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00" yWindow="180" windowWidth="16605" windowHeight="7455"/>
  </bookViews>
  <sheets>
    <sheet name="01貸借対照表" sheetId="21" r:id="rId1"/>
    <sheet name="02行政コスト計算書" sheetId="22" r:id="rId2"/>
    <sheet name="03純資産変動計算書" sheetId="23" r:id="rId3"/>
    <sheet name="04資金収支計算書" sheetId="24" r:id="rId4"/>
    <sheet name="06有形固定資産" sheetId="25" r:id="rId5"/>
    <sheet name="07増減明細" sheetId="26" r:id="rId6"/>
    <sheet name="08基金明細" sheetId="27" r:id="rId7"/>
    <sheet name="09貸付金明細" sheetId="28" r:id="rId8"/>
    <sheet name="10長期延滞債権・未収金" sheetId="29" r:id="rId9"/>
    <sheet name="11地方債（借入先別）" sheetId="30" r:id="rId10"/>
    <sheet name="12地方債（利率別）" sheetId="31" r:id="rId11"/>
    <sheet name="13引当金" sheetId="32" r:id="rId12"/>
    <sheet name="14補助金" sheetId="33" r:id="rId13"/>
    <sheet name="15財源明細" sheetId="34" r:id="rId14"/>
    <sheet name="16財源情報明細" sheetId="35" r:id="rId15"/>
    <sheet name="17資金明細" sheetId="36" r:id="rId16"/>
  </sheets>
  <definedNames>
    <definedName name="_xlnm._FilterDatabase" localSheetId="0" hidden="1">'01貸借対照表'!#REF!</definedName>
    <definedName name="_xlnm.Print_Area" localSheetId="0">'01貸借対照表'!$A$1:$AA$64</definedName>
    <definedName name="_xlnm.Print_Area" localSheetId="1">'02行政コスト計算書'!$A$1:$P$42</definedName>
    <definedName name="_xlnm.Print_Area" localSheetId="2">'03純資産変動計算書'!$A$1:$P$27</definedName>
    <definedName name="_xlnm.Print_Area" localSheetId="4">'06有形固定資産'!$A$1:$R$47</definedName>
    <definedName name="_xlnm.Print_Area" localSheetId="5">'07増減明細'!$C$1:$M$52</definedName>
    <definedName name="_xlnm.Print_Area" localSheetId="6">'08基金明細'!$C$1:$I$23</definedName>
    <definedName name="_xlnm.Print_Area" localSheetId="7">'09貸付金明細'!$C$1:$H$16</definedName>
    <definedName name="_xlnm.Print_Area" localSheetId="8">'10長期延滞債権・未収金'!$B$1:$H$22</definedName>
    <definedName name="_xlnm.Print_Area" localSheetId="9">'11地方債（借入先別）'!$B$1:$L$18</definedName>
    <definedName name="_xlnm.Print_Area" localSheetId="10">'12地方債（利率別）'!$B$1:$K$17</definedName>
    <definedName name="_xlnm.Print_Area" localSheetId="11">'13引当金'!$B$1:$G$12</definedName>
    <definedName name="_xlnm.Print_Area" localSheetId="12">'14補助金'!$B$1:$F$32</definedName>
    <definedName name="_xlnm.Print_Area" localSheetId="13">'15財源明細'!$B$1:$F$20</definedName>
    <definedName name="_xlnm.Print_Area" localSheetId="14">'16財源情報明細'!$B$1:$G$15</definedName>
  </definedNames>
  <calcPr calcId="125725"/>
</workbook>
</file>

<file path=xl/calcChain.xml><?xml version="1.0" encoding="utf-8"?>
<calcChain xmlns="http://schemas.openxmlformats.org/spreadsheetml/2006/main">
  <c r="Z22" i="21"/>
  <c r="C10" i="36"/>
  <c r="G8" i="35"/>
  <c r="C9"/>
  <c r="E9"/>
  <c r="D9"/>
  <c r="G6" l="1"/>
  <c r="G7"/>
  <c r="F18" i="34" l="1"/>
  <c r="F14"/>
  <c r="F19" s="1"/>
  <c r="F10"/>
  <c r="F9" i="35" l="1"/>
  <c r="G5"/>
  <c r="G9" s="1"/>
  <c r="F20" i="34"/>
  <c r="E9" i="33"/>
  <c r="E31" l="1"/>
  <c r="E32" s="1"/>
  <c r="G10" i="32" l="1"/>
  <c r="E10" s="1"/>
  <c r="G9"/>
  <c r="E9" s="1"/>
  <c r="G6"/>
  <c r="D12"/>
  <c r="G5"/>
  <c r="F12" l="1"/>
  <c r="G7"/>
  <c r="E12" l="1"/>
  <c r="C12"/>
  <c r="C18" i="30"/>
  <c r="L18"/>
  <c r="K18"/>
  <c r="J18"/>
  <c r="I18"/>
  <c r="H18"/>
  <c r="G18"/>
  <c r="F18"/>
  <c r="E18"/>
  <c r="D18"/>
  <c r="H21" i="29"/>
  <c r="H22" s="1"/>
  <c r="G21"/>
  <c r="D22"/>
  <c r="C21"/>
  <c r="H8"/>
  <c r="G8"/>
  <c r="D8"/>
  <c r="C8"/>
  <c r="C22" s="1"/>
  <c r="G8" i="32" l="1"/>
  <c r="G12" s="1"/>
  <c r="G22" i="29"/>
  <c r="F15" i="28"/>
  <c r="H15"/>
  <c r="G15"/>
  <c r="E15"/>
  <c r="D15"/>
  <c r="D21" i="27"/>
  <c r="D20"/>
  <c r="D19"/>
  <c r="D18"/>
  <c r="D17"/>
  <c r="D16"/>
  <c r="D15"/>
  <c r="D14"/>
  <c r="D13"/>
  <c r="D12"/>
  <c r="D11"/>
  <c r="D10"/>
  <c r="D9"/>
  <c r="D8"/>
  <c r="D7"/>
  <c r="D6"/>
  <c r="D5"/>
  <c r="D22" s="1"/>
  <c r="E22"/>
  <c r="F22"/>
  <c r="G22"/>
  <c r="H22"/>
  <c r="I22"/>
  <c r="L28" i="26" l="1"/>
  <c r="L27"/>
  <c r="J28"/>
  <c r="M52" l="1"/>
  <c r="K52"/>
  <c r="H52"/>
  <c r="F52"/>
  <c r="E52"/>
  <c r="D52"/>
  <c r="G50"/>
  <c r="J50" s="1"/>
  <c r="L50"/>
  <c r="G49"/>
  <c r="J49" s="1"/>
  <c r="L49"/>
  <c r="G48"/>
  <c r="J48" s="1"/>
  <c r="L48"/>
  <c r="G47"/>
  <c r="J47" s="1"/>
  <c r="L47"/>
  <c r="G46"/>
  <c r="J46" s="1"/>
  <c r="L46"/>
  <c r="G45"/>
  <c r="J45" s="1"/>
  <c r="L45"/>
  <c r="G44"/>
  <c r="J44" s="1"/>
  <c r="L44"/>
  <c r="G43"/>
  <c r="J43" s="1"/>
  <c r="L43"/>
  <c r="G42"/>
  <c r="J42" s="1"/>
  <c r="L42"/>
  <c r="G41"/>
  <c r="J41" s="1"/>
  <c r="L41"/>
  <c r="G40"/>
  <c r="J40" s="1"/>
  <c r="L40"/>
  <c r="L39"/>
  <c r="L38"/>
  <c r="L37"/>
  <c r="G37"/>
  <c r="J37" s="1"/>
  <c r="G36"/>
  <c r="J36" s="1"/>
  <c r="L36"/>
  <c r="L35"/>
  <c r="L34"/>
  <c r="L33"/>
  <c r="L32"/>
  <c r="G32"/>
  <c r="J32" s="1"/>
  <c r="G31"/>
  <c r="J31" s="1"/>
  <c r="L31"/>
  <c r="L30"/>
  <c r="L29"/>
  <c r="G28"/>
  <c r="G27"/>
  <c r="J27" s="1"/>
  <c r="L26"/>
  <c r="L52" s="1"/>
  <c r="D22"/>
  <c r="E22"/>
  <c r="F22"/>
  <c r="L22"/>
  <c r="K22"/>
  <c r="H22"/>
  <c r="G21"/>
  <c r="J21" s="1"/>
  <c r="G20"/>
  <c r="J20" s="1"/>
  <c r="G19"/>
  <c r="J19" s="1"/>
  <c r="G18"/>
  <c r="J18" s="1"/>
  <c r="G17"/>
  <c r="J17" s="1"/>
  <c r="G16"/>
  <c r="G15"/>
  <c r="J15" s="1"/>
  <c r="G14"/>
  <c r="J14" s="1"/>
  <c r="H9"/>
  <c r="H8"/>
  <c r="H7"/>
  <c r="H6"/>
  <c r="J10"/>
  <c r="G10"/>
  <c r="E10"/>
  <c r="H5"/>
  <c r="H10" s="1"/>
  <c r="G26" l="1"/>
  <c r="G29"/>
  <c r="J29" s="1"/>
  <c r="G30"/>
  <c r="J30" s="1"/>
  <c r="G33"/>
  <c r="J33" s="1"/>
  <c r="G34"/>
  <c r="G35"/>
  <c r="J35" s="1"/>
  <c r="G38"/>
  <c r="J38" s="1"/>
  <c r="G39"/>
  <c r="J39" s="1"/>
  <c r="J22"/>
  <c r="G22"/>
  <c r="F6"/>
  <c r="I6" s="1"/>
  <c r="F8"/>
  <c r="I8" s="1"/>
  <c r="D10"/>
  <c r="F5"/>
  <c r="F7"/>
  <c r="I7" s="1"/>
  <c r="F9"/>
  <c r="I9" s="1"/>
  <c r="J26" l="1"/>
  <c r="J52" s="1"/>
  <c r="G52"/>
  <c r="F10"/>
  <c r="I5"/>
  <c r="I10" s="1"/>
  <c r="R46" i="25"/>
  <c r="R45"/>
  <c r="R44"/>
  <c r="R43"/>
  <c r="R42"/>
  <c r="R41"/>
  <c r="P40"/>
  <c r="N40"/>
  <c r="L40"/>
  <c r="J40"/>
  <c r="H40"/>
  <c r="F40"/>
  <c r="D40"/>
  <c r="R40" s="1"/>
  <c r="R39"/>
  <c r="R38"/>
  <c r="R37"/>
  <c r="R36"/>
  <c r="R35"/>
  <c r="R34"/>
  <c r="R33"/>
  <c r="R32"/>
  <c r="R31"/>
  <c r="P30"/>
  <c r="P47" s="1"/>
  <c r="N30"/>
  <c r="N47" s="1"/>
  <c r="L30"/>
  <c r="L47" s="1"/>
  <c r="J30"/>
  <c r="J47" s="1"/>
  <c r="H30"/>
  <c r="H47" s="1"/>
  <c r="F30"/>
  <c r="F47" s="1"/>
  <c r="D30"/>
  <c r="D47" s="1"/>
  <c r="D8"/>
  <c r="F8"/>
  <c r="H8"/>
  <c r="J9"/>
  <c r="L8"/>
  <c r="N8"/>
  <c r="P9"/>
  <c r="J10"/>
  <c r="P10" s="1"/>
  <c r="J11"/>
  <c r="P11"/>
  <c r="J12"/>
  <c r="P12"/>
  <c r="J13"/>
  <c r="P13"/>
  <c r="J14"/>
  <c r="P14"/>
  <c r="J15"/>
  <c r="P15"/>
  <c r="J16"/>
  <c r="P16"/>
  <c r="J17"/>
  <c r="P17"/>
  <c r="F18"/>
  <c r="F25" s="1"/>
  <c r="N18"/>
  <c r="D18"/>
  <c r="H18"/>
  <c r="H25" s="1"/>
  <c r="L18"/>
  <c r="J20"/>
  <c r="P20" s="1"/>
  <c r="J21"/>
  <c r="P21" s="1"/>
  <c r="J22"/>
  <c r="P22" s="1"/>
  <c r="J23"/>
  <c r="P23" s="1"/>
  <c r="J24"/>
  <c r="P24" s="1"/>
  <c r="J8" l="1"/>
  <c r="R30"/>
  <c r="R47" s="1"/>
  <c r="N25"/>
  <c r="P8"/>
  <c r="L25"/>
  <c r="J18"/>
  <c r="P18" s="1"/>
  <c r="D25"/>
  <c r="J19"/>
  <c r="P19" s="1"/>
  <c r="J25" l="1"/>
  <c r="P25"/>
  <c r="J23" i="23" l="1"/>
  <c r="J20"/>
  <c r="L58" i="24"/>
  <c r="L48"/>
  <c r="L45"/>
  <c r="L51" s="1"/>
  <c r="L37"/>
  <c r="L31"/>
  <c r="L15"/>
  <c r="L10"/>
  <c r="L9" s="1"/>
  <c r="L25"/>
  <c r="L20"/>
  <c r="L43" l="1"/>
  <c r="L29"/>
  <c r="M14" i="23"/>
  <c r="L14"/>
  <c r="L24" s="1"/>
  <c r="L25" s="1"/>
  <c r="L52" i="24" l="1"/>
  <c r="L54" s="1"/>
  <c r="L59" s="1"/>
  <c r="M10" i="23"/>
  <c r="J10" s="1"/>
  <c r="J19"/>
  <c r="J12"/>
  <c r="J11"/>
  <c r="J8"/>
  <c r="L38" i="22"/>
  <c r="L32"/>
  <c r="L28"/>
  <c r="L23"/>
  <c r="L19"/>
  <c r="L14"/>
  <c r="L9"/>
  <c r="N25" i="21"/>
  <c r="N9"/>
  <c r="N8" l="1"/>
  <c r="L8" i="22"/>
  <c r="L7" s="1"/>
  <c r="L31" s="1"/>
  <c r="L41" s="1"/>
  <c r="M9" i="23" s="1"/>
  <c r="M13" l="1"/>
  <c r="J9"/>
  <c r="N7" i="21"/>
  <c r="Z24" s="1"/>
  <c r="J13" i="23" l="1"/>
  <c r="M24"/>
  <c r="N63" i="21"/>
  <c r="Z25" s="1"/>
  <c r="Z62" s="1"/>
  <c r="Z63" s="1"/>
  <c r="J24" i="23" l="1"/>
  <c r="M25"/>
  <c r="J25" s="1"/>
</calcChain>
</file>

<file path=xl/sharedStrings.xml><?xml version="1.0" encoding="utf-8"?>
<sst xmlns="http://schemas.openxmlformats.org/spreadsheetml/2006/main" count="645" uniqueCount="474">
  <si>
    <t>貸借対照表</t>
    <rPh sb="0" eb="2">
      <t>タイシャク</t>
    </rPh>
    <rPh sb="2" eb="5">
      <t>タイショウヒョウ</t>
    </rPh>
    <phoneticPr fontId="3"/>
  </si>
  <si>
    <t>科目</t>
    <rPh sb="0" eb="2">
      <t>カモク</t>
    </rPh>
    <phoneticPr fontId="3"/>
  </si>
  <si>
    <t>【資産の部】</t>
    <rPh sb="4" eb="5">
      <t>ブ</t>
    </rPh>
    <phoneticPr fontId="3"/>
  </si>
  <si>
    <t>【負債の部】</t>
    <rPh sb="1" eb="3">
      <t>フサイ</t>
    </rPh>
    <rPh sb="4" eb="5">
      <t>ブ</t>
    </rPh>
    <phoneticPr fontId="3"/>
  </si>
  <si>
    <t>固定資産</t>
    <rPh sb="0" eb="4">
      <t>コテイシサン</t>
    </rPh>
    <phoneticPr fontId="3"/>
  </si>
  <si>
    <t>固定負債</t>
    <rPh sb="0" eb="2">
      <t>コテイ</t>
    </rPh>
    <phoneticPr fontId="3"/>
  </si>
  <si>
    <t>有形固定資産</t>
    <rPh sb="0" eb="2">
      <t>ユウケイ</t>
    </rPh>
    <rPh sb="2" eb="6">
      <t>コテイシサン</t>
    </rPh>
    <phoneticPr fontId="3"/>
  </si>
  <si>
    <t>地方債</t>
    <rPh sb="0" eb="3">
      <t>チホウサイ</t>
    </rPh>
    <phoneticPr fontId="3"/>
  </si>
  <si>
    <t>事業用資産</t>
    <rPh sb="0" eb="3">
      <t>ジギョウヨウ</t>
    </rPh>
    <rPh sb="3" eb="5">
      <t>シサン</t>
    </rPh>
    <phoneticPr fontId="3"/>
  </si>
  <si>
    <t>長期未払金</t>
    <rPh sb="0" eb="2">
      <t>チョウキ</t>
    </rPh>
    <rPh sb="2" eb="4">
      <t>ミハラ</t>
    </rPh>
    <rPh sb="4" eb="5">
      <t>キン</t>
    </rPh>
    <phoneticPr fontId="3"/>
  </si>
  <si>
    <t>土地</t>
  </si>
  <si>
    <t>退職手当引当金</t>
    <rPh sb="2" eb="4">
      <t>テアテ</t>
    </rPh>
    <phoneticPr fontId="3"/>
  </si>
  <si>
    <t>立木竹</t>
  </si>
  <si>
    <t>損失補償等引当金</t>
    <rPh sb="0" eb="2">
      <t>ソンシツ</t>
    </rPh>
    <rPh sb="2" eb="5">
      <t>ホショウナド</t>
    </rPh>
    <rPh sb="5" eb="8">
      <t>ヒキアテキン</t>
    </rPh>
    <phoneticPr fontId="3"/>
  </si>
  <si>
    <t>建物</t>
    <rPh sb="0" eb="2">
      <t>タテモノ</t>
    </rPh>
    <phoneticPr fontId="3"/>
  </si>
  <si>
    <t>その他</t>
    <rPh sb="2" eb="3">
      <t>タ</t>
    </rPh>
    <phoneticPr fontId="3"/>
  </si>
  <si>
    <t>建物減価償却累計額</t>
    <rPh sb="2" eb="4">
      <t>ゲンカ</t>
    </rPh>
    <rPh sb="4" eb="6">
      <t>ショウキャク</t>
    </rPh>
    <rPh sb="6" eb="9">
      <t>ルイケイガク</t>
    </rPh>
    <phoneticPr fontId="3"/>
  </si>
  <si>
    <t>工作物</t>
  </si>
  <si>
    <t>1年内償還予定地方債</t>
    <rPh sb="1" eb="2">
      <t>ネン</t>
    </rPh>
    <rPh sb="3" eb="5">
      <t>ショウカン</t>
    </rPh>
    <rPh sb="5" eb="7">
      <t>ヨテイ</t>
    </rPh>
    <rPh sb="7" eb="10">
      <t>チホウサイ</t>
    </rPh>
    <phoneticPr fontId="3"/>
  </si>
  <si>
    <t>工作物減価償却累計額</t>
    <rPh sb="0" eb="3">
      <t>コウサクブツ</t>
    </rPh>
    <rPh sb="3" eb="5">
      <t>ゲンカ</t>
    </rPh>
    <rPh sb="5" eb="7">
      <t>ショウキャク</t>
    </rPh>
    <rPh sb="7" eb="10">
      <t>ルイケイガク</t>
    </rPh>
    <phoneticPr fontId="3"/>
  </si>
  <si>
    <t>未払金</t>
    <rPh sb="0" eb="2">
      <t>ミハラ</t>
    </rPh>
    <rPh sb="2" eb="3">
      <t>キン</t>
    </rPh>
    <phoneticPr fontId="3"/>
  </si>
  <si>
    <t>未払費用</t>
    <rPh sb="0" eb="2">
      <t>ミハラ</t>
    </rPh>
    <rPh sb="2" eb="4">
      <t>ヒヨウ</t>
    </rPh>
    <phoneticPr fontId="3"/>
  </si>
  <si>
    <t>前受金</t>
    <rPh sb="0" eb="1">
      <t>マエ</t>
    </rPh>
    <rPh sb="1" eb="2">
      <t>ウ</t>
    </rPh>
    <rPh sb="2" eb="3">
      <t>キン</t>
    </rPh>
    <phoneticPr fontId="3"/>
  </si>
  <si>
    <t>浮標等</t>
    <rPh sb="0" eb="1">
      <t>ウ</t>
    </rPh>
    <rPh sb="2" eb="3">
      <t>トウ</t>
    </rPh>
    <phoneticPr fontId="3"/>
  </si>
  <si>
    <t>前受収益</t>
    <rPh sb="0" eb="1">
      <t>マエ</t>
    </rPh>
    <rPh sb="1" eb="2">
      <t>ウ</t>
    </rPh>
    <rPh sb="2" eb="4">
      <t>シュウエキ</t>
    </rPh>
    <phoneticPr fontId="3"/>
  </si>
  <si>
    <t>賞与等引当金</t>
    <rPh sb="2" eb="3">
      <t>ナド</t>
    </rPh>
    <phoneticPr fontId="3"/>
  </si>
  <si>
    <t>航空機</t>
  </si>
  <si>
    <t>航空機減価償却累計額</t>
    <rPh sb="0" eb="3">
      <t>コウクウキ</t>
    </rPh>
    <rPh sb="3" eb="5">
      <t>ゲンカ</t>
    </rPh>
    <rPh sb="5" eb="7">
      <t>ショウキャク</t>
    </rPh>
    <rPh sb="7" eb="10">
      <t>ルイケイガク</t>
    </rPh>
    <phoneticPr fontId="3"/>
  </si>
  <si>
    <t>負債合計</t>
    <rPh sb="0" eb="2">
      <t>フサイ</t>
    </rPh>
    <rPh sb="2" eb="4">
      <t>ゴウケイ</t>
    </rPh>
    <phoneticPr fontId="3"/>
  </si>
  <si>
    <r>
      <t>その他</t>
    </r>
    <r>
      <rPr>
        <sz val="11"/>
        <color indexed="8"/>
        <rFont val="ＭＳ Ｐゴシック"/>
        <family val="3"/>
        <charset val="128"/>
      </rPr>
      <t>減価償却累計額</t>
    </r>
    <rPh sb="2" eb="3">
      <t>タ</t>
    </rPh>
    <rPh sb="3" eb="5">
      <t>ゲンカ</t>
    </rPh>
    <rPh sb="5" eb="7">
      <t>ショウキャク</t>
    </rPh>
    <rPh sb="7" eb="10">
      <t>ルイケイガク</t>
    </rPh>
    <phoneticPr fontId="3"/>
  </si>
  <si>
    <t>【純資産の部】</t>
    <rPh sb="1" eb="4">
      <t>ジュンシサン</t>
    </rPh>
    <rPh sb="5" eb="6">
      <t>ブ</t>
    </rPh>
    <phoneticPr fontId="3"/>
  </si>
  <si>
    <t>建設仮勘定</t>
  </si>
  <si>
    <t>固定資産等形成分</t>
    <rPh sb="0" eb="2">
      <t>コテイ</t>
    </rPh>
    <rPh sb="2" eb="4">
      <t>シサン</t>
    </rPh>
    <rPh sb="4" eb="5">
      <t>ナド</t>
    </rPh>
    <rPh sb="5" eb="7">
      <t>ケイセイ</t>
    </rPh>
    <rPh sb="7" eb="8">
      <t>ブン</t>
    </rPh>
    <phoneticPr fontId="3"/>
  </si>
  <si>
    <t>インフラ資産</t>
    <rPh sb="4" eb="6">
      <t>シサン</t>
    </rPh>
    <phoneticPr fontId="3"/>
  </si>
  <si>
    <t>余剰分（不足分）</t>
    <rPh sb="0" eb="3">
      <t>ヨジョウブン</t>
    </rPh>
    <rPh sb="4" eb="7">
      <t>フソクブン</t>
    </rPh>
    <phoneticPr fontId="3"/>
  </si>
  <si>
    <t>土地</t>
    <rPh sb="0" eb="2">
      <t>トチ</t>
    </rPh>
    <phoneticPr fontId="3"/>
  </si>
  <si>
    <t>工作物</t>
    <rPh sb="0" eb="3">
      <t>コウサクブツ</t>
    </rPh>
    <phoneticPr fontId="3"/>
  </si>
  <si>
    <t>その他</t>
    <rPh sb="2" eb="3">
      <t>ホカ</t>
    </rPh>
    <phoneticPr fontId="3"/>
  </si>
  <si>
    <t>物品</t>
    <rPh sb="0" eb="2">
      <t>ブッピン</t>
    </rPh>
    <phoneticPr fontId="3"/>
  </si>
  <si>
    <t>物品減価償却累計額</t>
    <rPh sb="0" eb="2">
      <t>ブッピン</t>
    </rPh>
    <rPh sb="2" eb="4">
      <t>ゲンカ</t>
    </rPh>
    <rPh sb="4" eb="6">
      <t>ショウキャク</t>
    </rPh>
    <rPh sb="6" eb="9">
      <t>ルイケイガク</t>
    </rPh>
    <phoneticPr fontId="3"/>
  </si>
  <si>
    <t>無形固定資産</t>
    <rPh sb="0" eb="2">
      <t>ムケイ</t>
    </rPh>
    <rPh sb="2" eb="6">
      <t>コテイシサン</t>
    </rPh>
    <phoneticPr fontId="3"/>
  </si>
  <si>
    <t>ソフトウェア</t>
  </si>
  <si>
    <t>投資その他の資産</t>
    <rPh sb="0" eb="2">
      <t>トウシ</t>
    </rPh>
    <rPh sb="4" eb="5">
      <t>ホカ</t>
    </rPh>
    <rPh sb="6" eb="8">
      <t>シサン</t>
    </rPh>
    <phoneticPr fontId="3"/>
  </si>
  <si>
    <t>投資及び出資金</t>
    <rPh sb="0" eb="2">
      <t>トウシ</t>
    </rPh>
    <rPh sb="2" eb="3">
      <t>オヨ</t>
    </rPh>
    <rPh sb="4" eb="7">
      <t>シュッシキン</t>
    </rPh>
    <phoneticPr fontId="3"/>
  </si>
  <si>
    <t>有価証券</t>
    <rPh sb="0" eb="2">
      <t>ユウカ</t>
    </rPh>
    <rPh sb="2" eb="4">
      <t>ショウケン</t>
    </rPh>
    <phoneticPr fontId="3"/>
  </si>
  <si>
    <t>出資金</t>
    <rPh sb="0" eb="3">
      <t>シュッシキン</t>
    </rPh>
    <phoneticPr fontId="3"/>
  </si>
  <si>
    <t>長期延滞債権</t>
    <rPh sb="0" eb="2">
      <t>チョウキ</t>
    </rPh>
    <rPh sb="2" eb="4">
      <t>エンタイ</t>
    </rPh>
    <rPh sb="4" eb="6">
      <t>サイケン</t>
    </rPh>
    <phoneticPr fontId="3"/>
  </si>
  <si>
    <t>長期貸付金</t>
    <rPh sb="0" eb="2">
      <t>チョウキ</t>
    </rPh>
    <rPh sb="2" eb="5">
      <t>カシツケキン</t>
    </rPh>
    <phoneticPr fontId="3"/>
  </si>
  <si>
    <t>基金</t>
    <rPh sb="0" eb="2">
      <t>キキン</t>
    </rPh>
    <phoneticPr fontId="3"/>
  </si>
  <si>
    <t>減債基金</t>
    <rPh sb="0" eb="2">
      <t>ゲンサイ</t>
    </rPh>
    <rPh sb="2" eb="4">
      <t>キキン</t>
    </rPh>
    <phoneticPr fontId="3"/>
  </si>
  <si>
    <t>徴収不能引当金</t>
    <rPh sb="0" eb="2">
      <t>チョウシュウ</t>
    </rPh>
    <rPh sb="2" eb="4">
      <t>フノウ</t>
    </rPh>
    <rPh sb="4" eb="7">
      <t>ヒキアテキン</t>
    </rPh>
    <phoneticPr fontId="3"/>
  </si>
  <si>
    <t>流動資産</t>
    <rPh sb="0" eb="2">
      <t>リュウドウ</t>
    </rPh>
    <rPh sb="2" eb="4">
      <t>シサン</t>
    </rPh>
    <phoneticPr fontId="3"/>
  </si>
  <si>
    <t>現金預金</t>
    <rPh sb="0" eb="2">
      <t>ゲンキン</t>
    </rPh>
    <rPh sb="2" eb="4">
      <t>ヨキン</t>
    </rPh>
    <phoneticPr fontId="3"/>
  </si>
  <si>
    <t>未収金</t>
    <rPh sb="0" eb="3">
      <t>ミシュウキン</t>
    </rPh>
    <phoneticPr fontId="3"/>
  </si>
  <si>
    <t>短期貸付金</t>
    <rPh sb="0" eb="2">
      <t>タンキ</t>
    </rPh>
    <rPh sb="2" eb="5">
      <t>カシツケキン</t>
    </rPh>
    <phoneticPr fontId="3"/>
  </si>
  <si>
    <t>財政調整基金</t>
    <rPh sb="0" eb="2">
      <t>ザイセイ</t>
    </rPh>
    <rPh sb="2" eb="4">
      <t>チョウセイ</t>
    </rPh>
    <rPh sb="4" eb="6">
      <t>キキン</t>
    </rPh>
    <phoneticPr fontId="3"/>
  </si>
  <si>
    <t>棚卸資産</t>
    <rPh sb="0" eb="2">
      <t>タナオロ</t>
    </rPh>
    <rPh sb="2" eb="4">
      <t>シサン</t>
    </rPh>
    <phoneticPr fontId="3"/>
  </si>
  <si>
    <t>純資産合計</t>
    <rPh sb="0" eb="3">
      <t>ジュンシサン</t>
    </rPh>
    <rPh sb="3" eb="5">
      <t>ゴウケイ</t>
    </rPh>
    <phoneticPr fontId="3"/>
  </si>
  <si>
    <t>資産合計</t>
    <rPh sb="0" eb="2">
      <t>シサン</t>
    </rPh>
    <rPh sb="2" eb="4">
      <t>ゴウケイ</t>
    </rPh>
    <phoneticPr fontId="3"/>
  </si>
  <si>
    <t>負債及び純資産合計</t>
    <rPh sb="0" eb="2">
      <t>フサイ</t>
    </rPh>
    <rPh sb="2" eb="3">
      <t>オヨ</t>
    </rPh>
    <rPh sb="4" eb="7">
      <t>ジュンシサン</t>
    </rPh>
    <rPh sb="7" eb="9">
      <t>ゴウケイ</t>
    </rPh>
    <phoneticPr fontId="3"/>
  </si>
  <si>
    <t>【様式第１号】</t>
    <rPh sb="1" eb="3">
      <t>ヨウシキ</t>
    </rPh>
    <rPh sb="3" eb="4">
      <t>ダイ</t>
    </rPh>
    <rPh sb="5" eb="6">
      <t>ゴウ</t>
    </rPh>
    <phoneticPr fontId="3"/>
  </si>
  <si>
    <t>流動負債</t>
    <phoneticPr fontId="3"/>
  </si>
  <si>
    <t>船舶</t>
    <phoneticPr fontId="3"/>
  </si>
  <si>
    <t>船舶減価償却累計額</t>
    <phoneticPr fontId="3"/>
  </si>
  <si>
    <t>浮標等減価償却累計額</t>
    <phoneticPr fontId="3"/>
  </si>
  <si>
    <t>預り金</t>
    <phoneticPr fontId="3"/>
  </si>
  <si>
    <t>その他</t>
    <phoneticPr fontId="3"/>
  </si>
  <si>
    <t>その他</t>
    <phoneticPr fontId="3"/>
  </si>
  <si>
    <t>投資損失引当金</t>
    <phoneticPr fontId="3"/>
  </si>
  <si>
    <t>【様式第２号】</t>
    <rPh sb="1" eb="3">
      <t>ヨウシキ</t>
    </rPh>
    <rPh sb="3" eb="4">
      <t>ダイ</t>
    </rPh>
    <rPh sb="5" eb="6">
      <t>ゴウ</t>
    </rPh>
    <phoneticPr fontId="3"/>
  </si>
  <si>
    <t>行政コスト計算書</t>
    <rPh sb="0" eb="2">
      <t>ギョウセイ</t>
    </rPh>
    <rPh sb="5" eb="8">
      <t>ケイサンショ</t>
    </rPh>
    <phoneticPr fontId="3"/>
  </si>
  <si>
    <t>経常費用</t>
    <phoneticPr fontId="3"/>
  </si>
  <si>
    <t>業務費用</t>
    <phoneticPr fontId="3"/>
  </si>
  <si>
    <t>人件費</t>
    <rPh sb="0" eb="3">
      <t>ジンケンヒ</t>
    </rPh>
    <phoneticPr fontId="3"/>
  </si>
  <si>
    <t>　</t>
    <phoneticPr fontId="3"/>
  </si>
  <si>
    <r>
      <rPr>
        <sz val="10"/>
        <color indexed="8"/>
        <rFont val="ＭＳ Ｐゴシック"/>
        <family val="3"/>
        <charset val="128"/>
      </rPr>
      <t>職員</t>
    </r>
    <r>
      <rPr>
        <sz val="10"/>
        <rFont val="ＭＳ Ｐゴシック"/>
        <family val="3"/>
        <charset val="128"/>
      </rPr>
      <t>給与費</t>
    </r>
    <rPh sb="0" eb="2">
      <t>ショクイン</t>
    </rPh>
    <rPh sb="2" eb="4">
      <t>キュウヨ</t>
    </rPh>
    <rPh sb="4" eb="5">
      <t>ヒ</t>
    </rPh>
    <phoneticPr fontId="3"/>
  </si>
  <si>
    <t>賞与等引当金繰入額</t>
    <rPh sb="0" eb="2">
      <t>ショウヨ</t>
    </rPh>
    <rPh sb="2" eb="3">
      <t>ナド</t>
    </rPh>
    <rPh sb="3" eb="5">
      <t>ヒキアテ</t>
    </rPh>
    <rPh sb="5" eb="6">
      <t>キン</t>
    </rPh>
    <rPh sb="6" eb="8">
      <t>クリイレ</t>
    </rPh>
    <rPh sb="8" eb="9">
      <t>ガク</t>
    </rPh>
    <phoneticPr fontId="3"/>
  </si>
  <si>
    <t>退職手当引当金繰入額</t>
    <rPh sb="2" eb="4">
      <t>テアテ</t>
    </rPh>
    <rPh sb="4" eb="7">
      <t>ヒキアテキン</t>
    </rPh>
    <rPh sb="7" eb="9">
      <t>クリイレ</t>
    </rPh>
    <rPh sb="9" eb="10">
      <t>ガク</t>
    </rPh>
    <phoneticPr fontId="3"/>
  </si>
  <si>
    <t>物件費等</t>
    <rPh sb="0" eb="3">
      <t>ブッケンヒ</t>
    </rPh>
    <rPh sb="3" eb="4">
      <t>ナド</t>
    </rPh>
    <phoneticPr fontId="3"/>
  </si>
  <si>
    <t>物件費</t>
    <rPh sb="0" eb="3">
      <t>ブッケンヒ</t>
    </rPh>
    <phoneticPr fontId="3"/>
  </si>
  <si>
    <t>維持補修費</t>
    <rPh sb="0" eb="2">
      <t>イジ</t>
    </rPh>
    <rPh sb="2" eb="5">
      <t>ホシュウヒ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</si>
  <si>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</si>
  <si>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r>
      <t>その他の</t>
    </r>
    <r>
      <rPr>
        <sz val="10"/>
        <rFont val="ＭＳ Ｐゴシック"/>
        <family val="3"/>
        <charset val="128"/>
      </rPr>
      <t>業務費用</t>
    </r>
    <rPh sb="2" eb="3">
      <t>タ</t>
    </rPh>
    <rPh sb="4" eb="6">
      <t>ギョウム</t>
    </rPh>
    <rPh sb="6" eb="8">
      <t>ヒヨウ</t>
    </rPh>
    <phoneticPr fontId="3"/>
  </si>
  <si>
    <t>支払利息</t>
    <rPh sb="0" eb="2">
      <t>シハライ</t>
    </rPh>
    <rPh sb="2" eb="4">
      <t>リソク</t>
    </rPh>
    <phoneticPr fontId="3"/>
  </si>
  <si>
    <t>徴収不能引当金繰入額</t>
    <rPh sb="0" eb="2">
      <t>チョウシュウ</t>
    </rPh>
    <rPh sb="2" eb="4">
      <t>フノウ</t>
    </rPh>
    <rPh sb="4" eb="7">
      <t>ヒキアテキン</t>
    </rPh>
    <rPh sb="7" eb="9">
      <t>クリイレ</t>
    </rPh>
    <rPh sb="9" eb="10">
      <t>ガク</t>
    </rPh>
    <phoneticPr fontId="3"/>
  </si>
  <si>
    <t>移転費用</t>
    <rPh sb="0" eb="2">
      <t>イテン</t>
    </rPh>
    <rPh sb="2" eb="4">
      <t>ヒヨウ</t>
    </rPh>
    <phoneticPr fontId="3"/>
  </si>
  <si>
    <t>補助金等</t>
    <rPh sb="0" eb="4">
      <t>ホジョキンナド</t>
    </rPh>
    <phoneticPr fontId="3"/>
  </si>
  <si>
    <t>社会保障給付</t>
    <rPh sb="0" eb="2">
      <t>シャカイ</t>
    </rPh>
    <rPh sb="2" eb="4">
      <t>ホショウ</t>
    </rPh>
    <rPh sb="4" eb="6">
      <t>キュウフ</t>
    </rPh>
    <phoneticPr fontId="3"/>
  </si>
  <si>
    <t>他会計への繰出金</t>
    <rPh sb="0" eb="1">
      <t>ホカ</t>
    </rPh>
    <rPh sb="1" eb="3">
      <t>カイケイ</t>
    </rPh>
    <rPh sb="2" eb="3">
      <t>ケイ</t>
    </rPh>
    <rPh sb="5" eb="6">
      <t>クリ</t>
    </rPh>
    <rPh sb="6" eb="8">
      <t>シュッキン</t>
    </rPh>
    <phoneticPr fontId="3"/>
  </si>
  <si>
    <t>経常収益</t>
    <rPh sb="0" eb="2">
      <t>ケイジョウ</t>
    </rPh>
    <rPh sb="2" eb="4">
      <t>シュウエキ</t>
    </rPh>
    <phoneticPr fontId="3"/>
  </si>
  <si>
    <t>使用料及び手数料</t>
    <rPh sb="0" eb="3">
      <t>シヨウリョウ</t>
    </rPh>
    <rPh sb="3" eb="4">
      <t>オヨ</t>
    </rPh>
    <rPh sb="5" eb="8">
      <t>テスウリョウ</t>
    </rPh>
    <phoneticPr fontId="3"/>
  </si>
  <si>
    <t>純経常行政コスト</t>
    <rPh sb="0" eb="1">
      <t>ジュン</t>
    </rPh>
    <rPh sb="1" eb="3">
      <t>ケイジョウ</t>
    </rPh>
    <rPh sb="3" eb="5">
      <t>ギョウセイ</t>
    </rPh>
    <phoneticPr fontId="3"/>
  </si>
  <si>
    <t>臨時損失</t>
    <rPh sb="0" eb="2">
      <t>リンジ</t>
    </rPh>
    <rPh sb="2" eb="4">
      <t>ソンシツ</t>
    </rPh>
    <phoneticPr fontId="3"/>
  </si>
  <si>
    <t>災害復旧事業費</t>
    <rPh sb="0" eb="2">
      <t>サイガイ</t>
    </rPh>
    <rPh sb="2" eb="4">
      <t>フッキュウ</t>
    </rPh>
    <rPh sb="4" eb="7">
      <t>ジギョウヒ</t>
    </rPh>
    <phoneticPr fontId="3"/>
  </si>
  <si>
    <t>資産除売却損</t>
    <rPh sb="0" eb="2">
      <t>シサン</t>
    </rPh>
    <rPh sb="2" eb="3">
      <t>ジョ</t>
    </rPh>
    <rPh sb="3" eb="5">
      <t>バイキャク</t>
    </rPh>
    <rPh sb="5" eb="6">
      <t>ソン</t>
    </rPh>
    <phoneticPr fontId="3"/>
  </si>
  <si>
    <t>投資損失引当金繰入額</t>
    <rPh sb="0" eb="2">
      <t>トウシ</t>
    </rPh>
    <rPh sb="2" eb="4">
      <t>ソンシツ</t>
    </rPh>
    <rPh sb="4" eb="7">
      <t>ヒキアテキン</t>
    </rPh>
    <rPh sb="7" eb="9">
      <t>クリイレ</t>
    </rPh>
    <rPh sb="9" eb="10">
      <t>ガク</t>
    </rPh>
    <phoneticPr fontId="3"/>
  </si>
  <si>
    <t>損失補償等引当金繰入額</t>
    <rPh sb="0" eb="2">
      <t>ソンシツ</t>
    </rPh>
    <rPh sb="2" eb="4">
      <t>ホショウ</t>
    </rPh>
    <rPh sb="4" eb="5">
      <t>ナド</t>
    </rPh>
    <rPh sb="5" eb="8">
      <t>ヒキアテキン</t>
    </rPh>
    <rPh sb="8" eb="10">
      <t>クリイレ</t>
    </rPh>
    <rPh sb="10" eb="11">
      <t>ガク</t>
    </rPh>
    <phoneticPr fontId="3"/>
  </si>
  <si>
    <t>臨時利益</t>
    <rPh sb="0" eb="2">
      <t>リンジ</t>
    </rPh>
    <rPh sb="2" eb="4">
      <t>リエキ</t>
    </rPh>
    <phoneticPr fontId="3"/>
  </si>
  <si>
    <t>資産売却益</t>
    <rPh sb="0" eb="2">
      <t>シサン</t>
    </rPh>
    <rPh sb="2" eb="5">
      <t>バイキャクエキ</t>
    </rPh>
    <phoneticPr fontId="3"/>
  </si>
  <si>
    <t>純行政コスト</t>
    <rPh sb="0" eb="1">
      <t>ジュン</t>
    </rPh>
    <rPh sb="1" eb="3">
      <t>ギョウセイ</t>
    </rPh>
    <phoneticPr fontId="3"/>
  </si>
  <si>
    <t>【様式第３号】</t>
    <rPh sb="1" eb="3">
      <t>ヨウシキ</t>
    </rPh>
    <rPh sb="3" eb="4">
      <t>ダイ</t>
    </rPh>
    <rPh sb="5" eb="6">
      <t>ゴウ</t>
    </rPh>
    <phoneticPr fontId="3"/>
  </si>
  <si>
    <t>純資産変動計算書</t>
    <rPh sb="0" eb="3">
      <t>ジュンシサン</t>
    </rPh>
    <rPh sb="3" eb="5">
      <t>ヘンドウ</t>
    </rPh>
    <rPh sb="5" eb="8">
      <t>ケイサンショ</t>
    </rPh>
    <phoneticPr fontId="3"/>
  </si>
  <si>
    <t>合計</t>
    <rPh sb="0" eb="2">
      <t>ゴウケイ</t>
    </rPh>
    <phoneticPr fontId="3"/>
  </si>
  <si>
    <t>固定資産
等形成分</t>
    <rPh sb="0" eb="4">
      <t>コテイシサン</t>
    </rPh>
    <rPh sb="5" eb="6">
      <t>ナド</t>
    </rPh>
    <rPh sb="6" eb="8">
      <t>ケイセイ</t>
    </rPh>
    <rPh sb="8" eb="9">
      <t>ブン</t>
    </rPh>
    <phoneticPr fontId="3"/>
  </si>
  <si>
    <t>余剰分
（不足分）</t>
    <rPh sb="0" eb="3">
      <t>ヨジョウブン</t>
    </rPh>
    <rPh sb="5" eb="8">
      <t>フソクブン</t>
    </rPh>
    <phoneticPr fontId="3"/>
  </si>
  <si>
    <t>前年度末純資産残高</t>
    <rPh sb="0" eb="3">
      <t>ゼンネンド</t>
    </rPh>
    <rPh sb="3" eb="4">
      <t>マツ</t>
    </rPh>
    <rPh sb="4" eb="7">
      <t>ジュンシサン</t>
    </rPh>
    <rPh sb="7" eb="9">
      <t>ザンダカ</t>
    </rPh>
    <phoneticPr fontId="3"/>
  </si>
  <si>
    <t>純行政コスト（△）</t>
    <rPh sb="0" eb="1">
      <t>ジュン</t>
    </rPh>
    <rPh sb="1" eb="3">
      <t>ギョウセイ</t>
    </rPh>
    <phoneticPr fontId="3"/>
  </si>
  <si>
    <t>財源</t>
    <rPh sb="0" eb="2">
      <t>ザイゲン</t>
    </rPh>
    <phoneticPr fontId="3"/>
  </si>
  <si>
    <t>税収等</t>
    <rPh sb="0" eb="2">
      <t>ゼイシュウ</t>
    </rPh>
    <rPh sb="2" eb="3">
      <t>ナド</t>
    </rPh>
    <phoneticPr fontId="3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</si>
  <si>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3"/>
  </si>
  <si>
    <t>本年度差額</t>
    <rPh sb="0" eb="3">
      <t>ホンネンド</t>
    </rPh>
    <rPh sb="3" eb="5">
      <t>サガク</t>
    </rPh>
    <phoneticPr fontId="3"/>
  </si>
  <si>
    <t>固定資産等の変動（内部変動）</t>
    <rPh sb="0" eb="2">
      <t>コテイ</t>
    </rPh>
    <rPh sb="2" eb="4">
      <t>シサン</t>
    </rPh>
    <rPh sb="4" eb="5">
      <t>ナド</t>
    </rPh>
    <rPh sb="6" eb="8">
      <t>ヘンドウ</t>
    </rPh>
    <rPh sb="9" eb="11">
      <t>ナイブ</t>
    </rPh>
    <rPh sb="11" eb="13">
      <t>ヘンドウ</t>
    </rPh>
    <phoneticPr fontId="3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</si>
  <si>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3"/>
  </si>
  <si>
    <t>有形固定資産等の減少</t>
    <rPh sb="0" eb="2">
      <t>ユウケイ</t>
    </rPh>
    <rPh sb="2" eb="4">
      <t>コテイ</t>
    </rPh>
    <rPh sb="4" eb="6">
      <t>シサン</t>
    </rPh>
    <rPh sb="6" eb="7">
      <t>ナド</t>
    </rPh>
    <rPh sb="8" eb="10">
      <t>ゲンショウ</t>
    </rPh>
    <phoneticPr fontId="3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</si>
  <si>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3"/>
  </si>
  <si>
    <t>貸付金・基金等の減少</t>
    <rPh sb="0" eb="3">
      <t>カシツケキン</t>
    </rPh>
    <rPh sb="4" eb="6">
      <t>キキン</t>
    </rPh>
    <rPh sb="6" eb="7">
      <t>ナド</t>
    </rPh>
    <rPh sb="8" eb="10">
      <t>ゲンショウ</t>
    </rPh>
    <phoneticPr fontId="3"/>
  </si>
  <si>
    <t>資産評価差額</t>
    <rPh sb="0" eb="2">
      <t>シサン</t>
    </rPh>
    <rPh sb="2" eb="4">
      <t>ヒョウカ</t>
    </rPh>
    <rPh sb="4" eb="6">
      <t>サガク</t>
    </rPh>
    <phoneticPr fontId="3"/>
  </si>
  <si>
    <t>無償所管換等</t>
    <rPh sb="0" eb="2">
      <t>ムショウ</t>
    </rPh>
    <rPh sb="2" eb="4">
      <t>ショカン</t>
    </rPh>
    <rPh sb="4" eb="5">
      <t>カ</t>
    </rPh>
    <rPh sb="5" eb="6">
      <t>ナド</t>
    </rPh>
    <phoneticPr fontId="3"/>
  </si>
  <si>
    <t>本年度純資産変動額</t>
    <rPh sb="0" eb="3">
      <t>ホンネンド</t>
    </rPh>
    <rPh sb="3" eb="6">
      <t>ジュンシサン</t>
    </rPh>
    <rPh sb="6" eb="8">
      <t>ヘンドウ</t>
    </rPh>
    <rPh sb="8" eb="9">
      <t>ガク</t>
    </rPh>
    <phoneticPr fontId="3"/>
  </si>
  <si>
    <t>本年度末純資産残高</t>
    <rPh sb="0" eb="3">
      <t>ホンネンド</t>
    </rPh>
    <rPh sb="3" eb="4">
      <t>マツ</t>
    </rPh>
    <rPh sb="4" eb="7">
      <t>ジュンシサン</t>
    </rPh>
    <rPh sb="7" eb="9">
      <t>ザンダカ</t>
    </rPh>
    <phoneticPr fontId="3"/>
  </si>
  <si>
    <t>【様式第４号】</t>
    <rPh sb="1" eb="3">
      <t>ヨウシキ</t>
    </rPh>
    <rPh sb="3" eb="4">
      <t>ダイ</t>
    </rPh>
    <rPh sb="5" eb="6">
      <t>ゴウ</t>
    </rPh>
    <phoneticPr fontId="3"/>
  </si>
  <si>
    <t>資金収支計算書</t>
    <rPh sb="0" eb="2">
      <t>シキン</t>
    </rPh>
    <rPh sb="2" eb="4">
      <t>シュウシ</t>
    </rPh>
    <rPh sb="4" eb="7">
      <t>ケイサンショ</t>
    </rPh>
    <phoneticPr fontId="3"/>
  </si>
  <si>
    <t>【業務活動収支】</t>
    <rPh sb="1" eb="3">
      <t>ギョウム</t>
    </rPh>
    <rPh sb="3" eb="5">
      <t>カツドウ</t>
    </rPh>
    <rPh sb="5" eb="7">
      <t>シュウシ</t>
    </rPh>
    <phoneticPr fontId="3"/>
  </si>
  <si>
    <t>業務支出</t>
    <rPh sb="0" eb="2">
      <t>ギョウム</t>
    </rPh>
    <rPh sb="2" eb="4">
      <t>シシュツ</t>
    </rPh>
    <phoneticPr fontId="3"/>
  </si>
  <si>
    <t>業務費用支出</t>
    <rPh sb="0" eb="2">
      <t>ギョウム</t>
    </rPh>
    <rPh sb="2" eb="4">
      <t>ヒヨウ</t>
    </rPh>
    <rPh sb="4" eb="6">
      <t>シシュツ</t>
    </rPh>
    <phoneticPr fontId="3"/>
  </si>
  <si>
    <t>人件費支出</t>
    <rPh sb="0" eb="3">
      <t>ジンケンヒ</t>
    </rPh>
    <rPh sb="3" eb="5">
      <t>シシュツ</t>
    </rPh>
    <phoneticPr fontId="3"/>
  </si>
  <si>
    <t>物件費等支出</t>
    <rPh sb="0" eb="3">
      <t>ブッケンヒ</t>
    </rPh>
    <rPh sb="3" eb="4">
      <t>ナド</t>
    </rPh>
    <rPh sb="4" eb="6">
      <t>シシュツ</t>
    </rPh>
    <phoneticPr fontId="3"/>
  </si>
  <si>
    <t>支払利息支出</t>
    <rPh sb="0" eb="2">
      <t>シハラ</t>
    </rPh>
    <rPh sb="2" eb="4">
      <t>リソク</t>
    </rPh>
    <rPh sb="4" eb="6">
      <t>シシュツ</t>
    </rPh>
    <phoneticPr fontId="3"/>
  </si>
  <si>
    <t>その他の支出</t>
    <rPh sb="2" eb="3">
      <t>ホカ</t>
    </rPh>
    <rPh sb="4" eb="6">
      <t>シシュツ</t>
    </rPh>
    <phoneticPr fontId="3"/>
  </si>
  <si>
    <t>移転費用支出</t>
    <rPh sb="0" eb="2">
      <t>イテン</t>
    </rPh>
    <rPh sb="2" eb="4">
      <t>ヒヨウ</t>
    </rPh>
    <rPh sb="4" eb="6">
      <t>シシュツ</t>
    </rPh>
    <phoneticPr fontId="3"/>
  </si>
  <si>
    <t>補助金等支出</t>
    <rPh sb="0" eb="3">
      <t>ホジョキン</t>
    </rPh>
    <rPh sb="3" eb="4">
      <t>ナド</t>
    </rPh>
    <rPh sb="4" eb="6">
      <t>シシュツ</t>
    </rPh>
    <phoneticPr fontId="3"/>
  </si>
  <si>
    <t>社会保障給付支出</t>
    <rPh sb="0" eb="2">
      <t>シャカイ</t>
    </rPh>
    <rPh sb="2" eb="4">
      <t>ホショウ</t>
    </rPh>
    <rPh sb="4" eb="6">
      <t>キュウフ</t>
    </rPh>
    <rPh sb="6" eb="8">
      <t>シシュツ</t>
    </rPh>
    <phoneticPr fontId="3"/>
  </si>
  <si>
    <t>他会計への繰出支出</t>
    <rPh sb="0" eb="1">
      <t>ホカ</t>
    </rPh>
    <rPh sb="1" eb="3">
      <t>カイケイ</t>
    </rPh>
    <rPh sb="5" eb="6">
      <t>ク</t>
    </rPh>
    <rPh sb="6" eb="7">
      <t>ダ</t>
    </rPh>
    <rPh sb="7" eb="9">
      <t>シシュツ</t>
    </rPh>
    <phoneticPr fontId="3"/>
  </si>
  <si>
    <t>業務収入</t>
    <rPh sb="0" eb="2">
      <t>ギョウム</t>
    </rPh>
    <rPh sb="2" eb="4">
      <t>シュウニュウ</t>
    </rPh>
    <phoneticPr fontId="3"/>
  </si>
  <si>
    <t>税収等収入</t>
    <rPh sb="0" eb="2">
      <t>ゼイシュウ</t>
    </rPh>
    <rPh sb="2" eb="3">
      <t>ナド</t>
    </rPh>
    <rPh sb="3" eb="5">
      <t>シュウニュウ</t>
    </rPh>
    <phoneticPr fontId="3"/>
  </si>
  <si>
    <t>国県等補助金収入</t>
    <rPh sb="0" eb="1">
      <t>クニ</t>
    </rPh>
    <rPh sb="1" eb="2">
      <t>ケン</t>
    </rPh>
    <rPh sb="2" eb="3">
      <t>ナド</t>
    </rPh>
    <rPh sb="3" eb="6">
      <t>ホジョキン</t>
    </rPh>
    <rPh sb="6" eb="8">
      <t>シュウニュウ</t>
    </rPh>
    <phoneticPr fontId="3"/>
  </si>
  <si>
    <t>使用料及び手数料収入</t>
    <rPh sb="0" eb="3">
      <t>シヨウリョウ</t>
    </rPh>
    <rPh sb="3" eb="4">
      <t>オヨ</t>
    </rPh>
    <rPh sb="5" eb="8">
      <t>テスウリョウ</t>
    </rPh>
    <rPh sb="8" eb="10">
      <t>シュウニュウ</t>
    </rPh>
    <phoneticPr fontId="3"/>
  </si>
  <si>
    <t>その他の収入</t>
    <rPh sb="2" eb="3">
      <t>ホカ</t>
    </rPh>
    <rPh sb="4" eb="6">
      <t>シュウニュウ</t>
    </rPh>
    <phoneticPr fontId="3"/>
  </si>
  <si>
    <t>臨時支出</t>
    <rPh sb="0" eb="2">
      <t>リンジ</t>
    </rPh>
    <rPh sb="2" eb="4">
      <t>シシュツ</t>
    </rPh>
    <phoneticPr fontId="3"/>
  </si>
  <si>
    <t>災害復旧事業費支出</t>
    <rPh sb="0" eb="2">
      <t>サイガイ</t>
    </rPh>
    <rPh sb="2" eb="4">
      <t>フッキュウ</t>
    </rPh>
    <rPh sb="4" eb="7">
      <t>ジギョウヒ</t>
    </rPh>
    <rPh sb="7" eb="9">
      <t>シシュツ</t>
    </rPh>
    <phoneticPr fontId="3"/>
  </si>
  <si>
    <t>臨時収入</t>
    <rPh sb="0" eb="2">
      <t>リンジ</t>
    </rPh>
    <rPh sb="2" eb="4">
      <t>シュウニュウ</t>
    </rPh>
    <phoneticPr fontId="3"/>
  </si>
  <si>
    <t>業務活動収支</t>
    <rPh sb="0" eb="2">
      <t>ギョウム</t>
    </rPh>
    <rPh sb="2" eb="4">
      <t>カツドウ</t>
    </rPh>
    <rPh sb="4" eb="6">
      <t>シュウシ</t>
    </rPh>
    <phoneticPr fontId="3"/>
  </si>
  <si>
    <t>【投資活動収支】</t>
    <rPh sb="1" eb="3">
      <t>トウシ</t>
    </rPh>
    <rPh sb="3" eb="5">
      <t>カツドウ</t>
    </rPh>
    <rPh sb="5" eb="7">
      <t>シュウシ</t>
    </rPh>
    <phoneticPr fontId="3"/>
  </si>
  <si>
    <t>投資活動支出</t>
    <rPh sb="0" eb="2">
      <t>トウシ</t>
    </rPh>
    <rPh sb="2" eb="4">
      <t>カツドウ</t>
    </rPh>
    <rPh sb="4" eb="6">
      <t>シシュツ</t>
    </rPh>
    <phoneticPr fontId="3"/>
  </si>
  <si>
    <t>公共施設等整備費支出</t>
    <rPh sb="0" eb="2">
      <t>コウキョウ</t>
    </rPh>
    <rPh sb="2" eb="4">
      <t>シセツ</t>
    </rPh>
    <rPh sb="4" eb="5">
      <t>ナド</t>
    </rPh>
    <rPh sb="5" eb="7">
      <t>セイビ</t>
    </rPh>
    <rPh sb="7" eb="8">
      <t>ヒ</t>
    </rPh>
    <rPh sb="8" eb="10">
      <t>シシュツ</t>
    </rPh>
    <phoneticPr fontId="3"/>
  </si>
  <si>
    <t>基金積立金支出</t>
    <rPh sb="0" eb="2">
      <t>キキン</t>
    </rPh>
    <rPh sb="2" eb="4">
      <t>ツミタテ</t>
    </rPh>
    <rPh sb="4" eb="5">
      <t>キン</t>
    </rPh>
    <rPh sb="5" eb="7">
      <t>シシュツ</t>
    </rPh>
    <phoneticPr fontId="3"/>
  </si>
  <si>
    <t>投資及び出資金支出</t>
    <rPh sb="0" eb="2">
      <t>トウシ</t>
    </rPh>
    <rPh sb="2" eb="3">
      <t>オヨ</t>
    </rPh>
    <rPh sb="4" eb="7">
      <t>シュッシキン</t>
    </rPh>
    <rPh sb="7" eb="9">
      <t>シシュツ</t>
    </rPh>
    <phoneticPr fontId="3"/>
  </si>
  <si>
    <t>貸付金支出</t>
    <rPh sb="0" eb="3">
      <t>カシツケキン</t>
    </rPh>
    <rPh sb="3" eb="5">
      <t>シシュツ</t>
    </rPh>
    <phoneticPr fontId="3"/>
  </si>
  <si>
    <t>投資活動収入</t>
    <rPh sb="0" eb="2">
      <t>トウシ</t>
    </rPh>
    <rPh sb="2" eb="4">
      <t>カツドウ</t>
    </rPh>
    <rPh sb="4" eb="6">
      <t>シュウニュウ</t>
    </rPh>
    <phoneticPr fontId="3"/>
  </si>
  <si>
    <t>基金取崩収入</t>
    <rPh sb="0" eb="2">
      <t>キキン</t>
    </rPh>
    <rPh sb="2" eb="4">
      <t>トリクズシ</t>
    </rPh>
    <rPh sb="4" eb="6">
      <t>シュウニュウ</t>
    </rPh>
    <phoneticPr fontId="3"/>
  </si>
  <si>
    <t>貸付金元金回収収入</t>
    <rPh sb="0" eb="3">
      <t>カシツケキン</t>
    </rPh>
    <rPh sb="3" eb="5">
      <t>ガンキン</t>
    </rPh>
    <rPh sb="5" eb="7">
      <t>カイシュウ</t>
    </rPh>
    <rPh sb="7" eb="9">
      <t>シュウニュウ</t>
    </rPh>
    <phoneticPr fontId="3"/>
  </si>
  <si>
    <t>資産売却収入</t>
    <rPh sb="0" eb="2">
      <t>シサン</t>
    </rPh>
    <rPh sb="2" eb="4">
      <t>バイキャク</t>
    </rPh>
    <rPh sb="4" eb="6">
      <t>シュウニュウ</t>
    </rPh>
    <phoneticPr fontId="3"/>
  </si>
  <si>
    <t>投資活動収支</t>
    <rPh sb="0" eb="2">
      <t>トウシ</t>
    </rPh>
    <rPh sb="2" eb="4">
      <t>カツドウ</t>
    </rPh>
    <rPh sb="4" eb="6">
      <t>シュウシ</t>
    </rPh>
    <phoneticPr fontId="3"/>
  </si>
  <si>
    <t>【財務活動収支】</t>
    <rPh sb="1" eb="3">
      <t>ザイム</t>
    </rPh>
    <rPh sb="3" eb="5">
      <t>カツドウ</t>
    </rPh>
    <rPh sb="5" eb="7">
      <t>シュウシ</t>
    </rPh>
    <phoneticPr fontId="3"/>
  </si>
  <si>
    <t>財務活動支出</t>
    <rPh sb="0" eb="2">
      <t>ザイム</t>
    </rPh>
    <rPh sb="2" eb="4">
      <t>カツドウ</t>
    </rPh>
    <rPh sb="4" eb="6">
      <t>シシュツ</t>
    </rPh>
    <phoneticPr fontId="3"/>
  </si>
  <si>
    <t>地方債償還支出</t>
    <rPh sb="0" eb="3">
      <t>チホウサイ</t>
    </rPh>
    <rPh sb="3" eb="5">
      <t>ショウカン</t>
    </rPh>
    <rPh sb="5" eb="7">
      <t>シシュツ</t>
    </rPh>
    <phoneticPr fontId="3"/>
  </si>
  <si>
    <t>財務活動収入</t>
    <rPh sb="0" eb="2">
      <t>ザイム</t>
    </rPh>
    <rPh sb="2" eb="4">
      <t>カツドウ</t>
    </rPh>
    <rPh sb="4" eb="6">
      <t>シュウニュウ</t>
    </rPh>
    <phoneticPr fontId="3"/>
  </si>
  <si>
    <t>地方債発行収入</t>
    <rPh sb="0" eb="3">
      <t>チホウサイ</t>
    </rPh>
    <rPh sb="3" eb="5">
      <t>ハッコウ</t>
    </rPh>
    <rPh sb="5" eb="7">
      <t>シュウニュウ</t>
    </rPh>
    <phoneticPr fontId="3"/>
  </si>
  <si>
    <t>財務活動収支</t>
    <rPh sb="0" eb="2">
      <t>ザイム</t>
    </rPh>
    <rPh sb="2" eb="4">
      <t>カツドウ</t>
    </rPh>
    <rPh sb="4" eb="6">
      <t>シュウシ</t>
    </rPh>
    <phoneticPr fontId="3"/>
  </si>
  <si>
    <t>本年度資金収支額</t>
    <rPh sb="0" eb="3">
      <t>ホンネンド</t>
    </rPh>
    <rPh sb="3" eb="5">
      <t>シキン</t>
    </rPh>
    <rPh sb="5" eb="7">
      <t>シュウシ</t>
    </rPh>
    <rPh sb="7" eb="8">
      <t>ガク</t>
    </rPh>
    <phoneticPr fontId="3"/>
  </si>
  <si>
    <t>前年度末資金残高</t>
    <rPh sb="0" eb="3">
      <t>ゼンネンド</t>
    </rPh>
    <rPh sb="3" eb="4">
      <t>マツ</t>
    </rPh>
    <rPh sb="4" eb="6">
      <t>シキン</t>
    </rPh>
    <rPh sb="6" eb="8">
      <t>ザンダカ</t>
    </rPh>
    <phoneticPr fontId="3"/>
  </si>
  <si>
    <t>本年度末資金残高</t>
    <rPh sb="0" eb="3">
      <t>ホンネンド</t>
    </rPh>
    <rPh sb="3" eb="4">
      <t>マツ</t>
    </rPh>
    <rPh sb="4" eb="6">
      <t>シキン</t>
    </rPh>
    <rPh sb="6" eb="8">
      <t>ザンダカ</t>
    </rPh>
    <phoneticPr fontId="3"/>
  </si>
  <si>
    <t>前年度末歳計外現金残高</t>
    <rPh sb="0" eb="3">
      <t>ゼンネンド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3"/>
  </si>
  <si>
    <t>本年度歳計外現金増減額</t>
    <rPh sb="0" eb="3">
      <t>ホンネンド</t>
    </rPh>
    <rPh sb="3" eb="5">
      <t>サイケイ</t>
    </rPh>
    <rPh sb="5" eb="6">
      <t>ガイ</t>
    </rPh>
    <rPh sb="6" eb="8">
      <t>ゲンキン</t>
    </rPh>
    <rPh sb="8" eb="10">
      <t>ゾウゲン</t>
    </rPh>
    <rPh sb="10" eb="11">
      <t>ガク</t>
    </rPh>
    <phoneticPr fontId="3"/>
  </si>
  <si>
    <t>本年度末歳計外現金残高</t>
    <rPh sb="0" eb="3">
      <t>ホンネンド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3"/>
  </si>
  <si>
    <t>本年度末現金預金残高</t>
    <rPh sb="0" eb="3">
      <t>ホンネンド</t>
    </rPh>
    <rPh sb="3" eb="4">
      <t>マツ</t>
    </rPh>
    <rPh sb="4" eb="6">
      <t>ゲンキン</t>
    </rPh>
    <rPh sb="6" eb="8">
      <t>ヨキン</t>
    </rPh>
    <rPh sb="8" eb="10">
      <t>ザンダカ</t>
    </rPh>
    <phoneticPr fontId="3"/>
  </si>
  <si>
    <t>【様式第５号】</t>
    <rPh sb="1" eb="3">
      <t>ヨウシキ</t>
    </rPh>
    <rPh sb="3" eb="4">
      <t>ダイ</t>
    </rPh>
    <rPh sb="5" eb="6">
      <t>ゴウ</t>
    </rPh>
    <phoneticPr fontId="28"/>
  </si>
  <si>
    <t>附属明細書</t>
    <rPh sb="0" eb="2">
      <t>フゾク</t>
    </rPh>
    <rPh sb="2" eb="5">
      <t>メイサイショ</t>
    </rPh>
    <phoneticPr fontId="28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</si>
  <si>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28"/>
  </si>
  <si>
    <t>　※下記以外の資産及び負債のうち、その額が資産総額の100分の5を超える科目についても作成する。</t>
    <rPh sb="2" eb="4">
      <t>カキ</t>
    </rPh>
    <rPh sb="4" eb="6">
      <t>イガイ</t>
    </rPh>
    <rPh sb="7" eb="9">
      <t>シサン</t>
    </rPh>
    <rPh sb="9" eb="10">
      <t>オヨ</t>
    </rPh>
    <rPh sb="11" eb="13">
      <t>フサイ</t>
    </rPh>
    <rPh sb="19" eb="20">
      <t>ガク</t>
    </rPh>
    <rPh sb="21" eb="23">
      <t>シサン</t>
    </rPh>
    <rPh sb="23" eb="25">
      <t>ソウガク</t>
    </rPh>
    <rPh sb="29" eb="30">
      <t>ブン</t>
    </rPh>
    <rPh sb="33" eb="34">
      <t>コ</t>
    </rPh>
    <rPh sb="36" eb="38">
      <t>カモク</t>
    </rPh>
    <rPh sb="43" eb="45">
      <t>サクセイ</t>
    </rPh>
    <phoneticPr fontId="28"/>
  </si>
  <si>
    <t>（１）資産項目の明細</t>
    <rPh sb="3" eb="5">
      <t>シサン</t>
    </rPh>
    <rPh sb="5" eb="7">
      <t>コウモク</t>
    </rPh>
    <rPh sb="8" eb="10">
      <t>メイサイ</t>
    </rPh>
    <phoneticPr fontId="28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</si>
  <si>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28"/>
  </si>
  <si>
    <t>区分</t>
    <rPh sb="0" eb="2">
      <t>クブン</t>
    </rPh>
    <phoneticPr fontId="28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</si>
  <si>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3"/>
  </si>
  <si>
    <t xml:space="preserve">
本年度増加額
（B）</t>
    <rPh sb="1" eb="4">
      <t>ホンネンド</t>
    </rPh>
    <rPh sb="4" eb="7">
      <t>ゾウカガク</t>
    </rPh>
    <phoneticPr fontId="3"/>
  </si>
  <si>
    <t xml:space="preserve">
本年度減少額
（C）</t>
    <rPh sb="1" eb="4">
      <t>ホンネンド</t>
    </rPh>
    <rPh sb="4" eb="7">
      <t>ゲンショウガク</t>
    </rPh>
    <phoneticPr fontId="3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</si>
  <si>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3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</si>
  <si>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3"/>
  </si>
  <si>
    <t xml:space="preserve">
本年度償却額
（F)</t>
    <rPh sb="1" eb="4">
      <t>ホンネンド</t>
    </rPh>
    <rPh sb="4" eb="7">
      <t>ショウキャクガク</t>
    </rPh>
    <phoneticPr fontId="3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</si>
  <si>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28"/>
  </si>
  <si>
    <t xml:space="preserve"> 事業用資産</t>
    <rPh sb="1" eb="4">
      <t>ジギョウヨウ</t>
    </rPh>
    <rPh sb="4" eb="6">
      <t>シサン</t>
    </rPh>
    <phoneticPr fontId="28"/>
  </si>
  <si>
    <t>　  土地</t>
    <rPh sb="3" eb="5">
      <t>トチ</t>
    </rPh>
    <phoneticPr fontId="3"/>
  </si>
  <si>
    <t>　　立木竹</t>
    <rPh sb="2" eb="4">
      <t>タチキ</t>
    </rPh>
    <rPh sb="4" eb="5">
      <t>タケ</t>
    </rPh>
    <phoneticPr fontId="28"/>
  </si>
  <si>
    <t>　　建物</t>
    <rPh sb="2" eb="4">
      <t>タテモノ</t>
    </rPh>
    <phoneticPr fontId="3"/>
  </si>
  <si>
    <t>　　工作物</t>
    <rPh sb="2" eb="5">
      <t>コウサクブツ</t>
    </rPh>
    <phoneticPr fontId="3"/>
  </si>
  <si>
    <t>　　船舶</t>
    <rPh sb="2" eb="4">
      <t>センパク</t>
    </rPh>
    <phoneticPr fontId="28"/>
  </si>
  <si>
    <t>　　浮標等</t>
    <rPh sb="2" eb="4">
      <t>フヒョウ</t>
    </rPh>
    <rPh sb="4" eb="5">
      <t>ナド</t>
    </rPh>
    <phoneticPr fontId="28"/>
  </si>
  <si>
    <t>　　航空機</t>
    <rPh sb="2" eb="5">
      <t>コウクウキ</t>
    </rPh>
    <phoneticPr fontId="28"/>
  </si>
  <si>
    <t>　　その他</t>
    <rPh sb="4" eb="5">
      <t>タ</t>
    </rPh>
    <phoneticPr fontId="3"/>
  </si>
  <si>
    <t>　　建設仮勘定</t>
    <rPh sb="2" eb="4">
      <t>ケンセツ</t>
    </rPh>
    <rPh sb="4" eb="7">
      <t>カリカンジョウ</t>
    </rPh>
    <phoneticPr fontId="28"/>
  </si>
  <si>
    <t xml:space="preserve"> インフラ資産</t>
    <rPh sb="5" eb="7">
      <t>シサン</t>
    </rPh>
    <phoneticPr fontId="28"/>
  </si>
  <si>
    <t>　　土地</t>
    <rPh sb="2" eb="4">
      <t>トチ</t>
    </rPh>
    <phoneticPr fontId="3"/>
  </si>
  <si>
    <t>　　建物</t>
    <rPh sb="2" eb="4">
      <t>タテモノ</t>
    </rPh>
    <phoneticPr fontId="28"/>
  </si>
  <si>
    <t xml:space="preserve"> 物品</t>
    <rPh sb="1" eb="3">
      <t>ブッピン</t>
    </rPh>
    <phoneticPr fontId="3"/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</si>
  <si>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28"/>
  </si>
  <si>
    <t>生活インフラ・
国土保全</t>
    <rPh sb="0" eb="2">
      <t>セイカツ</t>
    </rPh>
    <rPh sb="8" eb="10">
      <t>コクド</t>
    </rPh>
    <rPh sb="10" eb="12">
      <t>ホゼン</t>
    </rPh>
    <phoneticPr fontId="3"/>
  </si>
  <si>
    <t>教育</t>
    <rPh sb="0" eb="2">
      <t>キョウイク</t>
    </rPh>
    <phoneticPr fontId="28"/>
  </si>
  <si>
    <t>福祉</t>
    <rPh sb="0" eb="2">
      <t>フクシ</t>
    </rPh>
    <phoneticPr fontId="28"/>
  </si>
  <si>
    <t>環境衛生</t>
    <rPh sb="0" eb="2">
      <t>カンキョウ</t>
    </rPh>
    <rPh sb="2" eb="4">
      <t>エイセイ</t>
    </rPh>
    <phoneticPr fontId="28"/>
  </si>
  <si>
    <t>産業振興</t>
    <rPh sb="0" eb="2">
      <t>サンギョウ</t>
    </rPh>
    <rPh sb="2" eb="4">
      <t>シンコウ</t>
    </rPh>
    <phoneticPr fontId="28"/>
  </si>
  <si>
    <t>消防</t>
    <rPh sb="0" eb="2">
      <t>ショウボウ</t>
    </rPh>
    <phoneticPr fontId="28"/>
  </si>
  <si>
    <t>総務</t>
    <rPh sb="0" eb="2">
      <t>ソウム</t>
    </rPh>
    <phoneticPr fontId="28"/>
  </si>
  <si>
    <t>合計</t>
    <rPh sb="0" eb="2">
      <t>ゴウケイ</t>
    </rPh>
    <phoneticPr fontId="28"/>
  </si>
  <si>
    <t>③投資及び出資金の明細</t>
    <phoneticPr fontId="28"/>
  </si>
  <si>
    <t>市場価格のあるもの</t>
    <rPh sb="0" eb="2">
      <t>シジョウ</t>
    </rPh>
    <rPh sb="2" eb="4">
      <t>カカク</t>
    </rPh>
    <phoneticPr fontId="28"/>
  </si>
  <si>
    <t>銘柄名</t>
    <rPh sb="0" eb="2">
      <t>メイガラ</t>
    </rPh>
    <rPh sb="2" eb="3">
      <t>メイ</t>
    </rPh>
    <phoneticPr fontId="3"/>
  </si>
  <si>
    <t xml:space="preserve">
株数・口数など
（A）</t>
    <rPh sb="1" eb="3">
      <t>カブスウ</t>
    </rPh>
    <rPh sb="4" eb="5">
      <t>クチ</t>
    </rPh>
    <rPh sb="5" eb="6">
      <t>スウ</t>
    </rPh>
    <phoneticPr fontId="3"/>
  </si>
  <si>
    <t xml:space="preserve">
時価単価
（B）</t>
    <rPh sb="1" eb="3">
      <t>ジカ</t>
    </rPh>
    <rPh sb="3" eb="5">
      <t>タンカ</t>
    </rPh>
    <phoneticPr fontId="3"/>
  </si>
  <si>
    <t>貸借対照表計上額
（A）×（B)
（C)</t>
    <rPh sb="0" eb="2">
      <t>タイシャク</t>
    </rPh>
    <rPh sb="2" eb="5">
      <t>タイショウヒョウ</t>
    </rPh>
    <rPh sb="5" eb="8">
      <t>ケイジョウガク</t>
    </rPh>
    <phoneticPr fontId="3"/>
  </si>
  <si>
    <t xml:space="preserve">
取得単価
（D)</t>
    <rPh sb="1" eb="3">
      <t>シュトク</t>
    </rPh>
    <rPh sb="3" eb="5">
      <t>タンカ</t>
    </rPh>
    <phoneticPr fontId="3"/>
  </si>
  <si>
    <t>取得原価
（A）×（D)
（E)</t>
    <rPh sb="0" eb="2">
      <t>シュトク</t>
    </rPh>
    <rPh sb="2" eb="4">
      <t>ゲンカ</t>
    </rPh>
    <phoneticPr fontId="28"/>
  </si>
  <si>
    <t>評価差額
（C）－（E)
（F)</t>
    <rPh sb="0" eb="2">
      <t>ヒョウカ</t>
    </rPh>
    <rPh sb="2" eb="4">
      <t>サガク</t>
    </rPh>
    <phoneticPr fontId="28"/>
  </si>
  <si>
    <t>（参考）財産に関する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28"/>
  </si>
  <si>
    <t>市場価格のないもののうち連結対象団体（会計）に対するもの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3" eb="24">
      <t>タイ</t>
    </rPh>
    <phoneticPr fontId="28"/>
  </si>
  <si>
    <t>相手先名</t>
    <rPh sb="0" eb="3">
      <t>アイテサキ</t>
    </rPh>
    <rPh sb="3" eb="4">
      <t>メイ</t>
    </rPh>
    <phoneticPr fontId="3"/>
  </si>
  <si>
    <t>出資金額
（貸借対照表計上額）
（A)</t>
    <rPh sb="0" eb="2">
      <t>シュッシ</t>
    </rPh>
    <rPh sb="2" eb="4">
      <t>キンガク</t>
    </rPh>
    <rPh sb="6" eb="8">
      <t>タイシャク</t>
    </rPh>
    <rPh sb="8" eb="11">
      <t>タイショウヒョウ</t>
    </rPh>
    <rPh sb="11" eb="14">
      <t>ケイジョウガク</t>
    </rPh>
    <phoneticPr fontId="3"/>
  </si>
  <si>
    <t xml:space="preserve">
資産
（B)</t>
    <rPh sb="1" eb="3">
      <t>シサン</t>
    </rPh>
    <phoneticPr fontId="3"/>
  </si>
  <si>
    <t xml:space="preserve">
負債
（C)</t>
    <rPh sb="1" eb="3">
      <t>フサイ</t>
    </rPh>
    <phoneticPr fontId="3"/>
  </si>
  <si>
    <t>純資産額
（B）－（C)
（D)</t>
    <rPh sb="0" eb="3">
      <t>ジュンシサン</t>
    </rPh>
    <rPh sb="3" eb="4">
      <t>ガク</t>
    </rPh>
    <phoneticPr fontId="3"/>
  </si>
  <si>
    <t xml:space="preserve">
資本金
（E)</t>
    <rPh sb="1" eb="4">
      <t>シホンキン</t>
    </rPh>
    <phoneticPr fontId="3"/>
  </si>
  <si>
    <t>出資割合（％）
（A）/（E)
（F)</t>
    <rPh sb="0" eb="2">
      <t>シュッシ</t>
    </rPh>
    <rPh sb="2" eb="4">
      <t>ワリアイ</t>
    </rPh>
    <phoneticPr fontId="3"/>
  </si>
  <si>
    <t>実質価額
（D)×（F)
（G)</t>
    <rPh sb="0" eb="2">
      <t>ジッシツ</t>
    </rPh>
    <rPh sb="2" eb="4">
      <t>カガク</t>
    </rPh>
    <phoneticPr fontId="28"/>
  </si>
  <si>
    <t>投資損失引当金
計上額
（H)</t>
    <rPh sb="0" eb="2">
      <t>トウシ</t>
    </rPh>
    <rPh sb="2" eb="4">
      <t>ソンシツ</t>
    </rPh>
    <rPh sb="4" eb="7">
      <t>ヒキアテキン</t>
    </rPh>
    <rPh sb="8" eb="11">
      <t>ケイジョウガク</t>
    </rPh>
    <phoneticPr fontId="28"/>
  </si>
  <si>
    <t>市場価格のないもののうち連結対象団体（会計）以外に対するもの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2" eb="24">
      <t>イガイ</t>
    </rPh>
    <rPh sb="25" eb="26">
      <t>タイ</t>
    </rPh>
    <phoneticPr fontId="28"/>
  </si>
  <si>
    <t xml:space="preserve">
出資金額
（A)</t>
    <rPh sb="1" eb="3">
      <t>シュッシ</t>
    </rPh>
    <rPh sb="3" eb="5">
      <t>キンガク</t>
    </rPh>
    <phoneticPr fontId="3"/>
  </si>
  <si>
    <t xml:space="preserve">
強制評価減
（H)</t>
    <rPh sb="1" eb="3">
      <t>キョウセイ</t>
    </rPh>
    <rPh sb="3" eb="5">
      <t>ヒョウカ</t>
    </rPh>
    <rPh sb="5" eb="6">
      <t>ゲン</t>
    </rPh>
    <phoneticPr fontId="28"/>
  </si>
  <si>
    <t>貸借対照表計上額
（Ａ）－（Ｈ）
（Ｉ）</t>
    <rPh sb="0" eb="2">
      <t>タイシャク</t>
    </rPh>
    <rPh sb="2" eb="5">
      <t>タイショウヒョウ</t>
    </rPh>
    <rPh sb="5" eb="8">
      <t>ケイジョウガク</t>
    </rPh>
    <phoneticPr fontId="28"/>
  </si>
  <si>
    <t>④基金の明細</t>
    <phoneticPr fontId="28"/>
  </si>
  <si>
    <t>種類</t>
    <rPh sb="0" eb="2">
      <t>シュルイ</t>
    </rPh>
    <phoneticPr fontId="3"/>
  </si>
  <si>
    <t>(参考)財産に関する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3"/>
  </si>
  <si>
    <t>相手先名または種別</t>
    <rPh sb="0" eb="3">
      <t>アイテサキ</t>
    </rPh>
    <rPh sb="3" eb="4">
      <t>メイ</t>
    </rPh>
    <rPh sb="7" eb="9">
      <t>シュベツ</t>
    </rPh>
    <phoneticPr fontId="3"/>
  </si>
  <si>
    <t>（参考）
貸付金計</t>
    <rPh sb="1" eb="3">
      <t>サンコウ</t>
    </rPh>
    <rPh sb="5" eb="8">
      <t>カシツケキン</t>
    </rPh>
    <rPh sb="8" eb="9">
      <t>ケイ</t>
    </rPh>
    <phoneticPr fontId="3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</si>
  <si>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28"/>
  </si>
  <si>
    <t>徴収不能引当金
計上額</t>
    <rPh sb="0" eb="2">
      <t>チョウシュウ</t>
    </rPh>
    <rPh sb="2" eb="4">
      <t>フノウ</t>
    </rPh>
    <rPh sb="4" eb="7">
      <t>ヒキアテキン</t>
    </rPh>
    <rPh sb="8" eb="11">
      <t>ケイジョウガク</t>
    </rPh>
    <phoneticPr fontId="28"/>
  </si>
  <si>
    <t>第三セクター等</t>
    <rPh sb="0" eb="1">
      <t>ダイ</t>
    </rPh>
    <rPh sb="1" eb="2">
      <t>サン</t>
    </rPh>
    <rPh sb="6" eb="7">
      <t>ナド</t>
    </rPh>
    <phoneticPr fontId="28"/>
  </si>
  <si>
    <t>その他の貸付金</t>
    <rPh sb="2" eb="3">
      <t>タ</t>
    </rPh>
    <rPh sb="4" eb="7">
      <t>カシツケキン</t>
    </rPh>
    <phoneticPr fontId="28"/>
  </si>
  <si>
    <t>金額</t>
  </si>
  <si>
    <t>金額</t>
    <rPh sb="0" eb="2">
      <t>キンガク</t>
    </rPh>
    <phoneticPr fontId="3"/>
  </si>
  <si>
    <t>（単位：千円）</t>
    <rPh sb="1" eb="3">
      <t>タンイ</t>
    </rPh>
    <rPh sb="4" eb="6">
      <t>センエン</t>
    </rPh>
    <phoneticPr fontId="3"/>
  </si>
  <si>
    <t>自　平成２８年　４月　１日</t>
    <rPh sb="0" eb="1">
      <t>ジ</t>
    </rPh>
    <rPh sb="2" eb="4">
      <t>ヘイセイ</t>
    </rPh>
    <rPh sb="6" eb="7">
      <t>ネン</t>
    </rPh>
    <rPh sb="9" eb="10">
      <t>ガツ</t>
    </rPh>
    <rPh sb="12" eb="13">
      <t>ニチ</t>
    </rPh>
    <phoneticPr fontId="3"/>
  </si>
  <si>
    <t>至　平成２９年　３月３１日</t>
    <phoneticPr fontId="3"/>
  </si>
  <si>
    <t>（平成２９年　３月３１日現在）</t>
    <rPh sb="1" eb="3">
      <t>ヘイセイ</t>
    </rPh>
    <rPh sb="5" eb="6">
      <t>ネン</t>
    </rPh>
    <rPh sb="8" eb="9">
      <t>ガツ</t>
    </rPh>
    <rPh sb="11" eb="12">
      <t>ニチ</t>
    </rPh>
    <rPh sb="12" eb="14">
      <t>ゲンザイ</t>
    </rPh>
    <phoneticPr fontId="3"/>
  </si>
  <si>
    <t>(単位：千円）</t>
    <rPh sb="4" eb="6">
      <t>センエン</t>
    </rPh>
    <phoneticPr fontId="3"/>
  </si>
  <si>
    <t>自　　平成２８年　４月　１日</t>
    <rPh sb="0" eb="1">
      <t>ジ</t>
    </rPh>
    <rPh sb="3" eb="5">
      <t>ヘイセイ</t>
    </rPh>
    <rPh sb="7" eb="8">
      <t>ネン</t>
    </rPh>
    <rPh sb="10" eb="11">
      <t>ガツ</t>
    </rPh>
    <rPh sb="13" eb="14">
      <t>ニチ</t>
    </rPh>
    <phoneticPr fontId="3"/>
  </si>
  <si>
    <t>至　　平成２９年　３月３１日</t>
    <rPh sb="0" eb="1">
      <t>イタ</t>
    </rPh>
    <rPh sb="3" eb="5">
      <t>ヘイセイ</t>
    </rPh>
    <rPh sb="7" eb="8">
      <t>ネン</t>
    </rPh>
    <rPh sb="10" eb="11">
      <t>ツキ</t>
    </rPh>
    <rPh sb="13" eb="14">
      <t>ニチ</t>
    </rPh>
    <phoneticPr fontId="3"/>
  </si>
  <si>
    <t>自　　平成２８年　４月　１日</t>
    <rPh sb="0" eb="1">
      <t>ジ</t>
    </rPh>
    <rPh sb="3" eb="5">
      <t>ヘイセイ</t>
    </rPh>
    <rPh sb="7" eb="8">
      <t>ネン</t>
    </rPh>
    <rPh sb="10" eb="11">
      <t>ツキ</t>
    </rPh>
    <rPh sb="13" eb="14">
      <t>ニチ</t>
    </rPh>
    <phoneticPr fontId="3"/>
  </si>
  <si>
    <t>（単位：千円）</t>
    <rPh sb="1" eb="3">
      <t>タンイ</t>
    </rPh>
    <rPh sb="4" eb="6">
      <t>センエン</t>
    </rPh>
    <phoneticPr fontId="28"/>
  </si>
  <si>
    <t>㈱みずほフィナンシャルグループ</t>
  </si>
  <si>
    <t>東海旅客鉄道㈱</t>
  </si>
  <si>
    <t>近畿日本鉄道㈱</t>
  </si>
  <si>
    <t>名古屋鉄道㈱</t>
  </si>
  <si>
    <t>中部電力㈱</t>
  </si>
  <si>
    <t>合計</t>
  </si>
  <si>
    <t>郡上八幡産業振興公社</t>
    <rPh sb="0" eb="4">
      <t>グジョウハチマン</t>
    </rPh>
    <rPh sb="4" eb="6">
      <t>サンギョウ</t>
    </rPh>
    <rPh sb="6" eb="8">
      <t>シンコウ</t>
    </rPh>
    <rPh sb="8" eb="10">
      <t>コウシャ</t>
    </rPh>
    <phoneticPr fontId="3"/>
  </si>
  <si>
    <t>郡上大和総合開発㈱</t>
    <rPh sb="0" eb="2">
      <t>グジョウ</t>
    </rPh>
    <rPh sb="2" eb="4">
      <t>ヤマト</t>
    </rPh>
    <rPh sb="4" eb="6">
      <t>ソウゴウ</t>
    </rPh>
    <rPh sb="6" eb="8">
      <t>カイハツ</t>
    </rPh>
    <phoneticPr fontId="3"/>
  </si>
  <si>
    <t>㈲阿弥陀ヶ滝観光</t>
    <rPh sb="1" eb="4">
      <t>アミダ</t>
    </rPh>
    <rPh sb="5" eb="6">
      <t>タキ</t>
    </rPh>
    <rPh sb="6" eb="8">
      <t>カンコウ</t>
    </rPh>
    <phoneticPr fontId="3"/>
  </si>
  <si>
    <t>㈱伊野原の郷</t>
    <rPh sb="1" eb="2">
      <t>イ</t>
    </rPh>
    <rPh sb="2" eb="4">
      <t>ノハラ</t>
    </rPh>
    <rPh sb="5" eb="6">
      <t>サト</t>
    </rPh>
    <phoneticPr fontId="3"/>
  </si>
  <si>
    <t>㈱イーグル</t>
  </si>
  <si>
    <t>㈱ネーブルみなみ</t>
  </si>
  <si>
    <t>水道事業会計</t>
    <rPh sb="0" eb="2">
      <t>スイドウ</t>
    </rPh>
    <rPh sb="2" eb="4">
      <t>ジギョウ</t>
    </rPh>
    <rPh sb="4" eb="6">
      <t>カイケイ</t>
    </rPh>
    <phoneticPr fontId="3"/>
  </si>
  <si>
    <t>病院事業等会計</t>
    <rPh sb="0" eb="2">
      <t>ビョウイン</t>
    </rPh>
    <rPh sb="2" eb="4">
      <t>ジギョウ</t>
    </rPh>
    <rPh sb="4" eb="5">
      <t>トウ</t>
    </rPh>
    <rPh sb="5" eb="7">
      <t>カイケイ</t>
    </rPh>
    <phoneticPr fontId="3"/>
  </si>
  <si>
    <t>㈱ハイウェイたかす</t>
  </si>
  <si>
    <t>㈱ジェイエムみなみ</t>
  </si>
  <si>
    <t>めいほう高原開発㈱</t>
    <rPh sb="4" eb="6">
      <t>コウゲン</t>
    </rPh>
    <rPh sb="6" eb="8">
      <t>カイハツ</t>
    </rPh>
    <phoneticPr fontId="3"/>
  </si>
  <si>
    <t>明宝特産物加工㈱</t>
    <rPh sb="0" eb="2">
      <t>メイホウ</t>
    </rPh>
    <rPh sb="2" eb="5">
      <t>トクサンブツ</t>
    </rPh>
    <rPh sb="5" eb="7">
      <t>カコウ</t>
    </rPh>
    <phoneticPr fontId="3"/>
  </si>
  <si>
    <t>㈱明宝レディース</t>
    <rPh sb="1" eb="3">
      <t>メイホウ</t>
    </rPh>
    <phoneticPr fontId="3"/>
  </si>
  <si>
    <t>奥濃飛白山観光㈱</t>
    <rPh sb="0" eb="1">
      <t>オク</t>
    </rPh>
    <rPh sb="1" eb="3">
      <t>ノウヒ</t>
    </rPh>
    <rPh sb="3" eb="5">
      <t>ハクサン</t>
    </rPh>
    <rPh sb="5" eb="7">
      <t>カンコウ</t>
    </rPh>
    <phoneticPr fontId="3"/>
  </si>
  <si>
    <t>㈱ｲﾝﾌｫﾒｰｼｮﾝﾈｯﾄﾜｰｸ郡上八幡</t>
    <rPh sb="16" eb="20">
      <t>グジョウハチマン</t>
    </rPh>
    <phoneticPr fontId="3"/>
  </si>
  <si>
    <t>㈱郡上ネット</t>
    <rPh sb="1" eb="3">
      <t>グジョウ</t>
    </rPh>
    <phoneticPr fontId="3"/>
  </si>
  <si>
    <t>㈱牧歌ｺｰﾎﾟﾚｰｼｮﾝ</t>
    <rPh sb="1" eb="3">
      <t>ボッカ</t>
    </rPh>
    <phoneticPr fontId="3"/>
  </si>
  <si>
    <t>長良川鉄道㈱</t>
    <rPh sb="0" eb="3">
      <t>ナガラガワ</t>
    </rPh>
    <rPh sb="3" eb="5">
      <t>テツドウ</t>
    </rPh>
    <phoneticPr fontId="3"/>
  </si>
  <si>
    <t>㈱岐阜新聞社</t>
    <rPh sb="1" eb="3">
      <t>ギフ</t>
    </rPh>
    <rPh sb="3" eb="5">
      <t>シンブン</t>
    </rPh>
    <rPh sb="5" eb="6">
      <t>シャ</t>
    </rPh>
    <phoneticPr fontId="3"/>
  </si>
  <si>
    <t>㈱岐阜放送【無償】</t>
    <rPh sb="1" eb="3">
      <t>ギフ</t>
    </rPh>
    <rPh sb="3" eb="5">
      <t>ホウソウ</t>
    </rPh>
    <rPh sb="6" eb="8">
      <t>ムショウ</t>
    </rPh>
    <phoneticPr fontId="3"/>
  </si>
  <si>
    <t>岐阜県名産販売㈱</t>
    <rPh sb="0" eb="2">
      <t>ギフ</t>
    </rPh>
    <rPh sb="2" eb="3">
      <t>ケン</t>
    </rPh>
    <rPh sb="3" eb="5">
      <t>メイサン</t>
    </rPh>
    <rPh sb="5" eb="7">
      <t>ハンバイ</t>
    </rPh>
    <phoneticPr fontId="3"/>
  </si>
  <si>
    <t>（社）木曽三川水源造成公社</t>
    <rPh sb="1" eb="2">
      <t>シャ</t>
    </rPh>
    <rPh sb="3" eb="5">
      <t>キソ</t>
    </rPh>
    <rPh sb="5" eb="6">
      <t>サン</t>
    </rPh>
    <rPh sb="6" eb="7">
      <t>セン</t>
    </rPh>
    <rPh sb="7" eb="9">
      <t>スイゲン</t>
    </rPh>
    <rPh sb="9" eb="11">
      <t>ゾウセイ</t>
    </rPh>
    <rPh sb="11" eb="13">
      <t>コウシャ</t>
    </rPh>
    <phoneticPr fontId="3"/>
  </si>
  <si>
    <t>（社）岐阜県野菜価格安定基金協会</t>
    <rPh sb="1" eb="2">
      <t>シャ</t>
    </rPh>
    <rPh sb="3" eb="6">
      <t>ギフケン</t>
    </rPh>
    <rPh sb="6" eb="8">
      <t>ヤサイ</t>
    </rPh>
    <rPh sb="8" eb="10">
      <t>カカク</t>
    </rPh>
    <rPh sb="10" eb="12">
      <t>アンテイ</t>
    </rPh>
    <rPh sb="12" eb="14">
      <t>キキン</t>
    </rPh>
    <rPh sb="14" eb="16">
      <t>キョウカイ</t>
    </rPh>
    <phoneticPr fontId="3"/>
  </si>
  <si>
    <t>（財）岐阜県公衆衛生検査センター</t>
    <rPh sb="1" eb="2">
      <t>ザイ</t>
    </rPh>
    <rPh sb="3" eb="6">
      <t>ギフケン</t>
    </rPh>
    <rPh sb="6" eb="8">
      <t>コウシュウ</t>
    </rPh>
    <rPh sb="8" eb="10">
      <t>エイセイ</t>
    </rPh>
    <rPh sb="10" eb="12">
      <t>ケンサ</t>
    </rPh>
    <phoneticPr fontId="3"/>
  </si>
  <si>
    <t>（社）岐阜県森林公社</t>
    <rPh sb="1" eb="2">
      <t>シャ</t>
    </rPh>
    <rPh sb="3" eb="6">
      <t>ギフケン</t>
    </rPh>
    <rPh sb="6" eb="8">
      <t>シンリン</t>
    </rPh>
    <rPh sb="8" eb="10">
      <t>コウシャ</t>
    </rPh>
    <phoneticPr fontId="3"/>
  </si>
  <si>
    <t>郡上森林組合</t>
    <rPh sb="0" eb="2">
      <t>グジョウ</t>
    </rPh>
    <rPh sb="2" eb="4">
      <t>シンリン</t>
    </rPh>
    <rPh sb="4" eb="6">
      <t>クミアイ</t>
    </rPh>
    <phoneticPr fontId="3"/>
  </si>
  <si>
    <t>九頭竜森林組合</t>
    <rPh sb="0" eb="3">
      <t>クズリュウ</t>
    </rPh>
    <rPh sb="3" eb="5">
      <t>シンリン</t>
    </rPh>
    <rPh sb="5" eb="7">
      <t>クミアイ</t>
    </rPh>
    <phoneticPr fontId="3"/>
  </si>
  <si>
    <t>（社）岐阜県畜産協会</t>
    <rPh sb="1" eb="2">
      <t>シャ</t>
    </rPh>
    <rPh sb="3" eb="6">
      <t>ギフケン</t>
    </rPh>
    <rPh sb="6" eb="8">
      <t>チクサン</t>
    </rPh>
    <rPh sb="8" eb="10">
      <t>キョウカイ</t>
    </rPh>
    <phoneticPr fontId="3"/>
  </si>
  <si>
    <t>岐阜県信用保証協会</t>
    <rPh sb="0" eb="3">
      <t>ギフケン</t>
    </rPh>
    <rPh sb="3" eb="5">
      <t>シンヨウ</t>
    </rPh>
    <rPh sb="5" eb="7">
      <t>ホショウ</t>
    </rPh>
    <rPh sb="7" eb="9">
      <t>キョウカイ</t>
    </rPh>
    <phoneticPr fontId="3"/>
  </si>
  <si>
    <t>（財）岐阜県教育文化財団</t>
    <rPh sb="1" eb="2">
      <t>ザイ</t>
    </rPh>
    <rPh sb="3" eb="6">
      <t>ギフケン</t>
    </rPh>
    <rPh sb="6" eb="8">
      <t>キョウイク</t>
    </rPh>
    <rPh sb="8" eb="10">
      <t>ブンカ</t>
    </rPh>
    <rPh sb="10" eb="12">
      <t>ザイダン</t>
    </rPh>
    <phoneticPr fontId="3"/>
  </si>
  <si>
    <t>（財）岐阜県行政情報センター</t>
    <rPh sb="1" eb="2">
      <t>ザイ</t>
    </rPh>
    <rPh sb="3" eb="6">
      <t>ギフケン</t>
    </rPh>
    <rPh sb="6" eb="8">
      <t>ギョウセイ</t>
    </rPh>
    <rPh sb="8" eb="10">
      <t>ジョウホウ</t>
    </rPh>
    <phoneticPr fontId="3"/>
  </si>
  <si>
    <t>㈱岐阜ﾌｯﾄﾎﾞｰﾙｸﾗﾌﾞ【無償】</t>
    <rPh sb="1" eb="3">
      <t>ギフ</t>
    </rPh>
    <rPh sb="15" eb="17">
      <t>ムショウ</t>
    </rPh>
    <phoneticPr fontId="3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</si>
  <si>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3"/>
  </si>
  <si>
    <t>公共施設整備基金</t>
    <rPh sb="0" eb="2">
      <t>コウキョウ</t>
    </rPh>
    <rPh sb="2" eb="4">
      <t>シセツ</t>
    </rPh>
    <rPh sb="4" eb="6">
      <t>セイビ</t>
    </rPh>
    <rPh sb="6" eb="8">
      <t>キキン</t>
    </rPh>
    <phoneticPr fontId="3"/>
  </si>
  <si>
    <t>産業振興基金</t>
    <rPh sb="0" eb="2">
      <t>サンギョウ</t>
    </rPh>
    <rPh sb="2" eb="4">
      <t>シンコウ</t>
    </rPh>
    <rPh sb="4" eb="6">
      <t>キキン</t>
    </rPh>
    <phoneticPr fontId="3"/>
  </si>
  <si>
    <t>地域振興基金</t>
    <rPh sb="0" eb="2">
      <t>チイキ</t>
    </rPh>
    <rPh sb="2" eb="4">
      <t>シンコウ</t>
    </rPh>
    <rPh sb="4" eb="6">
      <t>キキン</t>
    </rPh>
    <phoneticPr fontId="3"/>
  </si>
  <si>
    <t>教育文化振興基金</t>
    <rPh sb="0" eb="2">
      <t>キョウイク</t>
    </rPh>
    <rPh sb="2" eb="4">
      <t>ブンカ</t>
    </rPh>
    <rPh sb="4" eb="6">
      <t>シンコウ</t>
    </rPh>
    <rPh sb="6" eb="8">
      <t>キキン</t>
    </rPh>
    <phoneticPr fontId="3"/>
  </si>
  <si>
    <t>古今伝授の里交流施設管理基金</t>
    <rPh sb="0" eb="2">
      <t>コキン</t>
    </rPh>
    <rPh sb="2" eb="4">
      <t>デンジュ</t>
    </rPh>
    <rPh sb="5" eb="6">
      <t>サト</t>
    </rPh>
    <rPh sb="6" eb="8">
      <t>コウリュウ</t>
    </rPh>
    <rPh sb="8" eb="10">
      <t>シセツ</t>
    </rPh>
    <rPh sb="10" eb="12">
      <t>カンリ</t>
    </rPh>
    <rPh sb="12" eb="14">
      <t>キキン</t>
    </rPh>
    <phoneticPr fontId="3"/>
  </si>
  <si>
    <t>八幡城基金</t>
    <rPh sb="0" eb="2">
      <t>ハチマン</t>
    </rPh>
    <rPh sb="2" eb="3">
      <t>ジョウ</t>
    </rPh>
    <rPh sb="3" eb="5">
      <t>キキン</t>
    </rPh>
    <phoneticPr fontId="3"/>
  </si>
  <si>
    <t>ふるさと基金</t>
    <rPh sb="4" eb="6">
      <t>キキン</t>
    </rPh>
    <phoneticPr fontId="3"/>
  </si>
  <si>
    <t>ふるさと農村活性化対策基金</t>
    <rPh sb="4" eb="6">
      <t>ノウソン</t>
    </rPh>
    <rPh sb="6" eb="9">
      <t>カッセイカ</t>
    </rPh>
    <rPh sb="9" eb="11">
      <t>タイサク</t>
    </rPh>
    <rPh sb="11" eb="13">
      <t>キキン</t>
    </rPh>
    <phoneticPr fontId="3"/>
  </si>
  <si>
    <t>ふるさと応援基金</t>
    <rPh sb="4" eb="6">
      <t>オウエン</t>
    </rPh>
    <rPh sb="6" eb="8">
      <t>キキン</t>
    </rPh>
    <phoneticPr fontId="3"/>
  </si>
  <si>
    <t>福祉基金</t>
    <rPh sb="0" eb="2">
      <t>フクシ</t>
    </rPh>
    <rPh sb="2" eb="4">
      <t>キキン</t>
    </rPh>
    <phoneticPr fontId="3"/>
  </si>
  <si>
    <t>ケーブルテレビ事業整備基金</t>
  </si>
  <si>
    <t>青少年育英奨学資金給付基金</t>
    <rPh sb="0" eb="3">
      <t>セイショウネン</t>
    </rPh>
    <rPh sb="3" eb="5">
      <t>イクエイ</t>
    </rPh>
    <rPh sb="5" eb="7">
      <t>ショウガク</t>
    </rPh>
    <rPh sb="7" eb="9">
      <t>シキン</t>
    </rPh>
    <rPh sb="9" eb="11">
      <t>キュウフ</t>
    </rPh>
    <rPh sb="11" eb="13">
      <t>キキン</t>
    </rPh>
    <phoneticPr fontId="3"/>
  </si>
  <si>
    <t>鉄道経営対策事業基金</t>
  </si>
  <si>
    <t>土地開発基金</t>
    <rPh sb="0" eb="2">
      <t>トチ</t>
    </rPh>
    <rPh sb="2" eb="4">
      <t>カイハツ</t>
    </rPh>
    <rPh sb="4" eb="6">
      <t>キキン</t>
    </rPh>
    <phoneticPr fontId="3"/>
  </si>
  <si>
    <t>肉用牛特別導入事業基金</t>
    <rPh sb="0" eb="2">
      <t>ニクヨウ</t>
    </rPh>
    <rPh sb="2" eb="3">
      <t>ギュウ</t>
    </rPh>
    <rPh sb="3" eb="5">
      <t>トクベツ</t>
    </rPh>
    <rPh sb="5" eb="7">
      <t>ドウニュウ</t>
    </rPh>
    <rPh sb="7" eb="9">
      <t>ジギョウ</t>
    </rPh>
    <rPh sb="9" eb="11">
      <t>キキン</t>
    </rPh>
    <phoneticPr fontId="3"/>
  </si>
  <si>
    <t>　大和総合開発株式会社</t>
    <rPh sb="1" eb="3">
      <t>ヤマト</t>
    </rPh>
    <rPh sb="3" eb="5">
      <t>ソウゴウ</t>
    </rPh>
    <rPh sb="5" eb="7">
      <t>カイハツ</t>
    </rPh>
    <rPh sb="7" eb="9">
      <t>カブシキ</t>
    </rPh>
    <rPh sb="9" eb="11">
      <t>カイシャ</t>
    </rPh>
    <phoneticPr fontId="28"/>
  </si>
  <si>
    <t>⑥長期延滞債権の明細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28"/>
  </si>
  <si>
    <t>（単位：円）</t>
    <rPh sb="1" eb="3">
      <t>タンイ</t>
    </rPh>
    <rPh sb="4" eb="5">
      <t>エン</t>
    </rPh>
    <phoneticPr fontId="28"/>
  </si>
  <si>
    <t>⑦未収金の明細</t>
    <rPh sb="1" eb="4">
      <t>ミシュウキン</t>
    </rPh>
    <rPh sb="5" eb="7">
      <t>メイサイ</t>
    </rPh>
    <phoneticPr fontId="28"/>
  </si>
  <si>
    <t>（単位：千円）</t>
    <rPh sb="1" eb="3">
      <t>タンイ</t>
    </rPh>
    <rPh sb="4" eb="5">
      <t>セン</t>
    </rPh>
    <rPh sb="5" eb="6">
      <t>エン</t>
    </rPh>
    <phoneticPr fontId="28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</si>
  <si>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3"/>
  </si>
  <si>
    <t>徴収不能引当金計上額</t>
    <rPh sb="0" eb="2">
      <t>チョウシュウ</t>
    </rPh>
    <rPh sb="2" eb="4">
      <t>フノウ</t>
    </rPh>
    <rPh sb="4" eb="7">
      <t>ヒキアテキン</t>
    </rPh>
    <rPh sb="7" eb="10">
      <t>ケイジョウガク</t>
    </rPh>
    <phoneticPr fontId="3"/>
  </si>
  <si>
    <t>【貸付金】</t>
    <rPh sb="1" eb="4">
      <t>カシツケキン</t>
    </rPh>
    <phoneticPr fontId="3"/>
  </si>
  <si>
    <t>　高額療養費貸付金</t>
    <rPh sb="1" eb="3">
      <t>コウガク</t>
    </rPh>
    <rPh sb="3" eb="6">
      <t>リョウヨウヒ</t>
    </rPh>
    <rPh sb="6" eb="8">
      <t>カシツケ</t>
    </rPh>
    <rPh sb="8" eb="9">
      <t>キン</t>
    </rPh>
    <phoneticPr fontId="28"/>
  </si>
  <si>
    <t>　災害援護資金貸付金</t>
    <rPh sb="1" eb="3">
      <t>サイガイ</t>
    </rPh>
    <rPh sb="3" eb="5">
      <t>エンゴ</t>
    </rPh>
    <rPh sb="5" eb="7">
      <t>シキン</t>
    </rPh>
    <rPh sb="7" eb="9">
      <t>カシツケ</t>
    </rPh>
    <rPh sb="9" eb="10">
      <t>キン</t>
    </rPh>
    <phoneticPr fontId="3"/>
  </si>
  <si>
    <t>小計</t>
    <rPh sb="0" eb="2">
      <t>ショウケイ</t>
    </rPh>
    <phoneticPr fontId="28"/>
  </si>
  <si>
    <t>【未収金】</t>
    <rPh sb="1" eb="4">
      <t>ミシュウキン</t>
    </rPh>
    <phoneticPr fontId="3"/>
  </si>
  <si>
    <t>税等未収金</t>
    <rPh sb="0" eb="1">
      <t>ゼイ</t>
    </rPh>
    <rPh sb="1" eb="2">
      <t>ナド</t>
    </rPh>
    <rPh sb="2" eb="5">
      <t>ミシュウキン</t>
    </rPh>
    <phoneticPr fontId="28"/>
  </si>
  <si>
    <t>　個人市民税</t>
    <rPh sb="1" eb="3">
      <t>コジン</t>
    </rPh>
    <rPh sb="3" eb="6">
      <t>シミンゼイ</t>
    </rPh>
    <phoneticPr fontId="28"/>
  </si>
  <si>
    <t>　法人市民税</t>
    <rPh sb="1" eb="3">
      <t>ホウジン</t>
    </rPh>
    <rPh sb="3" eb="6">
      <t>シミンゼイ</t>
    </rPh>
    <phoneticPr fontId="3"/>
  </si>
  <si>
    <t>　固定資産税</t>
    <rPh sb="1" eb="3">
      <t>コテイ</t>
    </rPh>
    <rPh sb="3" eb="6">
      <t>シサンゼイ</t>
    </rPh>
    <phoneticPr fontId="3"/>
  </si>
  <si>
    <t>　軽自動車税</t>
    <rPh sb="1" eb="5">
      <t>ケイジドウシャ</t>
    </rPh>
    <rPh sb="5" eb="6">
      <t>ゼイ</t>
    </rPh>
    <phoneticPr fontId="3"/>
  </si>
  <si>
    <t>その他の未収金</t>
    <rPh sb="2" eb="3">
      <t>タ</t>
    </rPh>
    <rPh sb="4" eb="7">
      <t>ミシュウキン</t>
    </rPh>
    <phoneticPr fontId="28"/>
  </si>
  <si>
    <t>　分担金負担金</t>
    <rPh sb="1" eb="4">
      <t>ブンタンキン</t>
    </rPh>
    <rPh sb="4" eb="7">
      <t>フタンキン</t>
    </rPh>
    <phoneticPr fontId="28"/>
  </si>
  <si>
    <t>　使用料・手数料</t>
    <rPh sb="1" eb="4">
      <t>シヨウリョウ</t>
    </rPh>
    <rPh sb="5" eb="8">
      <t>テスウリョウ</t>
    </rPh>
    <phoneticPr fontId="28"/>
  </si>
  <si>
    <t>　財産収入</t>
    <rPh sb="1" eb="3">
      <t>ザイサン</t>
    </rPh>
    <rPh sb="3" eb="5">
      <t>シュウニュウ</t>
    </rPh>
    <phoneticPr fontId="3"/>
  </si>
  <si>
    <t>　諸収入</t>
    <rPh sb="1" eb="2">
      <t>ショ</t>
    </rPh>
    <rPh sb="2" eb="4">
      <t>シュウニュウ</t>
    </rPh>
    <phoneticPr fontId="3"/>
  </si>
  <si>
    <t>　寄附金</t>
    <rPh sb="1" eb="4">
      <t>キフキン</t>
    </rPh>
    <phoneticPr fontId="3"/>
  </si>
  <si>
    <t>（２）負債項目の明細</t>
    <rPh sb="3" eb="5">
      <t>フサイ</t>
    </rPh>
    <rPh sb="5" eb="7">
      <t>コウモク</t>
    </rPh>
    <rPh sb="8" eb="10">
      <t>メイサイ</t>
    </rPh>
    <phoneticPr fontId="28"/>
  </si>
  <si>
    <t>①地方債（借入先別）の明細</t>
    <rPh sb="1" eb="4">
      <t>チホウサイ</t>
    </rPh>
    <rPh sb="5" eb="8">
      <t>カリイレサキ</t>
    </rPh>
    <rPh sb="8" eb="9">
      <t>ベツ</t>
    </rPh>
    <rPh sb="11" eb="13">
      <t>メイサイ</t>
    </rPh>
    <phoneticPr fontId="28"/>
  </si>
  <si>
    <t>地方債残高</t>
    <rPh sb="0" eb="3">
      <t>チホウサイ</t>
    </rPh>
    <rPh sb="3" eb="5">
      <t>ザンダカ</t>
    </rPh>
    <phoneticPr fontId="39"/>
  </si>
  <si>
    <t>政府資金</t>
    <rPh sb="0" eb="2">
      <t>セイフ</t>
    </rPh>
    <rPh sb="2" eb="4">
      <t>シキン</t>
    </rPh>
    <phoneticPr fontId="39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</si>
  <si>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39"/>
  </si>
  <si>
    <t>市中銀行</t>
    <rPh sb="0" eb="2">
      <t>シチュウ</t>
    </rPh>
    <rPh sb="2" eb="4">
      <t>ギンコウ</t>
    </rPh>
    <phoneticPr fontId="39"/>
  </si>
  <si>
    <t>その他の
金融機関</t>
    <rPh sb="2" eb="3">
      <t>タ</t>
    </rPh>
    <rPh sb="5" eb="7">
      <t>キンユウ</t>
    </rPh>
    <rPh sb="7" eb="9">
      <t>キカン</t>
    </rPh>
    <phoneticPr fontId="39"/>
  </si>
  <si>
    <t>市場公募債</t>
    <rPh sb="0" eb="2">
      <t>シジョウ</t>
    </rPh>
    <rPh sb="2" eb="5">
      <t>コウボサイ</t>
    </rPh>
    <phoneticPr fontId="39"/>
  </si>
  <si>
    <t>その他</t>
    <rPh sb="2" eb="3">
      <t>タ</t>
    </rPh>
    <phoneticPr fontId="39"/>
  </si>
  <si>
    <t>うち1年内償還予定</t>
    <rPh sb="3" eb="5">
      <t>ネンナイ</t>
    </rPh>
    <rPh sb="5" eb="7">
      <t>ショウカン</t>
    </rPh>
    <rPh sb="7" eb="9">
      <t>ヨテイ</t>
    </rPh>
    <phoneticPr fontId="3"/>
  </si>
  <si>
    <t>うち共同発行債</t>
    <rPh sb="2" eb="4">
      <t>キョウドウ</t>
    </rPh>
    <rPh sb="4" eb="6">
      <t>ハッコウ</t>
    </rPh>
    <rPh sb="6" eb="7">
      <t>サイ</t>
    </rPh>
    <phoneticPr fontId="3"/>
  </si>
  <si>
    <t>うち住民公募債</t>
    <rPh sb="2" eb="4">
      <t>ジュウミン</t>
    </rPh>
    <rPh sb="4" eb="7">
      <t>コウボサイ</t>
    </rPh>
    <phoneticPr fontId="3"/>
  </si>
  <si>
    <t>【通常分】</t>
    <rPh sb="1" eb="3">
      <t>ツウジョウ</t>
    </rPh>
    <rPh sb="3" eb="4">
      <t>ブン</t>
    </rPh>
    <phoneticPr fontId="28"/>
  </si>
  <si>
    <t>　　一般公共事業</t>
    <rPh sb="2" eb="4">
      <t>イッパン</t>
    </rPh>
    <rPh sb="4" eb="6">
      <t>コウキョウ</t>
    </rPh>
    <rPh sb="6" eb="8">
      <t>ジギョウ</t>
    </rPh>
    <phoneticPr fontId="28"/>
  </si>
  <si>
    <t>　　公営住宅建設</t>
    <rPh sb="2" eb="4">
      <t>コウエイ</t>
    </rPh>
    <rPh sb="4" eb="6">
      <t>ジュウタク</t>
    </rPh>
    <rPh sb="6" eb="8">
      <t>ケンセツ</t>
    </rPh>
    <phoneticPr fontId="28"/>
  </si>
  <si>
    <t>　　災害復旧</t>
    <rPh sb="2" eb="4">
      <t>サイガイ</t>
    </rPh>
    <rPh sb="4" eb="6">
      <t>フッキュウ</t>
    </rPh>
    <phoneticPr fontId="28"/>
  </si>
  <si>
    <t>　　教育・福祉施設</t>
    <rPh sb="2" eb="4">
      <t>キョウイク</t>
    </rPh>
    <rPh sb="5" eb="7">
      <t>フクシ</t>
    </rPh>
    <rPh sb="7" eb="9">
      <t>シセツ</t>
    </rPh>
    <phoneticPr fontId="28"/>
  </si>
  <si>
    <t>　　一般単独事業</t>
    <rPh sb="2" eb="4">
      <t>イッパン</t>
    </rPh>
    <rPh sb="4" eb="6">
      <t>タンドク</t>
    </rPh>
    <rPh sb="6" eb="8">
      <t>ジギョウ</t>
    </rPh>
    <phoneticPr fontId="28"/>
  </si>
  <si>
    <t>　　その他</t>
    <rPh sb="4" eb="5">
      <t>ホカ</t>
    </rPh>
    <phoneticPr fontId="28"/>
  </si>
  <si>
    <t>【特別分】</t>
    <rPh sb="1" eb="3">
      <t>トクベツ</t>
    </rPh>
    <rPh sb="3" eb="4">
      <t>ブン</t>
    </rPh>
    <phoneticPr fontId="28"/>
  </si>
  <si>
    <t>　　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40"/>
  </si>
  <si>
    <t>　　減税補てん債</t>
    <rPh sb="2" eb="4">
      <t>ゲンゼイ</t>
    </rPh>
    <rPh sb="4" eb="5">
      <t>ホ</t>
    </rPh>
    <rPh sb="7" eb="8">
      <t>サイ</t>
    </rPh>
    <phoneticPr fontId="40"/>
  </si>
  <si>
    <t>　　退職手当債</t>
    <rPh sb="2" eb="4">
      <t>タイショク</t>
    </rPh>
    <rPh sb="4" eb="6">
      <t>テアテ</t>
    </rPh>
    <rPh sb="6" eb="7">
      <t>サイ</t>
    </rPh>
    <phoneticPr fontId="40"/>
  </si>
  <si>
    <t>　　その他</t>
    <rPh sb="4" eb="5">
      <t>タ</t>
    </rPh>
    <phoneticPr fontId="40"/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</si>
  <si>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3"/>
  </si>
  <si>
    <t>（単位：千円）</t>
    <rPh sb="1" eb="3">
      <t>タンイ</t>
    </rPh>
    <rPh sb="4" eb="5">
      <t>セン</t>
    </rPh>
    <rPh sb="5" eb="6">
      <t>エン</t>
    </rPh>
    <phoneticPr fontId="3"/>
  </si>
  <si>
    <t>1.5％以下</t>
    <rPh sb="4" eb="6">
      <t>イカ</t>
    </rPh>
    <phoneticPr fontId="39"/>
  </si>
  <si>
    <t>1.5％超
2.0％以下</t>
    <rPh sb="4" eb="5">
      <t>チョウ</t>
    </rPh>
    <rPh sb="10" eb="12">
      <t>イカ</t>
    </rPh>
    <phoneticPr fontId="39"/>
  </si>
  <si>
    <t>2.0％超
2.5％以下</t>
    <rPh sb="4" eb="5">
      <t>チョウ</t>
    </rPh>
    <rPh sb="10" eb="12">
      <t>イカ</t>
    </rPh>
    <phoneticPr fontId="39"/>
  </si>
  <si>
    <t>2.5％超
3.0％以下</t>
    <rPh sb="4" eb="5">
      <t>チョウ</t>
    </rPh>
    <rPh sb="10" eb="12">
      <t>イカ</t>
    </rPh>
    <phoneticPr fontId="39"/>
  </si>
  <si>
    <t>3.0％超
3.5％以下</t>
    <rPh sb="4" eb="5">
      <t>チョウ</t>
    </rPh>
    <rPh sb="10" eb="12">
      <t>イカ</t>
    </rPh>
    <phoneticPr fontId="39"/>
  </si>
  <si>
    <t>3.5％超
4.0％以下</t>
    <rPh sb="4" eb="5">
      <t>チョウ</t>
    </rPh>
    <rPh sb="10" eb="12">
      <t>イカ</t>
    </rPh>
    <phoneticPr fontId="39"/>
  </si>
  <si>
    <t>4.0％超</t>
    <rPh sb="4" eb="5">
      <t>チョウ</t>
    </rPh>
    <phoneticPr fontId="39"/>
  </si>
  <si>
    <t>（参考）
加重平均
利率</t>
    <rPh sb="1" eb="3">
      <t>サンコウ</t>
    </rPh>
    <rPh sb="5" eb="7">
      <t>カジュウ</t>
    </rPh>
    <rPh sb="7" eb="9">
      <t>ヘイキン</t>
    </rPh>
    <rPh sb="10" eb="12">
      <t>リリツ</t>
    </rPh>
    <phoneticPr fontId="39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</si>
  <si>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3"/>
  </si>
  <si>
    <t>（単位：千円）</t>
    <rPh sb="4" eb="5">
      <t>セン</t>
    </rPh>
    <rPh sb="5" eb="6">
      <t>エン</t>
    </rPh>
    <phoneticPr fontId="3"/>
  </si>
  <si>
    <t>１年以内</t>
    <rPh sb="1" eb="2">
      <t>ネン</t>
    </rPh>
    <rPh sb="2" eb="4">
      <t>イナイ</t>
    </rPh>
    <phoneticPr fontId="3"/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</si>
  <si>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</si>
  <si>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</si>
  <si>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</si>
  <si>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</si>
  <si>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3"/>
  </si>
  <si>
    <t>10年超
15年以内</t>
    <rPh sb="2" eb="3">
      <t>ネン</t>
    </rPh>
    <rPh sb="3" eb="4">
      <t>チョウ</t>
    </rPh>
    <rPh sb="7" eb="8">
      <t>ネン</t>
    </rPh>
    <rPh sb="8" eb="10">
      <t>イナイ</t>
    </rPh>
    <phoneticPr fontId="3"/>
  </si>
  <si>
    <t>15年超
20年以内</t>
    <rPh sb="2" eb="3">
      <t>ネン</t>
    </rPh>
    <rPh sb="3" eb="4">
      <t>チョウ</t>
    </rPh>
    <rPh sb="7" eb="8">
      <t>ネン</t>
    </rPh>
    <rPh sb="8" eb="10">
      <t>イナイ</t>
    </rPh>
    <phoneticPr fontId="3"/>
  </si>
  <si>
    <t>20年超</t>
    <rPh sb="2" eb="3">
      <t>ネン</t>
    </rPh>
    <rPh sb="3" eb="4">
      <t>チョウ</t>
    </rPh>
    <phoneticPr fontId="3"/>
  </si>
  <si>
    <t>④特定の契約条項が付された地方債の概要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7" eb="19">
      <t>ガイヨウ</t>
    </rPh>
    <phoneticPr fontId="3"/>
  </si>
  <si>
    <t>特定の契約条項が
付された地方債残高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6" eb="18">
      <t>ザンダカ</t>
    </rPh>
    <phoneticPr fontId="39"/>
  </si>
  <si>
    <t>契約条項の概要</t>
    <rPh sb="0" eb="2">
      <t>ケイヤク</t>
    </rPh>
    <rPh sb="2" eb="4">
      <t>ジョウコウ</t>
    </rPh>
    <rPh sb="5" eb="7">
      <t>ガイヨウ</t>
    </rPh>
    <phoneticPr fontId="39"/>
  </si>
  <si>
    <t>利率見直し方式</t>
    <rPh sb="0" eb="2">
      <t>リリツ</t>
    </rPh>
    <rPh sb="2" eb="4">
      <t>ミナオ</t>
    </rPh>
    <rPh sb="5" eb="7">
      <t>ホウシキ</t>
    </rPh>
    <phoneticPr fontId="3"/>
  </si>
  <si>
    <t>⑤引当金の明細</t>
    <rPh sb="1" eb="4">
      <t>ヒキアテキン</t>
    </rPh>
    <rPh sb="5" eb="7">
      <t>メイサイ</t>
    </rPh>
    <phoneticPr fontId="28"/>
  </si>
  <si>
    <t>区分</t>
    <rPh sb="0" eb="2">
      <t>クブン</t>
    </rPh>
    <phoneticPr fontId="3"/>
  </si>
  <si>
    <t>前年度末残高</t>
    <rPh sb="0" eb="3">
      <t>ゼンネンド</t>
    </rPh>
    <rPh sb="3" eb="4">
      <t>マツ</t>
    </rPh>
    <rPh sb="4" eb="6">
      <t>ザンダカ</t>
    </rPh>
    <phoneticPr fontId="3"/>
  </si>
  <si>
    <t>本年度増加額</t>
    <rPh sb="0" eb="3">
      <t>ホンネンド</t>
    </rPh>
    <rPh sb="3" eb="5">
      <t>ゾウカ</t>
    </rPh>
    <rPh sb="5" eb="6">
      <t>ガク</t>
    </rPh>
    <phoneticPr fontId="3"/>
  </si>
  <si>
    <t>本年度減少額</t>
    <rPh sb="0" eb="3">
      <t>ホンネンド</t>
    </rPh>
    <rPh sb="3" eb="6">
      <t>ゲンショウガク</t>
    </rPh>
    <phoneticPr fontId="3"/>
  </si>
  <si>
    <t>本年度末残高</t>
    <rPh sb="0" eb="3">
      <t>ホンネンド</t>
    </rPh>
    <rPh sb="3" eb="4">
      <t>マツ</t>
    </rPh>
    <rPh sb="4" eb="6">
      <t>ザンダカ</t>
    </rPh>
    <phoneticPr fontId="3"/>
  </si>
  <si>
    <t>目的使用</t>
    <rPh sb="0" eb="2">
      <t>モクテキ</t>
    </rPh>
    <rPh sb="2" eb="4">
      <t>シヨウ</t>
    </rPh>
    <phoneticPr fontId="28"/>
  </si>
  <si>
    <t>その他</t>
    <rPh sb="2" eb="3">
      <t>タ</t>
    </rPh>
    <phoneticPr fontId="28"/>
  </si>
  <si>
    <t>投資損失引当金</t>
    <rPh sb="0" eb="2">
      <t>トウシ</t>
    </rPh>
    <rPh sb="2" eb="4">
      <t>ソンシツ</t>
    </rPh>
    <rPh sb="4" eb="6">
      <t>ヒキアテ</t>
    </rPh>
    <rPh sb="6" eb="7">
      <t>キン</t>
    </rPh>
    <phoneticPr fontId="3"/>
  </si>
  <si>
    <t>徴収不能引当金</t>
    <rPh sb="0" eb="2">
      <t>チョウシュウ</t>
    </rPh>
    <rPh sb="2" eb="4">
      <t>フノウ</t>
    </rPh>
    <rPh sb="4" eb="6">
      <t>ヒキアテ</t>
    </rPh>
    <rPh sb="6" eb="7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</si>
  <si>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</si>
  <si>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　賞与引当金</t>
    <rPh sb="1" eb="3">
      <t>ショウヨ</t>
    </rPh>
    <rPh sb="3" eb="5">
      <t>ヒキアテ</t>
    </rPh>
    <rPh sb="5" eb="6">
      <t>キン</t>
    </rPh>
    <phoneticPr fontId="3"/>
  </si>
  <si>
    <t>　賞与引当金（共済負担）</t>
    <rPh sb="1" eb="3">
      <t>ショウヨ</t>
    </rPh>
    <rPh sb="3" eb="5">
      <t>ヒキアテ</t>
    </rPh>
    <rPh sb="5" eb="6">
      <t>キン</t>
    </rPh>
    <rPh sb="7" eb="9">
      <t>キョウサイ</t>
    </rPh>
    <rPh sb="9" eb="11">
      <t>フタン</t>
    </rPh>
    <phoneticPr fontId="3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</si>
  <si>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28"/>
  </si>
  <si>
    <t>（１）補助金等の明細</t>
    <rPh sb="3" eb="7">
      <t>ホジョキンナド</t>
    </rPh>
    <rPh sb="8" eb="10">
      <t>メイサイ</t>
    </rPh>
    <phoneticPr fontId="28"/>
  </si>
  <si>
    <t>（単位：千円）</t>
    <rPh sb="1" eb="3">
      <t>タンイ</t>
    </rPh>
    <rPh sb="4" eb="5">
      <t>セン</t>
    </rPh>
    <rPh sb="5" eb="6">
      <t>エン</t>
    </rPh>
    <phoneticPr fontId="34"/>
  </si>
  <si>
    <t>名称</t>
    <rPh sb="0" eb="2">
      <t>メイショウ</t>
    </rPh>
    <phoneticPr fontId="28"/>
  </si>
  <si>
    <t>相手先</t>
    <rPh sb="0" eb="3">
      <t>アイテサキ</t>
    </rPh>
    <phoneticPr fontId="28"/>
  </si>
  <si>
    <t>金額</t>
    <rPh sb="0" eb="2">
      <t>キンガク</t>
    </rPh>
    <phoneticPr fontId="28"/>
  </si>
  <si>
    <t>支出目的</t>
    <rPh sb="0" eb="2">
      <t>シシュツ</t>
    </rPh>
    <rPh sb="2" eb="4">
      <t>モクテキ</t>
    </rPh>
    <phoneticPr fontId="28"/>
  </si>
  <si>
    <t>他団体への公共施設等整備補助金等
(所有外資産分)</t>
    <rPh sb="0" eb="3">
      <t>タダンタイ</t>
    </rPh>
    <rPh sb="5" eb="7">
      <t>コウキョウ</t>
    </rPh>
    <rPh sb="7" eb="9">
      <t>シセツ</t>
    </rPh>
    <rPh sb="9" eb="10">
      <t>ナド</t>
    </rPh>
    <rPh sb="10" eb="12">
      <t>セイビ</t>
    </rPh>
    <rPh sb="12" eb="15">
      <t>ホジョキン</t>
    </rPh>
    <rPh sb="15" eb="16">
      <t>ナド</t>
    </rPh>
    <rPh sb="18" eb="20">
      <t>ショユウ</t>
    </rPh>
    <rPh sb="20" eb="21">
      <t>ガイ</t>
    </rPh>
    <rPh sb="21" eb="23">
      <t>シサン</t>
    </rPh>
    <rPh sb="23" eb="24">
      <t>ブン</t>
    </rPh>
    <phoneticPr fontId="28"/>
  </si>
  <si>
    <t>県営道路改良事業負担金</t>
  </si>
  <si>
    <t>県防災情報通信システム整備負担金</t>
  </si>
  <si>
    <t>計</t>
    <rPh sb="0" eb="1">
      <t>ケイ</t>
    </rPh>
    <phoneticPr fontId="28"/>
  </si>
  <si>
    <t>その他の補助金等</t>
    <rPh sb="2" eb="3">
      <t>タ</t>
    </rPh>
    <rPh sb="4" eb="7">
      <t>ホジョキン</t>
    </rPh>
    <rPh sb="7" eb="8">
      <t>ナド</t>
    </rPh>
    <phoneticPr fontId="28"/>
  </si>
  <si>
    <t>郡上市行政連絡交付金</t>
  </si>
  <si>
    <t>鉄道再生計画支援事業</t>
  </si>
  <si>
    <t>鉄道軌道輸送対策事業</t>
  </si>
  <si>
    <t>社会福祉協議会活動事業</t>
  </si>
  <si>
    <t>後期高齢者医療広域連合負担金</t>
  </si>
  <si>
    <t>中山間地域等直接支払事業</t>
  </si>
  <si>
    <t>商工会活動費</t>
  </si>
  <si>
    <t>工場等設置奨励事業</t>
  </si>
  <si>
    <t>観光協会活動事業</t>
  </si>
  <si>
    <t>地区集会所耐震補強補助金</t>
  </si>
  <si>
    <t>私立認定こども園（幼稚園）施設型給付費</t>
  </si>
  <si>
    <t>県営土地改良事業等負担金</t>
  </si>
  <si>
    <t>岐阜県</t>
  </si>
  <si>
    <t>県営急傾斜地崩壊対策事業負担金</t>
  </si>
  <si>
    <t>市内自治会</t>
  </si>
  <si>
    <t>行政連絡交付金</t>
  </si>
  <si>
    <t>バス路線運行補助金</t>
  </si>
  <si>
    <t>バス事業者</t>
  </si>
  <si>
    <t>地域バス路線運行補助</t>
  </si>
  <si>
    <t>長良川鉄道株式会社</t>
  </si>
  <si>
    <t>鉄道施設維持修繕事業補助金</t>
  </si>
  <si>
    <t>鉄道施設老朽化・安全輸送設備整備事業補助金</t>
  </si>
  <si>
    <t>鉄道経営安定対策補助金</t>
  </si>
  <si>
    <t>郡上市社会福祉協議会</t>
  </si>
  <si>
    <t>年金生活者等支援臨時福祉給付金等</t>
  </si>
  <si>
    <t>給付対象者</t>
  </si>
  <si>
    <t>岐阜県後期高齢者医療広域連合</t>
  </si>
  <si>
    <t>私立認定こども園(保育園)施設型給付費負担金</t>
  </si>
  <si>
    <t>私立認定こども園(保育園)</t>
  </si>
  <si>
    <t>病院事業負担金・補助金</t>
  </si>
  <si>
    <t>郡上市民病院・県北西部地域医療ｾﾝﾀｰ国保白鳥病院</t>
  </si>
  <si>
    <t>水道事業補助金</t>
  </si>
  <si>
    <t>郡上市水道事業</t>
  </si>
  <si>
    <t>中濃地域農業共済事務組合負担金</t>
  </si>
  <si>
    <t>交付対象者</t>
  </si>
  <si>
    <t>多面的機能支払交付金事業補助金等</t>
  </si>
  <si>
    <t>補助対象者</t>
  </si>
  <si>
    <t>造林事業補助金</t>
  </si>
  <si>
    <t>造林事業者</t>
  </si>
  <si>
    <t>郡上市商工会</t>
  </si>
  <si>
    <t>郡上市観光協会</t>
  </si>
  <si>
    <t>対象自治会</t>
  </si>
  <si>
    <t>私立認定こども園（幼稚園）</t>
  </si>
  <si>
    <t>その他</t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</si>
  <si>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28"/>
  </si>
  <si>
    <t>（１）財源の明細</t>
    <rPh sb="3" eb="5">
      <t>ザイゲン</t>
    </rPh>
    <rPh sb="6" eb="8">
      <t>メイサイ</t>
    </rPh>
    <phoneticPr fontId="28"/>
  </si>
  <si>
    <t>会計</t>
    <rPh sb="0" eb="2">
      <t>カイケイ</t>
    </rPh>
    <phoneticPr fontId="3"/>
  </si>
  <si>
    <t>財源の内容</t>
    <rPh sb="0" eb="2">
      <t>ザイゲン</t>
    </rPh>
    <rPh sb="3" eb="5">
      <t>ナイヨウ</t>
    </rPh>
    <phoneticPr fontId="3"/>
  </si>
  <si>
    <t>一般会計</t>
    <rPh sb="0" eb="2">
      <t>イッパン</t>
    </rPh>
    <rPh sb="2" eb="4">
      <t>カイケイ</t>
    </rPh>
    <phoneticPr fontId="3"/>
  </si>
  <si>
    <t>地方税</t>
    <rPh sb="0" eb="3">
      <t>チホウゼイ</t>
    </rPh>
    <phoneticPr fontId="3"/>
  </si>
  <si>
    <t>地方譲与税</t>
    <rPh sb="0" eb="2">
      <t>チホウ</t>
    </rPh>
    <rPh sb="2" eb="4">
      <t>ジョウヨ</t>
    </rPh>
    <rPh sb="4" eb="5">
      <t>ゼイ</t>
    </rPh>
    <phoneticPr fontId="3"/>
  </si>
  <si>
    <t>地方消費税交付金等</t>
    <rPh sb="0" eb="2">
      <t>チホウ</t>
    </rPh>
    <rPh sb="2" eb="5">
      <t>ショウヒゼイ</t>
    </rPh>
    <rPh sb="5" eb="8">
      <t>コウフキン</t>
    </rPh>
    <rPh sb="8" eb="9">
      <t>トウ</t>
    </rPh>
    <phoneticPr fontId="3"/>
  </si>
  <si>
    <t>地方交付税</t>
    <rPh sb="0" eb="2">
      <t>チホウ</t>
    </rPh>
    <rPh sb="2" eb="5">
      <t>コウフゼイ</t>
    </rPh>
    <phoneticPr fontId="3"/>
  </si>
  <si>
    <t>小計</t>
    <rPh sb="0" eb="2">
      <t>ショウケイ</t>
    </rPh>
    <phoneticPr fontId="3"/>
  </si>
  <si>
    <t>資本的
補助金</t>
    <rPh sb="0" eb="3">
      <t>シホンテキ</t>
    </rPh>
    <rPh sb="4" eb="7">
      <t>ホジョキン</t>
    </rPh>
    <phoneticPr fontId="28"/>
  </si>
  <si>
    <t>国庫支出金</t>
    <rPh sb="0" eb="2">
      <t>コッコ</t>
    </rPh>
    <rPh sb="2" eb="5">
      <t>シシュツキン</t>
    </rPh>
    <phoneticPr fontId="3"/>
  </si>
  <si>
    <t>都道府県等支出金</t>
    <rPh sb="0" eb="4">
      <t>トドウフケン</t>
    </rPh>
    <rPh sb="4" eb="5">
      <t>ナド</t>
    </rPh>
    <rPh sb="5" eb="8">
      <t>シシュツキン</t>
    </rPh>
    <phoneticPr fontId="3"/>
  </si>
  <si>
    <t>経常的
補助金</t>
    <rPh sb="0" eb="3">
      <t>ケイジョウテキ</t>
    </rPh>
    <rPh sb="4" eb="7">
      <t>ホジョキン</t>
    </rPh>
    <phoneticPr fontId="28"/>
  </si>
  <si>
    <t>（２）財源情報の明細</t>
    <rPh sb="3" eb="5">
      <t>ザイゲン</t>
    </rPh>
    <rPh sb="5" eb="7">
      <t>ジョウホウ</t>
    </rPh>
    <rPh sb="8" eb="10">
      <t>メイサイ</t>
    </rPh>
    <phoneticPr fontId="28"/>
  </si>
  <si>
    <t>内訳</t>
    <rPh sb="0" eb="2">
      <t>ウチワケ</t>
    </rPh>
    <phoneticPr fontId="28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</si>
  <si>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28"/>
  </si>
  <si>
    <t>地方債</t>
    <rPh sb="0" eb="3">
      <t>チホウサイ</t>
    </rPh>
    <phoneticPr fontId="28"/>
  </si>
  <si>
    <t>税収等</t>
    <rPh sb="0" eb="3">
      <t>ゼイシュウナド</t>
    </rPh>
    <phoneticPr fontId="28"/>
  </si>
  <si>
    <t>その他</t>
    <rPh sb="2" eb="3">
      <t>ホカ</t>
    </rPh>
    <phoneticPr fontId="28"/>
  </si>
  <si>
    <t>純行政コスト</t>
    <rPh sb="0" eb="1">
      <t>ジュン</t>
    </rPh>
    <rPh sb="1" eb="3">
      <t>ギョウセイ</t>
    </rPh>
    <phoneticPr fontId="28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</si>
  <si>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28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</si>
  <si>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28"/>
  </si>
  <si>
    <t>４．資金収支計算書の内容に関する明細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28"/>
  </si>
  <si>
    <t>（１）資金の明細</t>
    <rPh sb="3" eb="5">
      <t>シキン</t>
    </rPh>
    <rPh sb="6" eb="8">
      <t>メイサイ</t>
    </rPh>
    <phoneticPr fontId="28"/>
  </si>
  <si>
    <t>現金</t>
    <rPh sb="0" eb="2">
      <t>ゲンキン</t>
    </rPh>
    <phoneticPr fontId="3"/>
  </si>
  <si>
    <t>要求払預金</t>
    <rPh sb="0" eb="2">
      <t>ヨウキュウ</t>
    </rPh>
    <rPh sb="2" eb="3">
      <t>ハラ</t>
    </rPh>
    <rPh sb="3" eb="5">
      <t>ヨキン</t>
    </rPh>
    <phoneticPr fontId="3"/>
  </si>
  <si>
    <t>短期投資</t>
    <rPh sb="0" eb="2">
      <t>タンキ</t>
    </rPh>
    <rPh sb="2" eb="4">
      <t>トウシ</t>
    </rPh>
    <phoneticPr fontId="3"/>
  </si>
  <si>
    <t>合計
(貸借対照表計上額)</t>
    <rPh sb="0" eb="2">
      <t>ゴウケイ</t>
    </rPh>
    <rPh sb="4" eb="6">
      <t>タイシャク</t>
    </rPh>
    <rPh sb="6" eb="9">
      <t>タイショウヒョウ</t>
    </rPh>
    <rPh sb="9" eb="12">
      <t>ケイジョウガク</t>
    </rPh>
    <phoneticPr fontId="3"/>
  </si>
  <si>
    <t>⑤貸付金の明細</t>
    <phoneticPr fontId="28"/>
  </si>
  <si>
    <t>　青少年育英奨学資金貸付金</t>
    <rPh sb="1" eb="4">
      <t>セイショウネン</t>
    </rPh>
    <rPh sb="4" eb="6">
      <t>イクエイ</t>
    </rPh>
    <rPh sb="6" eb="8">
      <t>ショウガク</t>
    </rPh>
    <rPh sb="8" eb="10">
      <t>シキン</t>
    </rPh>
    <rPh sb="10" eb="13">
      <t>カシツケキン</t>
    </rPh>
    <phoneticPr fontId="28"/>
  </si>
  <si>
    <t>賞与引当金</t>
    <rPh sb="0" eb="2">
      <t>ショウヨ</t>
    </rPh>
    <rPh sb="2" eb="4">
      <t>ヒキアテ</t>
    </rPh>
    <rPh sb="4" eb="5">
      <t>キン</t>
    </rPh>
    <phoneticPr fontId="3"/>
  </si>
</sst>
</file>

<file path=xl/styles.xml><?xml version="1.0" encoding="utf-8"?>
<styleSheet xmlns="http://schemas.openxmlformats.org/spreadsheetml/2006/main">
  <numFmts count="8">
    <numFmt numFmtId="176" formatCode="#,##0_ "/>
    <numFmt numFmtId="177" formatCode="#,##0_);[Red]\(#,##0\)"/>
    <numFmt numFmtId="178" formatCode="#,##0.0_ "/>
    <numFmt numFmtId="179" formatCode="0.0%;[Red]&quot;△&quot;0.0%"/>
    <numFmt numFmtId="180" formatCode="0_ "/>
    <numFmt numFmtId="181" formatCode="#,##0.00_ "/>
    <numFmt numFmtId="182" formatCode="#,##0,;\-#,##0,;&quot;-&quot;"/>
    <numFmt numFmtId="183" formatCode="#,##0;&quot;△ &quot;#,##0"/>
  </numFmts>
  <fonts count="4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i/>
      <strike/>
      <sz val="11"/>
      <color rgb="FFFF000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trike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i/>
      <sz val="10.5"/>
      <name val="ＭＳ Ｐゴシック"/>
      <family val="3"/>
      <charset val="128"/>
    </font>
    <font>
      <i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0"/>
      <color indexed="12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i/>
      <strike/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23">
      <alignment horizontal="center" vertical="center"/>
    </xf>
    <xf numFmtId="0" fontId="1" fillId="0" borderId="0">
      <alignment vertical="center"/>
    </xf>
    <xf numFmtId="9" fontId="1" fillId="0" borderId="0" applyFont="0" applyFill="0" applyBorder="0" applyAlignment="0" applyProtection="0"/>
    <xf numFmtId="0" fontId="1" fillId="0" borderId="0"/>
  </cellStyleXfs>
  <cellXfs count="53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Border="1" applyAlignment="1"/>
    <xf numFmtId="0" fontId="7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2" borderId="4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2" applyFont="1" applyFill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vertical="center"/>
    </xf>
    <xf numFmtId="38" fontId="1" fillId="2" borderId="4" xfId="1" applyFont="1" applyFill="1" applyBorder="1" applyAlignment="1">
      <alignment vertical="center"/>
    </xf>
    <xf numFmtId="38" fontId="8" fillId="2" borderId="0" xfId="1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38" fontId="9" fillId="2" borderId="0" xfId="1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38" fontId="1" fillId="2" borderId="0" xfId="1" applyFont="1" applyFill="1" applyBorder="1" applyAlignment="1">
      <alignment horizontal="center" vertical="center"/>
    </xf>
    <xf numFmtId="38" fontId="11" fillId="2" borderId="0" xfId="1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38" fontId="12" fillId="2" borderId="0" xfId="1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" fillId="0" borderId="0" xfId="0" applyFont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6" fillId="0" borderId="0" xfId="0" applyFont="1" applyBorder="1" applyAlignment="1"/>
    <xf numFmtId="0" fontId="0" fillId="0" borderId="0" xfId="0" applyFont="1" applyBorder="1" applyAlignment="1"/>
    <xf numFmtId="0" fontId="0" fillId="0" borderId="0" xfId="0" applyFont="1" applyBorder="1" applyAlignment="1">
      <alignment horizontal="right"/>
    </xf>
    <xf numFmtId="38" fontId="7" fillId="0" borderId="4" xfId="1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38" fontId="7" fillId="2" borderId="0" xfId="1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38" fontId="18" fillId="2" borderId="0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38" fontId="7" fillId="0" borderId="7" xfId="1" applyFont="1" applyFill="1" applyBorder="1" applyAlignment="1">
      <alignment vertical="center"/>
    </xf>
    <xf numFmtId="38" fontId="7" fillId="0" borderId="8" xfId="1" applyFont="1" applyFill="1" applyBorder="1" applyAlignment="1">
      <alignment vertical="center"/>
    </xf>
    <xf numFmtId="38" fontId="7" fillId="2" borderId="8" xfId="1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38" fontId="18" fillId="0" borderId="1" xfId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19" fillId="0" borderId="2" xfId="0" applyFont="1" applyFill="1" applyBorder="1" applyAlignment="1">
      <alignment vertical="center"/>
    </xf>
    <xf numFmtId="38" fontId="7" fillId="0" borderId="24" xfId="1" applyFont="1" applyFill="1" applyBorder="1" applyAlignment="1">
      <alignment vertical="center"/>
    </xf>
    <xf numFmtId="38" fontId="20" fillId="0" borderId="24" xfId="1" applyFont="1" applyFill="1" applyBorder="1" applyAlignment="1">
      <alignment vertical="center"/>
    </xf>
    <xf numFmtId="0" fontId="19" fillId="0" borderId="24" xfId="0" applyFont="1" applyFill="1" applyBorder="1" applyAlignment="1">
      <alignment vertical="center"/>
    </xf>
    <xf numFmtId="38" fontId="20" fillId="0" borderId="0" xfId="1" applyFont="1" applyFill="1" applyBorder="1" applyAlignment="1">
      <alignment vertical="center"/>
    </xf>
    <xf numFmtId="0" fontId="1" fillId="0" borderId="0" xfId="0" applyFont="1" applyBorder="1">
      <alignment vertical="center"/>
    </xf>
    <xf numFmtId="0" fontId="0" fillId="0" borderId="0" xfId="0" applyAlignment="1">
      <alignment horizontal="left" vertical="center" shrinkToFit="1"/>
    </xf>
    <xf numFmtId="0" fontId="2" fillId="0" borderId="0" xfId="0" applyFont="1" applyBorder="1">
      <alignment vertical="center"/>
    </xf>
    <xf numFmtId="0" fontId="16" fillId="0" borderId="0" xfId="0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23" fillId="0" borderId="0" xfId="0" applyFont="1" applyBorder="1" applyAlignment="1">
      <alignment horizontal="right"/>
    </xf>
    <xf numFmtId="0" fontId="24" fillId="0" borderId="24" xfId="0" applyFont="1" applyBorder="1" applyAlignment="1">
      <alignment vertical="top" wrapText="1"/>
    </xf>
    <xf numFmtId="0" fontId="24" fillId="0" borderId="24" xfId="0" applyFont="1" applyBorder="1" applyAlignment="1">
      <alignment vertical="top"/>
    </xf>
    <xf numFmtId="0" fontId="24" fillId="0" borderId="0" xfId="0" applyFont="1" applyBorder="1" applyAlignment="1">
      <alignment vertical="top"/>
    </xf>
    <xf numFmtId="0" fontId="26" fillId="0" borderId="0" xfId="0" applyFont="1" applyAlignment="1">
      <alignment vertical="center"/>
    </xf>
    <xf numFmtId="38" fontId="7" fillId="0" borderId="25" xfId="1" applyFont="1" applyFill="1" applyBorder="1" applyAlignment="1">
      <alignment vertical="center"/>
    </xf>
    <xf numFmtId="0" fontId="7" fillId="0" borderId="24" xfId="5" applyFont="1" applyFill="1" applyBorder="1" applyAlignment="1">
      <alignment vertical="center"/>
    </xf>
    <xf numFmtId="0" fontId="7" fillId="0" borderId="24" xfId="5" applyFont="1" applyFill="1" applyBorder="1" applyAlignment="1">
      <alignment horizontal="left" vertical="center"/>
    </xf>
    <xf numFmtId="0" fontId="7" fillId="0" borderId="24" xfId="0" applyFont="1" applyFill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7" fillId="0" borderId="0" xfId="5" applyFont="1" applyFill="1" applyBorder="1" applyAlignment="1">
      <alignment vertical="center"/>
    </xf>
    <xf numFmtId="0" fontId="7" fillId="0" borderId="0" xfId="5" applyFont="1" applyFill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18" fillId="0" borderId="0" xfId="5" applyFont="1" applyFill="1" applyBorder="1" applyAlignment="1">
      <alignment horizontal="left" vertical="center"/>
    </xf>
    <xf numFmtId="0" fontId="7" fillId="0" borderId="4" xfId="0" applyFont="1" applyFill="1" applyBorder="1" applyAlignment="1">
      <alignment vertical="center"/>
    </xf>
    <xf numFmtId="0" fontId="7" fillId="0" borderId="4" xfId="2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8" xfId="2" applyFont="1" applyFill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53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7" fillId="0" borderId="24" xfId="0" applyFont="1" applyFill="1" applyBorder="1" applyAlignment="1">
      <alignment horizontal="left" vertical="center"/>
    </xf>
    <xf numFmtId="0" fontId="18" fillId="0" borderId="31" xfId="0" applyFont="1" applyFill="1" applyBorder="1" applyAlignment="1">
      <alignment horizontal="left" vertical="center"/>
    </xf>
    <xf numFmtId="0" fontId="7" fillId="0" borderId="32" xfId="0" applyFont="1" applyFill="1" applyBorder="1" applyAlignment="1">
      <alignment horizontal="left" vertical="center"/>
    </xf>
    <xf numFmtId="0" fontId="18" fillId="0" borderId="12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left" vertical="center"/>
    </xf>
    <xf numFmtId="0" fontId="18" fillId="0" borderId="47" xfId="0" applyFont="1" applyFill="1" applyBorder="1" applyAlignment="1">
      <alignment horizontal="left" vertical="center"/>
    </xf>
    <xf numFmtId="0" fontId="7" fillId="0" borderId="48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2" xfId="2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1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9" fillId="0" borderId="13" xfId="0" applyFont="1" applyBorder="1" applyAlignment="1">
      <alignment vertical="center"/>
    </xf>
    <xf numFmtId="0" fontId="33" fillId="0" borderId="13" xfId="0" applyFont="1" applyBorder="1" applyAlignment="1">
      <alignment vertical="center"/>
    </xf>
    <xf numFmtId="0" fontId="33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horizontal="right" vertical="center"/>
    </xf>
    <xf numFmtId="0" fontId="34" fillId="0" borderId="5" xfId="0" applyFont="1" applyBorder="1" applyAlignment="1">
      <alignment horizontal="center" vertical="center"/>
    </xf>
    <xf numFmtId="0" fontId="36" fillId="0" borderId="0" xfId="3" applyFont="1" applyBorder="1" applyAlignment="1">
      <alignment horizontal="left" vertical="center"/>
    </xf>
    <xf numFmtId="0" fontId="7" fillId="0" borderId="0" xfId="3" applyFont="1" applyBorder="1" applyAlignment="1">
      <alignment horizontal="center" vertical="center"/>
    </xf>
    <xf numFmtId="0" fontId="7" fillId="0" borderId="0" xfId="3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/>
    </xf>
    <xf numFmtId="0" fontId="7" fillId="0" borderId="0" xfId="3" applyFont="1" applyBorder="1">
      <alignment vertical="center"/>
    </xf>
    <xf numFmtId="0" fontId="6" fillId="0" borderId="13" xfId="3" applyFont="1" applyBorder="1" applyAlignment="1">
      <alignment vertical="center"/>
    </xf>
    <xf numFmtId="0" fontId="16" fillId="0" borderId="13" xfId="3" applyFont="1" applyBorder="1" applyAlignment="1">
      <alignment vertical="center"/>
    </xf>
    <xf numFmtId="0" fontId="35" fillId="0" borderId="0" xfId="0" applyFont="1" applyBorder="1" applyAlignment="1">
      <alignment horizontal="right" vertical="center"/>
    </xf>
    <xf numFmtId="0" fontId="7" fillId="0" borderId="5" xfId="3" applyFont="1" applyBorder="1" applyAlignment="1">
      <alignment vertical="center"/>
    </xf>
    <xf numFmtId="0" fontId="37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Border="1">
      <alignment vertical="center"/>
    </xf>
    <xf numFmtId="0" fontId="7" fillId="0" borderId="54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55" xfId="0" applyFont="1" applyBorder="1" applyAlignment="1">
      <alignment vertical="center"/>
    </xf>
    <xf numFmtId="0" fontId="7" fillId="0" borderId="46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56" xfId="0" applyFont="1" applyBorder="1">
      <alignment vertical="center"/>
    </xf>
    <xf numFmtId="0" fontId="13" fillId="0" borderId="57" xfId="0" applyFont="1" applyBorder="1" applyAlignment="1">
      <alignment horizontal="left" vertical="center"/>
    </xf>
    <xf numFmtId="0" fontId="7" fillId="0" borderId="57" xfId="0" applyFont="1" applyBorder="1">
      <alignment vertical="center"/>
    </xf>
    <xf numFmtId="0" fontId="13" fillId="0" borderId="54" xfId="0" applyFont="1" applyBorder="1" applyAlignment="1">
      <alignment horizontal="center" vertical="center" wrapText="1"/>
    </xf>
    <xf numFmtId="0" fontId="38" fillId="0" borderId="57" xfId="0" applyFont="1" applyBorder="1" applyAlignment="1">
      <alignment vertical="center"/>
    </xf>
    <xf numFmtId="0" fontId="32" fillId="0" borderId="57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2" borderId="58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2" borderId="37" xfId="0" applyNumberFormat="1" applyFont="1" applyFill="1" applyBorder="1" applyAlignment="1">
      <alignment horizontal="right" vertical="center"/>
    </xf>
    <xf numFmtId="176" fontId="0" fillId="2" borderId="58" xfId="0" applyNumberFormat="1" applyFont="1" applyFill="1" applyBorder="1" applyAlignment="1">
      <alignment horizontal="right" vertical="center"/>
    </xf>
    <xf numFmtId="176" fontId="0" fillId="2" borderId="58" xfId="0" applyNumberFormat="1" applyFill="1" applyBorder="1" applyAlignment="1">
      <alignment horizontal="center" vertical="center"/>
    </xf>
    <xf numFmtId="176" fontId="0" fillId="2" borderId="39" xfId="0" applyNumberFormat="1" applyFont="1" applyFill="1" applyBorder="1" applyAlignment="1">
      <alignment horizontal="right" vertical="center"/>
    </xf>
    <xf numFmtId="176" fontId="0" fillId="2" borderId="41" xfId="0" applyNumberFormat="1" applyFont="1" applyFill="1" applyBorder="1" applyAlignment="1">
      <alignment horizontal="right" vertical="center"/>
    </xf>
    <xf numFmtId="176" fontId="0" fillId="2" borderId="52" xfId="0" applyNumberFormat="1" applyFont="1" applyFill="1" applyBorder="1" applyAlignment="1">
      <alignment horizontal="right" vertical="center"/>
    </xf>
    <xf numFmtId="0" fontId="2" fillId="2" borderId="58" xfId="0" applyFont="1" applyFill="1" applyBorder="1" applyAlignment="1">
      <alignment horizontal="center"/>
    </xf>
    <xf numFmtId="0" fontId="0" fillId="0" borderId="0" xfId="0" applyBorder="1" applyAlignment="1">
      <alignment horizontal="right"/>
    </xf>
    <xf numFmtId="176" fontId="2" fillId="0" borderId="60" xfId="0" applyNumberFormat="1" applyFont="1" applyBorder="1" applyAlignment="1">
      <alignment vertical="center"/>
    </xf>
    <xf numFmtId="176" fontId="2" fillId="0" borderId="37" xfId="0" applyNumberFormat="1" applyFont="1" applyBorder="1" applyAlignment="1">
      <alignment vertical="center"/>
    </xf>
    <xf numFmtId="176" fontId="2" fillId="0" borderId="39" xfId="0" applyNumberFormat="1" applyFont="1" applyBorder="1" applyAlignment="1">
      <alignment vertical="center"/>
    </xf>
    <xf numFmtId="176" fontId="2" fillId="0" borderId="41" xfId="0" applyNumberFormat="1" applyFont="1" applyBorder="1" applyAlignment="1">
      <alignment horizontal="right" vertical="center"/>
    </xf>
    <xf numFmtId="176" fontId="2" fillId="0" borderId="61" xfId="0" applyNumberFormat="1" applyFont="1" applyBorder="1" applyAlignment="1">
      <alignment vertical="center"/>
    </xf>
    <xf numFmtId="176" fontId="2" fillId="0" borderId="58" xfId="0" applyNumberFormat="1" applyFont="1" applyBorder="1" applyAlignment="1">
      <alignment vertical="center"/>
    </xf>
    <xf numFmtId="177" fontId="2" fillId="0" borderId="39" xfId="0" applyNumberFormat="1" applyFont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176" fontId="2" fillId="0" borderId="28" xfId="0" applyNumberFormat="1" applyFont="1" applyBorder="1" applyAlignment="1">
      <alignment vertical="center"/>
    </xf>
    <xf numFmtId="177" fontId="2" fillId="0" borderId="6" xfId="0" applyNumberFormat="1" applyFont="1" applyBorder="1" applyAlignment="1">
      <alignment horizontal="right" vertical="center"/>
    </xf>
    <xf numFmtId="177" fontId="2" fillId="0" borderId="16" xfId="0" applyNumberFormat="1" applyFont="1" applyBorder="1" applyAlignment="1">
      <alignment horizontal="right" vertical="center"/>
    </xf>
    <xf numFmtId="177" fontId="2" fillId="0" borderId="10" xfId="0" applyNumberFormat="1" applyFont="1" applyBorder="1" applyAlignment="1">
      <alignment horizontal="right" vertical="center"/>
    </xf>
    <xf numFmtId="177" fontId="2" fillId="0" borderId="59" xfId="0" applyNumberFormat="1" applyFont="1" applyBorder="1" applyAlignment="1">
      <alignment horizontal="right" vertical="center"/>
    </xf>
    <xf numFmtId="177" fontId="2" fillId="0" borderId="30" xfId="0" applyNumberFormat="1" applyFont="1" applyBorder="1" applyAlignment="1">
      <alignment horizontal="right" vertical="center"/>
    </xf>
    <xf numFmtId="177" fontId="2" fillId="0" borderId="3" xfId="0" applyNumberFormat="1" applyFont="1" applyBorder="1" applyAlignment="1">
      <alignment horizontal="right" vertical="center"/>
    </xf>
    <xf numFmtId="177" fontId="2" fillId="0" borderId="24" xfId="0" applyNumberFormat="1" applyFont="1" applyBorder="1" applyAlignment="1">
      <alignment horizontal="right" vertical="center"/>
    </xf>
    <xf numFmtId="177" fontId="2" fillId="0" borderId="35" xfId="0" applyNumberFormat="1" applyFont="1" applyBorder="1" applyAlignment="1">
      <alignment horizontal="right" vertical="center"/>
    </xf>
    <xf numFmtId="177" fontId="2" fillId="0" borderId="50" xfId="0" applyNumberFormat="1" applyFont="1" applyBorder="1" applyAlignment="1">
      <alignment horizontal="right" vertical="center"/>
    </xf>
    <xf numFmtId="176" fontId="7" fillId="0" borderId="54" xfId="3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6" fontId="7" fillId="2" borderId="39" xfId="1" applyNumberFormat="1" applyFont="1" applyFill="1" applyBorder="1" applyAlignment="1">
      <alignment vertical="center"/>
    </xf>
    <xf numFmtId="176" fontId="7" fillId="2" borderId="50" xfId="1" applyNumberFormat="1" applyFont="1" applyFill="1" applyBorder="1" applyAlignment="1">
      <alignment vertical="center"/>
    </xf>
    <xf numFmtId="176" fontId="7" fillId="2" borderId="52" xfId="1" applyNumberFormat="1" applyFont="1" applyFill="1" applyBorder="1" applyAlignment="1">
      <alignment vertical="center"/>
    </xf>
    <xf numFmtId="176" fontId="2" fillId="0" borderId="10" xfId="0" applyNumberFormat="1" applyFont="1" applyBorder="1" applyAlignment="1">
      <alignment horizontal="right" vertical="center"/>
    </xf>
    <xf numFmtId="176" fontId="2" fillId="0" borderId="59" xfId="0" applyNumberFormat="1" applyFont="1" applyBorder="1" applyAlignment="1">
      <alignment horizontal="right" vertical="center"/>
    </xf>
    <xf numFmtId="176" fontId="2" fillId="0" borderId="6" xfId="0" applyNumberFormat="1" applyFont="1" applyBorder="1" applyAlignment="1">
      <alignment horizontal="right" vertical="center"/>
    </xf>
    <xf numFmtId="176" fontId="2" fillId="0" borderId="16" xfId="0" applyNumberFormat="1" applyFont="1" applyBorder="1" applyAlignment="1">
      <alignment horizontal="right" vertical="center"/>
    </xf>
    <xf numFmtId="0" fontId="7" fillId="0" borderId="54" xfId="0" applyFont="1" applyBorder="1" applyAlignment="1">
      <alignment vertical="center" wrapText="1"/>
    </xf>
    <xf numFmtId="176" fontId="7" fillId="0" borderId="54" xfId="0" applyNumberFormat="1" applyFont="1" applyFill="1" applyBorder="1">
      <alignment vertical="center"/>
    </xf>
    <xf numFmtId="178" fontId="7" fillId="0" borderId="54" xfId="0" applyNumberFormat="1" applyFont="1" applyBorder="1">
      <alignment vertical="center"/>
    </xf>
    <xf numFmtId="176" fontId="7" fillId="0" borderId="54" xfId="0" applyNumberFormat="1" applyFont="1" applyBorder="1">
      <alignment vertical="center"/>
    </xf>
    <xf numFmtId="179" fontId="7" fillId="0" borderId="54" xfId="6" applyNumberFormat="1" applyFont="1" applyFill="1" applyBorder="1" applyAlignment="1">
      <alignment vertical="center"/>
    </xf>
    <xf numFmtId="0" fontId="7" fillId="0" borderId="54" xfId="0" applyFont="1" applyFill="1" applyBorder="1">
      <alignment vertical="center"/>
    </xf>
    <xf numFmtId="0" fontId="7" fillId="0" borderId="54" xfId="0" applyFont="1" applyFill="1" applyBorder="1" applyAlignment="1">
      <alignment vertical="center" shrinkToFit="1"/>
    </xf>
    <xf numFmtId="0" fontId="7" fillId="0" borderId="54" xfId="0" applyFont="1" applyBorder="1" applyAlignment="1">
      <alignment vertical="center" shrinkToFit="1"/>
    </xf>
    <xf numFmtId="0" fontId="7" fillId="0" borderId="54" xfId="0" applyFont="1" applyFill="1" applyBorder="1" applyAlignment="1">
      <alignment horizontal="center" vertical="center"/>
    </xf>
    <xf numFmtId="0" fontId="7" fillId="0" borderId="54" xfId="0" applyFont="1" applyFill="1" applyBorder="1" applyAlignment="1">
      <alignment horizontal="center" vertical="center" wrapText="1"/>
    </xf>
    <xf numFmtId="177" fontId="7" fillId="0" borderId="54" xfId="0" applyNumberFormat="1" applyFont="1" applyFill="1" applyBorder="1">
      <alignment vertical="center"/>
    </xf>
    <xf numFmtId="0" fontId="34" fillId="0" borderId="54" xfId="0" applyFont="1" applyBorder="1" applyAlignment="1">
      <alignment horizontal="center" vertical="center"/>
    </xf>
    <xf numFmtId="0" fontId="13" fillId="0" borderId="54" xfId="0" applyFont="1" applyFill="1" applyBorder="1" applyAlignment="1">
      <alignment horizontal="center" vertical="center" wrapText="1"/>
    </xf>
    <xf numFmtId="0" fontId="7" fillId="0" borderId="54" xfId="0" applyFont="1" applyBorder="1" applyAlignment="1">
      <alignment horizontal="left" vertical="center" shrinkToFit="1"/>
    </xf>
    <xf numFmtId="176" fontId="7" fillId="0" borderId="56" xfId="0" applyNumberFormat="1" applyFont="1" applyBorder="1">
      <alignment vertical="center"/>
    </xf>
    <xf numFmtId="176" fontId="0" fillId="0" borderId="0" xfId="0" applyNumberFormat="1">
      <alignment vertical="center"/>
    </xf>
    <xf numFmtId="0" fontId="38" fillId="0" borderId="57" xfId="0" applyFont="1" applyBorder="1">
      <alignment vertical="center"/>
    </xf>
    <xf numFmtId="176" fontId="32" fillId="0" borderId="57" xfId="0" applyNumberFormat="1" applyFont="1" applyBorder="1" applyAlignment="1">
      <alignment horizontal="left" vertical="center"/>
    </xf>
    <xf numFmtId="176" fontId="32" fillId="0" borderId="0" xfId="0" applyNumberFormat="1" applyFont="1" applyBorder="1" applyAlignment="1">
      <alignment horizontal="left" vertical="center"/>
    </xf>
    <xf numFmtId="176" fontId="33" fillId="0" borderId="0" xfId="0" applyNumberFormat="1" applyFont="1" applyBorder="1" applyAlignment="1">
      <alignment horizontal="center" vertical="center"/>
    </xf>
    <xf numFmtId="176" fontId="7" fillId="0" borderId="0" xfId="3" applyNumberFormat="1" applyFont="1" applyBorder="1">
      <alignment vertical="center"/>
    </xf>
    <xf numFmtId="176" fontId="0" fillId="0" borderId="0" xfId="0" applyNumberFormat="1" applyBorder="1">
      <alignment vertical="center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1" fillId="0" borderId="0" xfId="0" applyFont="1" applyBorder="1" applyAlignment="1">
      <alignment horizontal="right" vertical="center"/>
    </xf>
    <xf numFmtId="0" fontId="43" fillId="0" borderId="0" xfId="0" applyFont="1" applyBorder="1" applyAlignment="1">
      <alignment horizontal="right" vertical="center"/>
    </xf>
    <xf numFmtId="177" fontId="43" fillId="0" borderId="67" xfId="0" applyNumberFormat="1" applyFont="1" applyBorder="1" applyAlignment="1">
      <alignment horizontal="right" vertical="center" shrinkToFit="1"/>
    </xf>
    <xf numFmtId="177" fontId="41" fillId="0" borderId="70" xfId="1" applyNumberFormat="1" applyFont="1" applyBorder="1" applyAlignment="1">
      <alignment horizontal="right" vertical="center" shrinkToFit="1"/>
    </xf>
    <xf numFmtId="177" fontId="41" fillId="0" borderId="54" xfId="1" applyNumberFormat="1" applyFont="1" applyBorder="1" applyAlignment="1">
      <alignment horizontal="right" vertical="center" shrinkToFit="1"/>
    </xf>
    <xf numFmtId="181" fontId="41" fillId="0" borderId="54" xfId="1" applyNumberFormat="1" applyFont="1" applyBorder="1" applyAlignment="1">
      <alignment horizontal="center" vertical="center"/>
    </xf>
    <xf numFmtId="182" fontId="41" fillId="0" borderId="5" xfId="1" applyNumberFormat="1" applyFont="1" applyBorder="1" applyAlignment="1">
      <alignment vertical="center"/>
    </xf>
    <xf numFmtId="176" fontId="41" fillId="0" borderId="54" xfId="1" applyNumberFormat="1" applyFont="1" applyBorder="1" applyAlignment="1">
      <alignment horizontal="right" vertical="center" shrinkToFit="1"/>
    </xf>
    <xf numFmtId="176" fontId="41" fillId="0" borderId="9" xfId="0" applyNumberFormat="1" applyFont="1" applyFill="1" applyBorder="1" applyAlignment="1">
      <alignment vertical="center"/>
    </xf>
    <xf numFmtId="0" fontId="0" fillId="2" borderId="46" xfId="0" applyFill="1" applyBorder="1" applyAlignment="1">
      <alignment horizontal="center" vertical="center"/>
    </xf>
    <xf numFmtId="0" fontId="13" fillId="0" borderId="0" xfId="0" applyFont="1" applyFill="1" applyBorder="1">
      <alignment vertical="center"/>
    </xf>
    <xf numFmtId="0" fontId="0" fillId="0" borderId="0" xfId="0" applyAlignment="1">
      <alignment vertical="center" wrapText="1"/>
    </xf>
    <xf numFmtId="0" fontId="38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 wrapText="1"/>
    </xf>
    <xf numFmtId="0" fontId="40" fillId="0" borderId="0" xfId="0" applyFont="1" applyBorder="1" applyAlignment="1">
      <alignment horizontal="right" vertical="center" wrapText="1"/>
    </xf>
    <xf numFmtId="0" fontId="34" fillId="0" borderId="0" xfId="0" applyFont="1" applyBorder="1" applyAlignment="1">
      <alignment vertical="center" wrapText="1"/>
    </xf>
    <xf numFmtId="0" fontId="38" fillId="0" borderId="13" xfId="0" applyFont="1" applyBorder="1" applyAlignment="1">
      <alignment horizontal="right" vertical="center" wrapText="1"/>
    </xf>
    <xf numFmtId="0" fontId="44" fillId="0" borderId="54" xfId="0" applyFont="1" applyBorder="1" applyAlignment="1">
      <alignment horizontal="center" vertical="center" wrapText="1"/>
    </xf>
    <xf numFmtId="0" fontId="44" fillId="0" borderId="9" xfId="0" applyFont="1" applyBorder="1" applyAlignment="1">
      <alignment horizontal="center" vertical="center" wrapText="1"/>
    </xf>
    <xf numFmtId="0" fontId="44" fillId="0" borderId="54" xfId="0" applyFont="1" applyBorder="1" applyAlignment="1">
      <alignment horizontal="left" vertical="center" wrapText="1"/>
    </xf>
    <xf numFmtId="0" fontId="44" fillId="0" borderId="9" xfId="0" applyFont="1" applyBorder="1" applyAlignment="1">
      <alignment horizontal="left" vertical="center" wrapText="1"/>
    </xf>
    <xf numFmtId="176" fontId="44" fillId="0" borderId="9" xfId="0" applyNumberFormat="1" applyFont="1" applyBorder="1" applyAlignment="1">
      <alignment vertical="center" wrapText="1"/>
    </xf>
    <xf numFmtId="0" fontId="44" fillId="0" borderId="15" xfId="0" applyFont="1" applyBorder="1" applyAlignment="1">
      <alignment horizontal="left" vertical="center" wrapText="1"/>
    </xf>
    <xf numFmtId="0" fontId="44" fillId="0" borderId="46" xfId="0" applyFont="1" applyBorder="1" applyAlignment="1">
      <alignment vertical="center" wrapText="1"/>
    </xf>
    <xf numFmtId="0" fontId="44" fillId="0" borderId="15" xfId="0" applyFont="1" applyBorder="1" applyAlignment="1">
      <alignment horizontal="center" vertical="center" wrapText="1"/>
    </xf>
    <xf numFmtId="0" fontId="44" fillId="0" borderId="40" xfId="0" applyFont="1" applyBorder="1" applyAlignment="1">
      <alignment vertical="center" wrapText="1"/>
    </xf>
    <xf numFmtId="0" fontId="44" fillId="0" borderId="77" xfId="0" applyFont="1" applyBorder="1" applyAlignment="1">
      <alignment horizontal="center" vertical="center" wrapText="1"/>
    </xf>
    <xf numFmtId="176" fontId="44" fillId="0" borderId="15" xfId="0" applyNumberFormat="1" applyFont="1" applyBorder="1" applyAlignment="1">
      <alignment vertical="center" wrapText="1"/>
    </xf>
    <xf numFmtId="0" fontId="44" fillId="0" borderId="46" xfId="0" applyFont="1" applyBorder="1" applyAlignment="1">
      <alignment horizontal="left" vertical="center" wrapText="1"/>
    </xf>
    <xf numFmtId="0" fontId="44" fillId="0" borderId="40" xfId="0" applyFont="1" applyBorder="1" applyAlignment="1">
      <alignment horizontal="center" vertical="center" wrapText="1"/>
    </xf>
    <xf numFmtId="0" fontId="44" fillId="0" borderId="54" xfId="0" applyFont="1" applyBorder="1" applyAlignment="1">
      <alignment horizontal="center" vertical="center"/>
    </xf>
    <xf numFmtId="0" fontId="44" fillId="0" borderId="9" xfId="0" applyFont="1" applyBorder="1" applyAlignment="1">
      <alignment horizontal="center" vertical="center"/>
    </xf>
    <xf numFmtId="0" fontId="34" fillId="0" borderId="0" xfId="0" applyFont="1" applyAlignment="1">
      <alignment horizontal="left"/>
    </xf>
    <xf numFmtId="0" fontId="34" fillId="0" borderId="0" xfId="0" applyFont="1" applyAlignment="1">
      <alignment horizontal="right"/>
    </xf>
    <xf numFmtId="0" fontId="7" fillId="0" borderId="54" xfId="7" applyFont="1" applyBorder="1" applyAlignment="1">
      <alignment horizontal="center" vertical="center"/>
    </xf>
    <xf numFmtId="0" fontId="7" fillId="0" borderId="54" xfId="7" applyFont="1" applyFill="1" applyBorder="1" applyAlignment="1">
      <alignment horizontal="center" vertical="center"/>
    </xf>
    <xf numFmtId="0" fontId="7" fillId="0" borderId="54" xfId="7" applyFont="1" applyBorder="1" applyAlignment="1">
      <alignment horizontal="centerContinuous" vertical="center" wrapText="1"/>
    </xf>
    <xf numFmtId="0" fontId="7" fillId="0" borderId="54" xfId="7" applyFont="1" applyBorder="1" applyAlignment="1">
      <alignment horizontal="center" vertical="center" wrapText="1"/>
    </xf>
    <xf numFmtId="0" fontId="7" fillId="0" borderId="9" xfId="7" applyFont="1" applyBorder="1" applyAlignment="1">
      <alignment vertical="center"/>
    </xf>
    <xf numFmtId="0" fontId="7" fillId="0" borderId="53" xfId="7" applyFont="1" applyBorder="1" applyAlignment="1">
      <alignment vertical="center"/>
    </xf>
    <xf numFmtId="176" fontId="7" fillId="0" borderId="54" xfId="7" applyNumberFormat="1" applyFont="1" applyBorder="1" applyAlignment="1">
      <alignment vertical="center" shrinkToFit="1"/>
    </xf>
    <xf numFmtId="0" fontId="7" fillId="0" borderId="9" xfId="3" applyFont="1" applyBorder="1" applyAlignment="1">
      <alignment vertical="center"/>
    </xf>
    <xf numFmtId="0" fontId="7" fillId="0" borderId="53" xfId="7" applyFont="1" applyBorder="1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35" fillId="2" borderId="54" xfId="0" applyFont="1" applyFill="1" applyBorder="1" applyAlignment="1">
      <alignment horizontal="center" vertical="center" wrapText="1"/>
    </xf>
    <xf numFmtId="0" fontId="0" fillId="2" borderId="54" xfId="0" applyFont="1" applyFill="1" applyBorder="1">
      <alignment vertical="center"/>
    </xf>
    <xf numFmtId="183" fontId="0" fillId="2" borderId="54" xfId="1" applyNumberFormat="1" applyFont="1" applyFill="1" applyBorder="1">
      <alignment vertical="center"/>
    </xf>
    <xf numFmtId="183" fontId="0" fillId="2" borderId="53" xfId="1" applyNumberFormat="1" applyFont="1" applyFill="1" applyBorder="1" applyAlignment="1">
      <alignment horizontal="right" vertical="center"/>
    </xf>
    <xf numFmtId="183" fontId="0" fillId="2" borderId="54" xfId="1" applyNumberFormat="1" applyFont="1" applyFill="1" applyBorder="1" applyAlignment="1">
      <alignment horizontal="right" vertical="center"/>
    </xf>
    <xf numFmtId="0" fontId="0" fillId="2" borderId="54" xfId="0" applyFill="1" applyBorder="1">
      <alignment vertical="center"/>
    </xf>
    <xf numFmtId="183" fontId="32" fillId="2" borderId="54" xfId="1" applyNumberFormat="1" applyFont="1" applyFill="1" applyBorder="1">
      <alignment vertical="center"/>
    </xf>
    <xf numFmtId="183" fontId="32" fillId="2" borderId="53" xfId="1" applyNumberFormat="1" applyFont="1" applyFill="1" applyBorder="1" applyAlignment="1">
      <alignment horizontal="right" vertical="center"/>
    </xf>
    <xf numFmtId="183" fontId="32" fillId="2" borderId="54" xfId="1" applyNumberFormat="1" applyFont="1" applyFill="1" applyBorder="1" applyAlignment="1">
      <alignment horizontal="right" vertical="center"/>
    </xf>
    <xf numFmtId="183" fontId="32" fillId="2" borderId="46" xfId="1" applyNumberFormat="1" applyFont="1" applyFill="1" applyBorder="1">
      <alignment vertical="center"/>
    </xf>
    <xf numFmtId="183" fontId="32" fillId="2" borderId="14" xfId="1" applyNumberFormat="1" applyFont="1" applyFill="1" applyBorder="1" applyAlignment="1">
      <alignment horizontal="right" vertical="center"/>
    </xf>
    <xf numFmtId="183" fontId="32" fillId="2" borderId="46" xfId="1" applyNumberFormat="1" applyFont="1" applyFill="1" applyBorder="1" applyAlignment="1">
      <alignment horizontal="right" vertical="center"/>
    </xf>
    <xf numFmtId="38" fontId="0" fillId="2" borderId="0" xfId="1" applyFont="1" applyFill="1">
      <alignment vertical="center"/>
    </xf>
    <xf numFmtId="38" fontId="35" fillId="2" borderId="0" xfId="1" applyFont="1" applyFill="1">
      <alignment vertical="center"/>
    </xf>
    <xf numFmtId="0" fontId="34" fillId="2" borderId="0" xfId="0" applyFont="1" applyFill="1">
      <alignment vertical="center"/>
    </xf>
    <xf numFmtId="0" fontId="35" fillId="2" borderId="53" xfId="0" applyFont="1" applyFill="1" applyBorder="1" applyAlignment="1">
      <alignment horizontal="center" vertical="center" shrinkToFit="1"/>
    </xf>
    <xf numFmtId="0" fontId="7" fillId="2" borderId="24" xfId="0" applyFont="1" applyFill="1" applyBorder="1">
      <alignment vertical="center"/>
    </xf>
    <xf numFmtId="0" fontId="7" fillId="2" borderId="28" xfId="0" applyFont="1" applyFill="1" applyBorder="1">
      <alignment vertical="center"/>
    </xf>
    <xf numFmtId="0" fontId="7" fillId="2" borderId="29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38" fontId="18" fillId="0" borderId="31" xfId="1" applyFont="1" applyFill="1" applyBorder="1" applyAlignment="1">
      <alignment vertical="center"/>
    </xf>
    <xf numFmtId="38" fontId="7" fillId="0" borderId="32" xfId="1" applyFont="1" applyFill="1" applyBorder="1" applyAlignment="1">
      <alignment vertical="center"/>
    </xf>
    <xf numFmtId="38" fontId="20" fillId="0" borderId="32" xfId="1" applyFont="1" applyFill="1" applyBorder="1" applyAlignment="1">
      <alignment vertical="center"/>
    </xf>
    <xf numFmtId="0" fontId="20" fillId="0" borderId="32" xfId="0" applyFont="1" applyBorder="1" applyAlignment="1">
      <alignment vertical="center"/>
    </xf>
    <xf numFmtId="177" fontId="7" fillId="0" borderId="34" xfId="0" applyNumberFormat="1" applyFont="1" applyBorder="1">
      <alignment vertical="center"/>
    </xf>
    <xf numFmtId="176" fontId="7" fillId="0" borderId="35" xfId="0" applyNumberFormat="1" applyFont="1" applyBorder="1">
      <alignment vertical="center"/>
    </xf>
    <xf numFmtId="0" fontId="20" fillId="0" borderId="0" xfId="0" applyFont="1" applyBorder="1" applyAlignment="1">
      <alignment vertical="center"/>
    </xf>
    <xf numFmtId="177" fontId="7" fillId="0" borderId="36" xfId="0" applyNumberFormat="1" applyFont="1" applyBorder="1" applyAlignment="1">
      <alignment horizontal="right" vertical="center"/>
    </xf>
    <xf numFmtId="176" fontId="7" fillId="0" borderId="37" xfId="0" applyNumberFormat="1" applyFont="1" applyBorder="1" applyAlignment="1">
      <alignment horizontal="right" vertical="center"/>
    </xf>
    <xf numFmtId="0" fontId="20" fillId="0" borderId="0" xfId="0" applyFont="1" applyFill="1" applyBorder="1" applyAlignment="1">
      <alignment vertical="center"/>
    </xf>
    <xf numFmtId="0" fontId="7" fillId="0" borderId="4" xfId="5" applyFont="1" applyFill="1" applyBorder="1" applyAlignment="1">
      <alignment horizontal="left" vertical="center"/>
    </xf>
    <xf numFmtId="38" fontId="7" fillId="0" borderId="12" xfId="1" applyFont="1" applyFill="1" applyBorder="1" applyAlignment="1">
      <alignment vertical="center"/>
    </xf>
    <xf numFmtId="0" fontId="7" fillId="0" borderId="13" xfId="5" applyFont="1" applyFill="1" applyBorder="1" applyAlignment="1">
      <alignment vertical="center"/>
    </xf>
    <xf numFmtId="0" fontId="7" fillId="0" borderId="13" xfId="0" applyFont="1" applyFill="1" applyBorder="1" applyAlignment="1">
      <alignment vertical="center"/>
    </xf>
    <xf numFmtId="177" fontId="7" fillId="0" borderId="38" xfId="0" applyNumberFormat="1" applyFont="1" applyBorder="1" applyAlignment="1">
      <alignment horizontal="right" vertical="center"/>
    </xf>
    <xf numFmtId="176" fontId="7" fillId="0" borderId="39" xfId="0" applyNumberFormat="1" applyFont="1" applyBorder="1" applyAlignment="1">
      <alignment horizontal="right" vertical="center"/>
    </xf>
    <xf numFmtId="0" fontId="18" fillId="0" borderId="8" xfId="5" applyFont="1" applyFill="1" applyBorder="1" applyAlignment="1">
      <alignment vertical="center"/>
    </xf>
    <xf numFmtId="0" fontId="7" fillId="0" borderId="8" xfId="5" applyFont="1" applyFill="1" applyBorder="1" applyAlignment="1">
      <alignment vertical="center"/>
    </xf>
    <xf numFmtId="0" fontId="7" fillId="0" borderId="8" xfId="5" applyFont="1" applyFill="1" applyBorder="1" applyAlignment="1">
      <alignment horizontal="left" vertical="center"/>
    </xf>
    <xf numFmtId="177" fontId="7" fillId="0" borderId="40" xfId="0" applyNumberFormat="1" applyFont="1" applyBorder="1" applyAlignment="1">
      <alignment horizontal="right" vertical="center"/>
    </xf>
    <xf numFmtId="176" fontId="7" fillId="0" borderId="41" xfId="0" applyNumberFormat="1" applyFont="1" applyBorder="1" applyAlignment="1">
      <alignment horizontal="right" vertical="center"/>
    </xf>
    <xf numFmtId="176" fontId="7" fillId="0" borderId="44" xfId="0" applyNumberFormat="1" applyFont="1" applyBorder="1" applyAlignment="1">
      <alignment horizontal="right" vertical="center"/>
    </xf>
    <xf numFmtId="0" fontId="20" fillId="0" borderId="0" xfId="5" applyFont="1" applyFill="1" applyBorder="1" applyAlignment="1">
      <alignment horizontal="left" vertical="center"/>
    </xf>
    <xf numFmtId="176" fontId="7" fillId="0" borderId="45" xfId="0" applyNumberFormat="1" applyFont="1" applyBorder="1" applyAlignment="1">
      <alignment horizontal="right" vertical="center"/>
    </xf>
    <xf numFmtId="0" fontId="20" fillId="0" borderId="0" xfId="5" applyFont="1" applyFill="1" applyBorder="1" applyAlignment="1">
      <alignment vertical="center"/>
    </xf>
    <xf numFmtId="0" fontId="20" fillId="0" borderId="13" xfId="5" applyFont="1" applyFill="1" applyBorder="1" applyAlignment="1">
      <alignment vertical="center"/>
    </xf>
    <xf numFmtId="0" fontId="20" fillId="0" borderId="13" xfId="5" applyFont="1" applyFill="1" applyBorder="1" applyAlignment="1">
      <alignment horizontal="left" vertical="center"/>
    </xf>
    <xf numFmtId="0" fontId="20" fillId="0" borderId="13" xfId="0" applyFont="1" applyFill="1" applyBorder="1" applyAlignment="1">
      <alignment vertical="center"/>
    </xf>
    <xf numFmtId="176" fontId="7" fillId="0" borderId="46" xfId="0" applyNumberFormat="1" applyFont="1" applyBorder="1" applyAlignment="1">
      <alignment vertical="center"/>
    </xf>
    <xf numFmtId="38" fontId="7" fillId="0" borderId="47" xfId="1" applyFont="1" applyFill="1" applyBorder="1" applyAlignment="1">
      <alignment vertical="center"/>
    </xf>
    <xf numFmtId="0" fontId="18" fillId="0" borderId="48" xfId="5" applyFont="1" applyFill="1" applyBorder="1" applyAlignment="1">
      <alignment vertical="center"/>
    </xf>
    <xf numFmtId="0" fontId="20" fillId="0" borderId="48" xfId="5" applyFont="1" applyFill="1" applyBorder="1" applyAlignment="1">
      <alignment vertical="center"/>
    </xf>
    <xf numFmtId="0" fontId="20" fillId="0" borderId="48" xfId="5" applyFont="1" applyFill="1" applyBorder="1" applyAlignment="1">
      <alignment horizontal="left" vertical="center"/>
    </xf>
    <xf numFmtId="0" fontId="45" fillId="0" borderId="48" xfId="5" applyFont="1" applyFill="1" applyBorder="1" applyAlignment="1">
      <alignment horizontal="left" vertical="center"/>
    </xf>
    <xf numFmtId="0" fontId="20" fillId="0" borderId="48" xfId="0" applyFont="1" applyFill="1" applyBorder="1" applyAlignment="1">
      <alignment vertical="center"/>
    </xf>
    <xf numFmtId="176" fontId="7" fillId="0" borderId="29" xfId="0" applyNumberFormat="1" applyFont="1" applyBorder="1" applyAlignment="1">
      <alignment vertical="center"/>
    </xf>
    <xf numFmtId="38" fontId="18" fillId="0" borderId="17" xfId="1" applyFont="1" applyFill="1" applyBorder="1" applyAlignment="1">
      <alignment vertical="center"/>
    </xf>
    <xf numFmtId="0" fontId="7" fillId="0" borderId="18" xfId="5" applyFont="1" applyFill="1" applyBorder="1" applyAlignment="1">
      <alignment vertical="center"/>
    </xf>
    <xf numFmtId="0" fontId="20" fillId="0" borderId="18" xfId="5" applyFont="1" applyFill="1" applyBorder="1" applyAlignment="1">
      <alignment vertical="center"/>
    </xf>
    <xf numFmtId="0" fontId="20" fillId="0" borderId="18" xfId="5" applyFont="1" applyFill="1" applyBorder="1" applyAlignment="1">
      <alignment horizontal="left" vertical="center"/>
    </xf>
    <xf numFmtId="0" fontId="20" fillId="0" borderId="18" xfId="0" applyFont="1" applyFill="1" applyBorder="1" applyAlignment="1">
      <alignment vertical="center"/>
    </xf>
    <xf numFmtId="177" fontId="7" fillId="0" borderId="51" xfId="0" applyNumberFormat="1" applyFont="1" applyBorder="1" applyAlignment="1">
      <alignment vertical="center"/>
    </xf>
    <xf numFmtId="0" fontId="46" fillId="0" borderId="13" xfId="0" applyFont="1" applyBorder="1" applyAlignment="1">
      <alignment horizontal="left" vertical="center"/>
    </xf>
    <xf numFmtId="0" fontId="32" fillId="0" borderId="13" xfId="0" applyFont="1" applyBorder="1" applyAlignment="1">
      <alignment horizontal="right" vertical="center"/>
    </xf>
    <xf numFmtId="0" fontId="0" fillId="0" borderId="54" xfId="0" applyFont="1" applyBorder="1" applyAlignment="1">
      <alignment horizontal="center" vertical="center" wrapText="1"/>
    </xf>
    <xf numFmtId="0" fontId="0" fillId="0" borderId="54" xfId="0" applyFont="1" applyBorder="1">
      <alignment vertical="center"/>
    </xf>
    <xf numFmtId="176" fontId="0" fillId="0" borderId="54" xfId="0" applyNumberFormat="1" applyFont="1" applyBorder="1" applyAlignment="1">
      <alignment horizontal="right" vertical="center" wrapText="1"/>
    </xf>
    <xf numFmtId="176" fontId="0" fillId="0" borderId="46" xfId="0" applyNumberFormat="1" applyFont="1" applyBorder="1" applyAlignment="1">
      <alignment horizontal="right" vertical="center" wrapText="1"/>
    </xf>
    <xf numFmtId="176" fontId="0" fillId="0" borderId="54" xfId="0" applyNumberFormat="1" applyFont="1" applyBorder="1" applyAlignment="1">
      <alignment horizontal="right" vertical="center"/>
    </xf>
    <xf numFmtId="0" fontId="0" fillId="0" borderId="54" xfId="0" applyFont="1" applyBorder="1" applyAlignment="1">
      <alignment horizontal="center" vertical="center"/>
    </xf>
    <xf numFmtId="0" fontId="0" fillId="0" borderId="54" xfId="0" applyBorder="1" applyAlignment="1">
      <alignment horizontal="center" vertical="center" wrapText="1"/>
    </xf>
    <xf numFmtId="0" fontId="0" fillId="0" borderId="54" xfId="0" applyBorder="1">
      <alignment vertical="center"/>
    </xf>
    <xf numFmtId="176" fontId="32" fillId="0" borderId="0" xfId="0" applyNumberFormat="1" applyFont="1" applyBorder="1" applyAlignment="1">
      <alignment horizontal="center" vertical="center"/>
    </xf>
    <xf numFmtId="176" fontId="32" fillId="0" borderId="0" xfId="0" applyNumberFormat="1" applyFont="1" applyBorder="1" applyAlignment="1">
      <alignment horizontal="right" vertical="center"/>
    </xf>
    <xf numFmtId="0" fontId="32" fillId="0" borderId="0" xfId="0" applyFont="1" applyBorder="1" applyAlignment="1">
      <alignment horizontal="center" vertical="center"/>
    </xf>
    <xf numFmtId="176" fontId="0" fillId="0" borderId="54" xfId="0" applyNumberFormat="1" applyFont="1" applyBorder="1" applyAlignment="1">
      <alignment horizontal="center" vertical="center" shrinkToFit="1"/>
    </xf>
    <xf numFmtId="0" fontId="0" fillId="0" borderId="55" xfId="0" applyFont="1" applyBorder="1">
      <alignment vertical="center"/>
    </xf>
    <xf numFmtId="176" fontId="0" fillId="0" borderId="55" xfId="0" applyNumberFormat="1" applyFont="1" applyBorder="1">
      <alignment vertical="center"/>
    </xf>
    <xf numFmtId="0" fontId="0" fillId="0" borderId="46" xfId="0" applyFont="1" applyBorder="1">
      <alignment vertical="center"/>
    </xf>
    <xf numFmtId="176" fontId="0" fillId="0" borderId="46" xfId="0" applyNumberFormat="1" applyFont="1" applyBorder="1">
      <alignment vertical="center"/>
    </xf>
    <xf numFmtId="176" fontId="0" fillId="0" borderId="54" xfId="0" applyNumberFormat="1" applyFont="1" applyBorder="1">
      <alignment vertical="center"/>
    </xf>
    <xf numFmtId="0" fontId="0" fillId="0" borderId="54" xfId="0" applyFont="1" applyBorder="1" applyAlignment="1">
      <alignment horizontal="left" vertical="center"/>
    </xf>
    <xf numFmtId="0" fontId="0" fillId="0" borderId="62" xfId="0" applyFont="1" applyBorder="1" applyAlignment="1">
      <alignment horizontal="center" vertical="center"/>
    </xf>
    <xf numFmtId="176" fontId="0" fillId="0" borderId="62" xfId="0" applyNumberFormat="1" applyFont="1" applyBorder="1">
      <alignment vertical="center"/>
    </xf>
    <xf numFmtId="0" fontId="0" fillId="0" borderId="44" xfId="0" applyFont="1" applyBorder="1">
      <alignment vertical="center"/>
    </xf>
    <xf numFmtId="176" fontId="0" fillId="0" borderId="44" xfId="0" applyNumberFormat="1" applyFont="1" applyBorder="1">
      <alignment vertical="center"/>
    </xf>
    <xf numFmtId="176" fontId="0" fillId="0" borderId="54" xfId="0" applyNumberFormat="1" applyFont="1" applyBorder="1" applyProtection="1">
      <alignment vertical="center"/>
      <protection locked="0"/>
    </xf>
    <xf numFmtId="0" fontId="0" fillId="0" borderId="54" xfId="0" applyFont="1" applyBorder="1" applyProtection="1">
      <alignment vertical="center"/>
      <protection locked="0"/>
    </xf>
    <xf numFmtId="0" fontId="0" fillId="0" borderId="55" xfId="0" applyFont="1" applyBorder="1" applyProtection="1">
      <alignment vertical="center"/>
      <protection locked="0"/>
    </xf>
    <xf numFmtId="176" fontId="0" fillId="0" borderId="55" xfId="0" applyNumberFormat="1" applyFont="1" applyBorder="1" applyProtection="1">
      <alignment vertical="center"/>
      <protection locked="0"/>
    </xf>
    <xf numFmtId="0" fontId="0" fillId="0" borderId="46" xfId="0" applyFont="1" applyBorder="1" applyAlignment="1">
      <alignment horizontal="center" vertical="center"/>
    </xf>
    <xf numFmtId="0" fontId="0" fillId="0" borderId="54" xfId="0" applyFont="1" applyBorder="1" applyAlignment="1">
      <alignment horizontal="center" vertical="center" shrinkToFit="1"/>
    </xf>
    <xf numFmtId="0" fontId="35" fillId="0" borderId="0" xfId="0" applyFont="1" applyFill="1" applyBorder="1" applyAlignment="1">
      <alignment horizontal="left" vertical="center"/>
    </xf>
    <xf numFmtId="0" fontId="34" fillId="0" borderId="0" xfId="0" applyFont="1" applyFill="1" applyBorder="1" applyAlignment="1">
      <alignment horizontal="right" vertical="center"/>
    </xf>
    <xf numFmtId="0" fontId="7" fillId="0" borderId="55" xfId="0" applyFont="1" applyBorder="1" applyAlignment="1">
      <alignment horizontal="center" vertical="center"/>
    </xf>
    <xf numFmtId="0" fontId="35" fillId="0" borderId="0" xfId="0" applyFont="1">
      <alignment vertical="center"/>
    </xf>
    <xf numFmtId="0" fontId="35" fillId="0" borderId="0" xfId="0" applyFont="1" applyBorder="1">
      <alignment vertical="center"/>
    </xf>
    <xf numFmtId="0" fontId="34" fillId="0" borderId="0" xfId="0" applyFont="1" applyBorder="1">
      <alignment vertical="center"/>
    </xf>
    <xf numFmtId="0" fontId="35" fillId="0" borderId="0" xfId="0" applyFont="1" applyBorder="1" applyAlignment="1">
      <alignment horizontal="right"/>
    </xf>
    <xf numFmtId="0" fontId="43" fillId="2" borderId="64" xfId="0" applyFont="1" applyFill="1" applyBorder="1" applyAlignment="1">
      <alignment horizontal="center" vertical="center" wrapText="1"/>
    </xf>
    <xf numFmtId="0" fontId="43" fillId="2" borderId="8" xfId="0" applyFont="1" applyFill="1" applyBorder="1" applyAlignment="1">
      <alignment horizontal="center" vertical="center" wrapText="1"/>
    </xf>
    <xf numFmtId="0" fontId="43" fillId="2" borderId="53" xfId="0" applyFont="1" applyFill="1" applyBorder="1" applyAlignment="1">
      <alignment horizontal="center" vertical="center" wrapText="1"/>
    </xf>
    <xf numFmtId="180" fontId="35" fillId="2" borderId="66" xfId="0" applyNumberFormat="1" applyFont="1" applyFill="1" applyBorder="1" applyAlignment="1">
      <alignment horizontal="center" vertical="center" shrinkToFit="1"/>
    </xf>
    <xf numFmtId="0" fontId="34" fillId="0" borderId="54" xfId="0" applyFont="1" applyBorder="1" applyAlignment="1">
      <alignment vertical="center"/>
    </xf>
    <xf numFmtId="176" fontId="34" fillId="0" borderId="54" xfId="0" applyNumberFormat="1" applyFont="1" applyBorder="1" applyAlignment="1">
      <alignment vertical="center" shrinkToFit="1"/>
    </xf>
    <xf numFmtId="176" fontId="34" fillId="0" borderId="67" xfId="0" applyNumberFormat="1" applyFont="1" applyBorder="1" applyAlignment="1">
      <alignment vertical="center" shrinkToFit="1"/>
    </xf>
    <xf numFmtId="176" fontId="34" fillId="0" borderId="53" xfId="0" applyNumberFormat="1" applyFont="1" applyBorder="1" applyAlignment="1">
      <alignment vertical="center" shrinkToFit="1"/>
    </xf>
    <xf numFmtId="0" fontId="35" fillId="2" borderId="15" xfId="0" applyFont="1" applyFill="1" applyBorder="1" applyAlignment="1">
      <alignment horizontal="center" vertical="center" shrinkToFit="1"/>
    </xf>
    <xf numFmtId="0" fontId="46" fillId="0" borderId="0" xfId="0" applyFont="1" applyAlignment="1">
      <alignment vertical="center"/>
    </xf>
    <xf numFmtId="0" fontId="32" fillId="0" borderId="0" xfId="0" applyFont="1" applyAlignment="1">
      <alignment horizontal="right" vertical="center"/>
    </xf>
    <xf numFmtId="0" fontId="0" fillId="0" borderId="46" xfId="0" applyFont="1" applyBorder="1" applyAlignment="1">
      <alignment vertical="center" shrinkToFit="1"/>
    </xf>
    <xf numFmtId="0" fontId="0" fillId="0" borderId="54" xfId="0" applyFont="1" applyBorder="1" applyAlignment="1">
      <alignment vertical="center" shrinkToFit="1"/>
    </xf>
    <xf numFmtId="176" fontId="0" fillId="0" borderId="74" xfId="0" applyNumberFormat="1" applyFont="1" applyBorder="1">
      <alignment vertical="center"/>
    </xf>
    <xf numFmtId="0" fontId="0" fillId="0" borderId="75" xfId="0" applyFont="1" applyBorder="1" applyAlignment="1">
      <alignment vertical="center" shrinkToFit="1"/>
    </xf>
    <xf numFmtId="176" fontId="0" fillId="0" borderId="75" xfId="0" applyNumberFormat="1" applyFont="1" applyBorder="1">
      <alignment vertical="center"/>
    </xf>
    <xf numFmtId="0" fontId="0" fillId="0" borderId="76" xfId="0" applyFont="1" applyBorder="1" applyAlignment="1">
      <alignment vertical="center" shrinkToFit="1"/>
    </xf>
    <xf numFmtId="176" fontId="0" fillId="0" borderId="76" xfId="0" applyNumberFormat="1" applyFont="1" applyBorder="1">
      <alignment vertical="center"/>
    </xf>
    <xf numFmtId="0" fontId="32" fillId="0" borderId="0" xfId="0" applyFont="1" applyBorder="1" applyAlignment="1">
      <alignment horizontal="right" vertical="center"/>
    </xf>
    <xf numFmtId="0" fontId="0" fillId="0" borderId="54" xfId="3" applyFont="1" applyBorder="1" applyAlignment="1">
      <alignment horizontal="center" vertical="center" wrapText="1"/>
    </xf>
    <xf numFmtId="0" fontId="0" fillId="0" borderId="54" xfId="3" applyFont="1" applyBorder="1">
      <alignment vertical="center"/>
    </xf>
    <xf numFmtId="176" fontId="0" fillId="0" borderId="54" xfId="3" applyNumberFormat="1" applyFont="1" applyBorder="1">
      <alignment vertical="center"/>
    </xf>
    <xf numFmtId="0" fontId="0" fillId="0" borderId="54" xfId="3" applyFont="1" applyBorder="1" applyAlignment="1">
      <alignment horizontal="center" vertical="center"/>
    </xf>
    <xf numFmtId="176" fontId="34" fillId="0" borderId="54" xfId="0" applyNumberFormat="1" applyFont="1" applyBorder="1" applyAlignment="1">
      <alignment horizontal="right" vertical="center"/>
    </xf>
    <xf numFmtId="0" fontId="0" fillId="0" borderId="74" xfId="0" applyBorder="1" applyAlignment="1">
      <alignment vertical="center" shrinkToFit="1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38" fontId="1" fillId="2" borderId="1" xfId="1" applyFont="1" applyFill="1" applyBorder="1" applyAlignment="1">
      <alignment horizontal="center" vertical="center"/>
    </xf>
    <xf numFmtId="38" fontId="1" fillId="2" borderId="2" xfId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38" fontId="1" fillId="2" borderId="7" xfId="1" applyFont="1" applyFill="1" applyBorder="1" applyAlignment="1">
      <alignment horizontal="center" vertical="center"/>
    </xf>
    <xf numFmtId="38" fontId="1" fillId="2" borderId="8" xfId="1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vertical="center"/>
    </xf>
    <xf numFmtId="0" fontId="14" fillId="0" borderId="0" xfId="0" applyFont="1" applyAlignment="1">
      <alignment horizontal="right" vertical="center"/>
    </xf>
    <xf numFmtId="0" fontId="1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6" fontId="7" fillId="0" borderId="5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right" vertical="center"/>
    </xf>
    <xf numFmtId="176" fontId="7" fillId="0" borderId="15" xfId="0" applyNumberFormat="1" applyFont="1" applyBorder="1" applyAlignment="1">
      <alignment horizontal="right" vertical="center"/>
    </xf>
    <xf numFmtId="176" fontId="7" fillId="0" borderId="13" xfId="0" applyNumberFormat="1" applyFont="1" applyBorder="1" applyAlignment="1">
      <alignment horizontal="right" vertical="center"/>
    </xf>
    <xf numFmtId="176" fontId="7" fillId="0" borderId="49" xfId="0" applyNumberFormat="1" applyFont="1" applyBorder="1" applyAlignment="1">
      <alignment horizontal="right" vertical="center"/>
    </xf>
    <xf numFmtId="176" fontId="7" fillId="0" borderId="48" xfId="0" applyNumberFormat="1" applyFont="1" applyBorder="1" applyAlignment="1">
      <alignment horizontal="right" vertical="center"/>
    </xf>
    <xf numFmtId="176" fontId="7" fillId="0" borderId="20" xfId="0" applyNumberFormat="1" applyFont="1" applyBorder="1" applyAlignment="1">
      <alignment horizontal="right" vertical="center"/>
    </xf>
    <xf numFmtId="176" fontId="7" fillId="0" borderId="18" xfId="0" applyNumberFormat="1" applyFont="1" applyBorder="1" applyAlignment="1">
      <alignment horizontal="right" vertical="center"/>
    </xf>
    <xf numFmtId="176" fontId="7" fillId="0" borderId="42" xfId="0" applyNumberFormat="1" applyFont="1" applyBorder="1" applyAlignment="1">
      <alignment horizontal="right" vertical="center"/>
    </xf>
    <xf numFmtId="176" fontId="7" fillId="0" borderId="43" xfId="0" applyNumberFormat="1" applyFont="1" applyBorder="1" applyAlignment="1">
      <alignment horizontal="right" vertical="center"/>
    </xf>
    <xf numFmtId="176" fontId="7" fillId="0" borderId="9" xfId="0" applyNumberFormat="1" applyFont="1" applyBorder="1" applyAlignment="1">
      <alignment horizontal="right" vertical="center"/>
    </xf>
    <xf numFmtId="176" fontId="7" fillId="0" borderId="8" xfId="0" applyNumberFormat="1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22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2" borderId="25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176" fontId="7" fillId="0" borderId="33" xfId="0" applyNumberFormat="1" applyFont="1" applyBorder="1" applyAlignment="1">
      <alignment horizontal="right" vertical="center"/>
    </xf>
    <xf numFmtId="176" fontId="7" fillId="0" borderId="32" xfId="0" applyNumberFormat="1" applyFont="1" applyBorder="1" applyAlignment="1">
      <alignment horizontal="right" vertical="center"/>
    </xf>
    <xf numFmtId="0" fontId="18" fillId="0" borderId="4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18" fillId="0" borderId="1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18" fillId="0" borderId="2" xfId="0" applyFont="1" applyFill="1" applyBorder="1" applyAlignment="1">
      <alignment horizontal="left" vertical="center"/>
    </xf>
    <xf numFmtId="0" fontId="18" fillId="0" borderId="22" xfId="0" applyFont="1" applyFill="1" applyBorder="1" applyAlignment="1">
      <alignment horizontal="left" vertical="center"/>
    </xf>
    <xf numFmtId="0" fontId="18" fillId="0" borderId="12" xfId="0" applyFont="1" applyFill="1" applyBorder="1" applyAlignment="1">
      <alignment horizontal="left" vertical="center"/>
    </xf>
    <xf numFmtId="0" fontId="18" fillId="0" borderId="13" xfId="0" applyFont="1" applyFill="1" applyBorder="1" applyAlignment="1">
      <alignment horizontal="left" vertical="center"/>
    </xf>
    <xf numFmtId="0" fontId="18" fillId="0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vertical="center"/>
    </xf>
    <xf numFmtId="0" fontId="1" fillId="2" borderId="26" xfId="0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176" fontId="7" fillId="0" borderId="9" xfId="3" applyNumberFormat="1" applyFont="1" applyBorder="1" applyAlignment="1">
      <alignment horizontal="right" vertical="center"/>
    </xf>
    <xf numFmtId="176" fontId="7" fillId="0" borderId="53" xfId="3" applyNumberFormat="1" applyFont="1" applyBorder="1" applyAlignment="1">
      <alignment horizontal="right" vertical="center"/>
    </xf>
    <xf numFmtId="0" fontId="7" fillId="0" borderId="54" xfId="3" applyFont="1" applyBorder="1" applyAlignment="1">
      <alignment horizontal="center" vertical="center"/>
    </xf>
    <xf numFmtId="0" fontId="35" fillId="0" borderId="9" xfId="0" applyFont="1" applyBorder="1" applyAlignment="1">
      <alignment horizontal="left" vertical="center"/>
    </xf>
    <xf numFmtId="0" fontId="34" fillId="0" borderId="53" xfId="0" applyFont="1" applyBorder="1" applyAlignment="1">
      <alignment horizontal="left" vertical="center"/>
    </xf>
    <xf numFmtId="0" fontId="7" fillId="0" borderId="54" xfId="3" applyFont="1" applyBorder="1" applyAlignment="1">
      <alignment horizontal="left" vertical="center" wrapText="1"/>
    </xf>
    <xf numFmtId="0" fontId="7" fillId="0" borderId="54" xfId="3" applyFont="1" applyBorder="1" applyAlignment="1">
      <alignment horizontal="left" vertical="center"/>
    </xf>
    <xf numFmtId="0" fontId="7" fillId="0" borderId="9" xfId="3" applyFont="1" applyBorder="1" applyAlignment="1">
      <alignment horizontal="left" vertical="center"/>
    </xf>
    <xf numFmtId="0" fontId="7" fillId="0" borderId="53" xfId="3" applyFont="1" applyBorder="1" applyAlignment="1">
      <alignment horizontal="left" vertical="center"/>
    </xf>
    <xf numFmtId="176" fontId="7" fillId="0" borderId="54" xfId="3" applyNumberFormat="1" applyFont="1" applyBorder="1" applyAlignment="1">
      <alignment horizontal="right" vertical="center"/>
    </xf>
    <xf numFmtId="176" fontId="34" fillId="0" borderId="54" xfId="0" applyNumberFormat="1" applyFont="1" applyBorder="1" applyAlignment="1">
      <alignment horizontal="right" vertical="center"/>
    </xf>
    <xf numFmtId="0" fontId="7" fillId="2" borderId="54" xfId="3" applyFont="1" applyFill="1" applyBorder="1" applyAlignment="1">
      <alignment horizontal="left" vertical="center"/>
    </xf>
    <xf numFmtId="176" fontId="7" fillId="0" borderId="8" xfId="3" applyNumberFormat="1" applyFont="1" applyBorder="1" applyAlignment="1">
      <alignment horizontal="right" vertical="center"/>
    </xf>
    <xf numFmtId="0" fontId="7" fillId="2" borderId="54" xfId="3" applyFont="1" applyFill="1" applyBorder="1" applyAlignment="1">
      <alignment horizontal="left" vertical="center" wrapText="1"/>
    </xf>
    <xf numFmtId="0" fontId="7" fillId="0" borderId="54" xfId="3" applyFont="1" applyBorder="1" applyAlignment="1">
      <alignment horizontal="center" vertical="center" wrapText="1"/>
    </xf>
    <xf numFmtId="0" fontId="7" fillId="0" borderId="9" xfId="3" applyFont="1" applyBorder="1" applyAlignment="1">
      <alignment horizontal="left" vertical="center" wrapText="1"/>
    </xf>
    <xf numFmtId="0" fontId="7" fillId="0" borderId="53" xfId="3" applyFont="1" applyBorder="1" applyAlignment="1">
      <alignment horizontal="left" vertical="center" wrapText="1"/>
    </xf>
    <xf numFmtId="176" fontId="34" fillId="0" borderId="9" xfId="0" applyNumberFormat="1" applyFont="1" applyBorder="1" applyAlignment="1">
      <alignment horizontal="right" vertical="center"/>
    </xf>
    <xf numFmtId="176" fontId="34" fillId="0" borderId="53" xfId="0" applyNumberFormat="1" applyFont="1" applyBorder="1" applyAlignment="1">
      <alignment horizontal="right" vertical="center"/>
    </xf>
    <xf numFmtId="0" fontId="7" fillId="0" borderId="9" xfId="3" applyFont="1" applyBorder="1" applyAlignment="1">
      <alignment horizontal="center" vertical="center"/>
    </xf>
    <xf numFmtId="0" fontId="7" fillId="0" borderId="53" xfId="3" applyFont="1" applyBorder="1" applyAlignment="1">
      <alignment horizontal="center" vertical="center"/>
    </xf>
    <xf numFmtId="0" fontId="7" fillId="0" borderId="54" xfId="3" applyFont="1" applyFill="1" applyBorder="1" applyAlignment="1">
      <alignment horizontal="left" vertical="center" wrapText="1"/>
    </xf>
    <xf numFmtId="176" fontId="7" fillId="0" borderId="9" xfId="3" applyNumberFormat="1" applyFont="1" applyFill="1" applyBorder="1" applyAlignment="1">
      <alignment horizontal="right" vertical="center"/>
    </xf>
    <xf numFmtId="176" fontId="7" fillId="0" borderId="53" xfId="3" applyNumberFormat="1" applyFont="1" applyFill="1" applyBorder="1" applyAlignment="1">
      <alignment horizontal="right" vertical="center"/>
    </xf>
    <xf numFmtId="0" fontId="7" fillId="0" borderId="54" xfId="3" applyFont="1" applyFill="1" applyBorder="1" applyAlignment="1">
      <alignment horizontal="left" vertical="center"/>
    </xf>
    <xf numFmtId="0" fontId="34" fillId="0" borderId="54" xfId="0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7" fillId="0" borderId="53" xfId="3" applyFont="1" applyBorder="1" applyAlignment="1">
      <alignment horizontal="center" vertical="center" wrapText="1"/>
    </xf>
    <xf numFmtId="0" fontId="35" fillId="0" borderId="54" xfId="0" applyFont="1" applyBorder="1" applyAlignment="1">
      <alignment horizontal="center" vertical="center" wrapText="1"/>
    </xf>
    <xf numFmtId="0" fontId="34" fillId="0" borderId="54" xfId="0" applyFont="1" applyBorder="1" applyAlignment="1">
      <alignment horizontal="center" vertical="center"/>
    </xf>
    <xf numFmtId="0" fontId="7" fillId="0" borderId="9" xfId="3" applyFont="1" applyBorder="1" applyAlignment="1">
      <alignment horizontal="center" vertical="center" wrapText="1"/>
    </xf>
    <xf numFmtId="0" fontId="23" fillId="2" borderId="55" xfId="0" applyFont="1" applyFill="1" applyBorder="1" applyAlignment="1">
      <alignment horizontal="center" vertical="center" wrapText="1"/>
    </xf>
    <xf numFmtId="0" fontId="23" fillId="2" borderId="46" xfId="0" applyFont="1" applyFill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23" fillId="0" borderId="55" xfId="0" applyFont="1" applyBorder="1" applyAlignment="1">
      <alignment horizontal="center" vertical="center" wrapText="1"/>
    </xf>
    <xf numFmtId="0" fontId="23" fillId="0" borderId="46" xfId="0" applyFont="1" applyBorder="1" applyAlignment="1">
      <alignment horizontal="center" vertical="center"/>
    </xf>
    <xf numFmtId="0" fontId="0" fillId="0" borderId="55" xfId="0" applyFont="1" applyBorder="1" applyAlignment="1">
      <alignment horizontal="center" vertical="center" wrapText="1"/>
    </xf>
    <xf numFmtId="0" fontId="0" fillId="0" borderId="46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53" xfId="0" applyFont="1" applyBorder="1" applyAlignment="1">
      <alignment horizontal="center" vertical="center" wrapText="1"/>
    </xf>
    <xf numFmtId="0" fontId="43" fillId="2" borderId="55" xfId="0" applyFont="1" applyFill="1" applyBorder="1" applyAlignment="1">
      <alignment horizontal="center" vertical="center" wrapText="1"/>
    </xf>
    <xf numFmtId="0" fontId="35" fillId="2" borderId="46" xfId="0" applyFont="1" applyFill="1" applyBorder="1" applyAlignment="1">
      <alignment horizontal="center" vertical="center"/>
    </xf>
    <xf numFmtId="0" fontId="43" fillId="2" borderId="63" xfId="0" applyFont="1" applyFill="1" applyBorder="1" applyAlignment="1">
      <alignment horizontal="center" vertical="center" wrapText="1"/>
    </xf>
    <xf numFmtId="0" fontId="43" fillId="2" borderId="15" xfId="0" applyFont="1" applyFill="1" applyBorder="1" applyAlignment="1">
      <alignment horizontal="center" vertical="center" wrapText="1"/>
    </xf>
    <xf numFmtId="0" fontId="43" fillId="2" borderId="46" xfId="0" applyFont="1" applyFill="1" applyBorder="1" applyAlignment="1">
      <alignment horizontal="center" vertical="center" wrapText="1"/>
    </xf>
    <xf numFmtId="0" fontId="43" fillId="2" borderId="65" xfId="0" applyFont="1" applyFill="1" applyBorder="1" applyAlignment="1">
      <alignment horizontal="center" vertical="center" wrapText="1"/>
    </xf>
    <xf numFmtId="0" fontId="35" fillId="2" borderId="14" xfId="0" applyFont="1" applyFill="1" applyBorder="1" applyAlignment="1">
      <alignment horizontal="center" vertical="center"/>
    </xf>
    <xf numFmtId="0" fontId="47" fillId="2" borderId="55" xfId="0" applyFont="1" applyFill="1" applyBorder="1" applyAlignment="1">
      <alignment horizontal="center" vertical="center" wrapText="1"/>
    </xf>
    <xf numFmtId="0" fontId="38" fillId="2" borderId="46" xfId="0" applyFont="1" applyFill="1" applyBorder="1" applyAlignment="1">
      <alignment horizontal="center" vertical="center"/>
    </xf>
    <xf numFmtId="0" fontId="43" fillId="2" borderId="71" xfId="0" applyFont="1" applyFill="1" applyBorder="1" applyAlignment="1">
      <alignment horizontal="center" vertical="center"/>
    </xf>
    <xf numFmtId="0" fontId="43" fillId="2" borderId="57" xfId="0" applyFont="1" applyFill="1" applyBorder="1" applyAlignment="1">
      <alignment horizontal="center" vertical="center"/>
    </xf>
    <xf numFmtId="0" fontId="43" fillId="2" borderId="65" xfId="0" applyFont="1" applyFill="1" applyBorder="1" applyAlignment="1">
      <alignment horizontal="center" vertical="center"/>
    </xf>
    <xf numFmtId="0" fontId="43" fillId="2" borderId="72" xfId="0" applyFont="1" applyFill="1" applyBorder="1" applyAlignment="1">
      <alignment horizontal="center" vertical="center"/>
    </xf>
    <xf numFmtId="0" fontId="43" fillId="2" borderId="13" xfId="0" applyFont="1" applyFill="1" applyBorder="1" applyAlignment="1">
      <alignment horizontal="center" vertical="center"/>
    </xf>
    <xf numFmtId="0" fontId="43" fillId="2" borderId="14" xfId="0" applyFont="1" applyFill="1" applyBorder="1" applyAlignment="1">
      <alignment horizontal="center" vertical="center"/>
    </xf>
    <xf numFmtId="0" fontId="41" fillId="0" borderId="73" xfId="0" applyFont="1" applyFill="1" applyBorder="1" applyAlignment="1">
      <alignment horizontal="left" vertical="center"/>
    </xf>
    <xf numFmtId="0" fontId="41" fillId="0" borderId="8" xfId="0" applyFont="1" applyFill="1" applyBorder="1" applyAlignment="1">
      <alignment horizontal="left" vertical="center"/>
    </xf>
    <xf numFmtId="0" fontId="41" fillId="0" borderId="53" xfId="0" applyFont="1" applyFill="1" applyBorder="1" applyAlignment="1">
      <alignment horizontal="left" vertical="center"/>
    </xf>
    <xf numFmtId="0" fontId="0" fillId="2" borderId="46" xfId="0" applyFill="1" applyBorder="1" applyAlignment="1">
      <alignment horizontal="center" vertical="center"/>
    </xf>
    <xf numFmtId="0" fontId="43" fillId="2" borderId="68" xfId="0" applyFont="1" applyFill="1" applyBorder="1" applyAlignment="1">
      <alignment horizontal="center" vertical="center" wrapText="1"/>
    </xf>
    <xf numFmtId="0" fontId="0" fillId="2" borderId="69" xfId="0" applyFill="1" applyBorder="1" applyAlignment="1">
      <alignment horizontal="center" vertical="center"/>
    </xf>
    <xf numFmtId="0" fontId="43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44" fillId="2" borderId="63" xfId="0" applyFont="1" applyFill="1" applyBorder="1" applyAlignment="1">
      <alignment horizontal="left" vertical="center" wrapText="1"/>
    </xf>
    <xf numFmtId="0" fontId="44" fillId="2" borderId="5" xfId="0" applyFont="1" applyFill="1" applyBorder="1" applyAlignment="1">
      <alignment horizontal="left" vertical="center" wrapText="1"/>
    </xf>
    <xf numFmtId="0" fontId="44" fillId="2" borderId="15" xfId="0" applyFont="1" applyFill="1" applyBorder="1" applyAlignment="1">
      <alignment horizontal="left" vertical="center" wrapText="1"/>
    </xf>
    <xf numFmtId="0" fontId="44" fillId="2" borderId="63" xfId="0" applyFont="1" applyFill="1" applyBorder="1" applyAlignment="1">
      <alignment horizontal="left" vertical="center"/>
    </xf>
    <xf numFmtId="0" fontId="44" fillId="2" borderId="5" xfId="0" applyFont="1" applyFill="1" applyBorder="1" applyAlignment="1">
      <alignment horizontal="left" vertical="center"/>
    </xf>
    <xf numFmtId="0" fontId="44" fillId="2" borderId="15" xfId="0" applyFont="1" applyFill="1" applyBorder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7" fillId="0" borderId="55" xfId="7" applyFont="1" applyBorder="1" applyAlignment="1">
      <alignment horizontal="center" vertical="center"/>
    </xf>
    <xf numFmtId="0" fontId="7" fillId="0" borderId="44" xfId="7" applyFont="1" applyBorder="1" applyAlignment="1">
      <alignment horizontal="center" vertical="center"/>
    </xf>
    <xf numFmtId="0" fontId="7" fillId="0" borderId="46" xfId="7" applyFont="1" applyBorder="1" applyAlignment="1">
      <alignment horizontal="center" vertical="center"/>
    </xf>
    <xf numFmtId="0" fontId="7" fillId="0" borderId="55" xfId="7" applyFont="1" applyFill="1" applyBorder="1" applyAlignment="1">
      <alignment horizontal="center" vertical="center"/>
    </xf>
    <xf numFmtId="0" fontId="7" fillId="0" borderId="44" xfId="7" applyFont="1" applyFill="1" applyBorder="1" applyAlignment="1">
      <alignment horizontal="center" vertical="center"/>
    </xf>
    <xf numFmtId="0" fontId="7" fillId="0" borderId="46" xfId="7" applyFont="1" applyFill="1" applyBorder="1" applyAlignment="1">
      <alignment horizontal="center" vertical="center"/>
    </xf>
    <xf numFmtId="0" fontId="7" fillId="0" borderId="9" xfId="7" applyFont="1" applyBorder="1" applyAlignment="1">
      <alignment horizontal="center" vertical="center"/>
    </xf>
    <xf numFmtId="0" fontId="7" fillId="0" borderId="53" xfId="7" applyFont="1" applyBorder="1" applyAlignment="1">
      <alignment horizontal="center" vertical="center"/>
    </xf>
    <xf numFmtId="0" fontId="7" fillId="0" borderId="9" xfId="7" applyFont="1" applyFill="1" applyBorder="1" applyAlignment="1">
      <alignment horizontal="center" vertical="center"/>
    </xf>
    <xf numFmtId="0" fontId="7" fillId="0" borderId="8" xfId="7" applyFont="1" applyFill="1" applyBorder="1" applyAlignment="1">
      <alignment horizontal="center" vertical="center"/>
    </xf>
    <xf numFmtId="0" fontId="7" fillId="0" borderId="53" xfId="7" applyFont="1" applyFill="1" applyBorder="1" applyAlignment="1">
      <alignment horizontal="center" vertical="center"/>
    </xf>
    <xf numFmtId="0" fontId="7" fillId="0" borderId="55" xfId="7" applyFont="1" applyFill="1" applyBorder="1" applyAlignment="1">
      <alignment horizontal="center" vertical="center" wrapText="1"/>
    </xf>
    <xf numFmtId="0" fontId="7" fillId="0" borderId="44" xfId="7" applyFont="1" applyFill="1" applyBorder="1" applyAlignment="1">
      <alignment horizontal="center" vertical="center" wrapText="1"/>
    </xf>
    <xf numFmtId="0" fontId="7" fillId="2" borderId="55" xfId="7" applyFont="1" applyFill="1" applyBorder="1" applyAlignment="1">
      <alignment horizontal="center" vertical="center" wrapText="1"/>
    </xf>
    <xf numFmtId="0" fontId="7" fillId="2" borderId="44" xfId="7" applyFont="1" applyFill="1" applyBorder="1" applyAlignment="1">
      <alignment horizontal="center" vertical="center" wrapText="1"/>
    </xf>
    <xf numFmtId="0" fontId="7" fillId="2" borderId="46" xfId="7" applyFont="1" applyFill="1" applyBorder="1" applyAlignment="1">
      <alignment horizontal="center" vertical="center" wrapText="1"/>
    </xf>
    <xf numFmtId="38" fontId="38" fillId="2" borderId="0" xfId="1" applyFont="1" applyFill="1" applyAlignment="1">
      <alignment horizontal="left" vertical="center" wrapText="1"/>
    </xf>
    <xf numFmtId="38" fontId="44" fillId="2" borderId="0" xfId="1" applyFont="1" applyFill="1" applyAlignment="1">
      <alignment horizontal="left" vertical="center" wrapText="1"/>
    </xf>
    <xf numFmtId="0" fontId="0" fillId="2" borderId="13" xfId="0" applyFont="1" applyFill="1" applyBorder="1" applyAlignment="1">
      <alignment horizontal="left" vertical="center"/>
    </xf>
    <xf numFmtId="0" fontId="32" fillId="2" borderId="13" xfId="0" applyFont="1" applyFill="1" applyBorder="1" applyAlignment="1">
      <alignment horizontal="left" vertical="center"/>
    </xf>
    <xf numFmtId="0" fontId="35" fillId="2" borderId="13" xfId="0" applyFont="1" applyFill="1" applyBorder="1" applyAlignment="1">
      <alignment horizontal="right" vertical="center"/>
    </xf>
    <xf numFmtId="0" fontId="0" fillId="2" borderId="54" xfId="0" applyFill="1" applyBorder="1" applyAlignment="1">
      <alignment horizontal="center" vertical="center"/>
    </xf>
    <xf numFmtId="0" fontId="0" fillId="2" borderId="53" xfId="0" applyFont="1" applyFill="1" applyBorder="1" applyAlignment="1">
      <alignment horizontal="center" vertical="center"/>
    </xf>
    <xf numFmtId="0" fontId="46" fillId="0" borderId="0" xfId="0" applyFont="1" applyAlignment="1">
      <alignment horizontal="left" vertical="center"/>
    </xf>
  </cellXfs>
  <cellStyles count="8">
    <cellStyle name="パーセント 2" xfId="6"/>
    <cellStyle name="桁区切り" xfId="1" builtinId="6"/>
    <cellStyle name="標準" xfId="0" builtinId="0"/>
    <cellStyle name="標準 2" xfId="3"/>
    <cellStyle name="標準_03.04.01.財務諸表雛形_様式_桜内案１_コピー03　普通会計４表2006.12.23_仕訳" xfId="2"/>
    <cellStyle name="標準_附属明細表PL・NW・WS　20060423修正版" xfId="7"/>
    <cellStyle name="標準_別冊１　Ｐ2～Ｐ5　普通会計４表20070113_仕訳" xfId="5"/>
    <cellStyle name="標準１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323850</xdr:colOff>
      <xdr:row>21</xdr:row>
      <xdr:rowOff>19050</xdr:rowOff>
    </xdr:from>
    <xdr:to>
      <xdr:col>31</xdr:col>
      <xdr:colOff>76200</xdr:colOff>
      <xdr:row>22</xdr:row>
      <xdr:rowOff>152400</xdr:rowOff>
    </xdr:to>
    <xdr:cxnSp macro="">
      <xdr:nvCxnSpPr>
        <xdr:cNvPr id="2" name="直線コネクタ 2"/>
        <xdr:cNvCxnSpPr>
          <a:cxnSpLocks noChangeShapeType="1"/>
        </xdr:cNvCxnSpPr>
      </xdr:nvCxnSpPr>
      <xdr:spPr bwMode="auto">
        <a:xfrm flipV="1">
          <a:off x="9574530" y="4110990"/>
          <a:ext cx="369570" cy="316230"/>
        </a:xfrm>
        <a:prstGeom prst="line">
          <a:avLst/>
        </a:prstGeom>
        <a:noFill/>
        <a:ln w="3175" cap="sq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83"/>
  <sheetViews>
    <sheetView showGridLines="0" tabSelected="1" topLeftCell="A38" zoomScaleNormal="100" zoomScaleSheetLayoutView="80" workbookViewId="0">
      <selection activeCell="N62" sqref="N62"/>
    </sheetView>
  </sheetViews>
  <sheetFormatPr defaultColWidth="9" defaultRowHeight="18" customHeight="1"/>
  <cols>
    <col min="1" max="1" width="0.625" style="1" customWidth="1"/>
    <col min="2" max="12" width="2.125" style="1" customWidth="1"/>
    <col min="13" max="13" width="17.25" style="1" customWidth="1"/>
    <col min="14" max="14" width="12.625" style="1" customWidth="1"/>
    <col min="15" max="16" width="2.125" style="1" customWidth="1"/>
    <col min="17" max="24" width="3.875" style="1" customWidth="1"/>
    <col min="25" max="25" width="4.125" style="1" customWidth="1"/>
    <col min="26" max="26" width="12.625" style="1" customWidth="1"/>
    <col min="27" max="27" width="0.625" style="1" customWidth="1"/>
    <col min="28" max="16384" width="9" style="1"/>
  </cols>
  <sheetData>
    <row r="1" spans="1:26" ht="18" customHeight="1">
      <c r="B1" s="372" t="s">
        <v>60</v>
      </c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  <c r="R1" s="372"/>
      <c r="S1" s="372"/>
      <c r="T1" s="372"/>
      <c r="U1" s="372"/>
      <c r="V1" s="372"/>
      <c r="W1" s="372"/>
      <c r="X1" s="372"/>
      <c r="Y1" s="372"/>
      <c r="Z1" s="372"/>
    </row>
    <row r="2" spans="1:26" ht="23.25" customHeight="1">
      <c r="A2" s="2"/>
      <c r="B2" s="373" t="s">
        <v>0</v>
      </c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3"/>
      <c r="Q2" s="373"/>
      <c r="R2" s="373"/>
      <c r="S2" s="373"/>
      <c r="T2" s="373"/>
      <c r="U2" s="373"/>
      <c r="V2" s="373"/>
      <c r="W2" s="373"/>
      <c r="X2" s="373"/>
      <c r="Y2" s="373"/>
      <c r="Z2" s="373"/>
    </row>
    <row r="3" spans="1:26" ht="21" customHeight="1">
      <c r="B3" s="374" t="s">
        <v>241</v>
      </c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374"/>
      <c r="O3" s="374"/>
      <c r="P3" s="374"/>
      <c r="Q3" s="374"/>
      <c r="R3" s="374"/>
      <c r="S3" s="374"/>
      <c r="T3" s="374"/>
      <c r="U3" s="374"/>
      <c r="V3" s="374"/>
      <c r="W3" s="374"/>
      <c r="X3" s="374"/>
      <c r="Y3" s="374"/>
      <c r="Z3" s="374"/>
    </row>
    <row r="4" spans="1:26" s="3" customFormat="1" ht="16.5" customHeight="1" thickBot="1">
      <c r="B4" s="4"/>
      <c r="Z4" s="133" t="s">
        <v>238</v>
      </c>
    </row>
    <row r="5" spans="1:26" s="5" customFormat="1" ht="14.25" customHeight="1" thickBot="1">
      <c r="B5" s="375" t="s">
        <v>1</v>
      </c>
      <c r="C5" s="376"/>
      <c r="D5" s="376"/>
      <c r="E5" s="376"/>
      <c r="F5" s="376"/>
      <c r="G5" s="376"/>
      <c r="H5" s="376"/>
      <c r="I5" s="377"/>
      <c r="J5" s="377"/>
      <c r="K5" s="377"/>
      <c r="L5" s="377"/>
      <c r="M5" s="377"/>
      <c r="N5" s="132" t="s">
        <v>237</v>
      </c>
      <c r="O5" s="376" t="s">
        <v>1</v>
      </c>
      <c r="P5" s="376"/>
      <c r="Q5" s="376"/>
      <c r="R5" s="376"/>
      <c r="S5" s="376"/>
      <c r="T5" s="376"/>
      <c r="U5" s="376"/>
      <c r="V5" s="376"/>
      <c r="W5" s="376"/>
      <c r="X5" s="376"/>
      <c r="Y5" s="376"/>
      <c r="Z5" s="136" t="s">
        <v>237</v>
      </c>
    </row>
    <row r="6" spans="1:26" s="6" customFormat="1" ht="14.65" customHeight="1">
      <c r="B6" s="7" t="s">
        <v>2</v>
      </c>
      <c r="C6" s="8"/>
      <c r="D6" s="9"/>
      <c r="E6" s="10"/>
      <c r="F6" s="10"/>
      <c r="G6" s="10"/>
      <c r="H6" s="10"/>
      <c r="I6" s="8"/>
      <c r="J6" s="8"/>
      <c r="K6" s="8"/>
      <c r="L6" s="8"/>
      <c r="M6" s="8"/>
      <c r="N6" s="134"/>
      <c r="O6" s="11" t="s">
        <v>3</v>
      </c>
      <c r="P6" s="11"/>
      <c r="Q6" s="11"/>
      <c r="R6" s="11"/>
      <c r="S6" s="11"/>
      <c r="T6" s="11"/>
      <c r="U6" s="12"/>
      <c r="V6" s="13"/>
      <c r="W6" s="13"/>
      <c r="X6" s="13"/>
      <c r="Y6" s="13"/>
      <c r="Z6" s="134"/>
    </row>
    <row r="7" spans="1:26" s="6" customFormat="1" ht="14.65" customHeight="1">
      <c r="B7" s="14"/>
      <c r="C7" s="9" t="s">
        <v>4</v>
      </c>
      <c r="D7" s="9"/>
      <c r="E7" s="9"/>
      <c r="F7" s="9"/>
      <c r="G7" s="9"/>
      <c r="H7" s="9"/>
      <c r="I7" s="8"/>
      <c r="J7" s="8"/>
      <c r="K7" s="8"/>
      <c r="L7" s="8"/>
      <c r="M7" s="8"/>
      <c r="N7" s="134">
        <f>SUM(N8,N36,N39)</f>
        <v>158025231.153</v>
      </c>
      <c r="O7" s="11"/>
      <c r="P7" s="9" t="s">
        <v>5</v>
      </c>
      <c r="Q7" s="9"/>
      <c r="R7" s="9"/>
      <c r="S7" s="9"/>
      <c r="T7" s="9"/>
      <c r="U7" s="8"/>
      <c r="V7" s="8"/>
      <c r="W7" s="8"/>
      <c r="X7" s="8"/>
      <c r="Y7" s="8"/>
      <c r="Z7" s="134">
        <v>29468157.347999997</v>
      </c>
    </row>
    <row r="8" spans="1:26" s="6" customFormat="1" ht="14.65" customHeight="1">
      <c r="B8" s="14"/>
      <c r="C8" s="9"/>
      <c r="D8" s="9" t="s">
        <v>6</v>
      </c>
      <c r="E8" s="9"/>
      <c r="F8" s="9"/>
      <c r="G8" s="9"/>
      <c r="H8" s="9"/>
      <c r="I8" s="8"/>
      <c r="J8" s="8"/>
      <c r="K8" s="8"/>
      <c r="L8" s="8"/>
      <c r="M8" s="8"/>
      <c r="N8" s="134">
        <f>SUM(N9,N25,N34:N35)</f>
        <v>147261147.472</v>
      </c>
      <c r="O8" s="11"/>
      <c r="P8" s="9"/>
      <c r="Q8" s="9" t="s">
        <v>7</v>
      </c>
      <c r="R8" s="9"/>
      <c r="S8" s="9"/>
      <c r="T8" s="9"/>
      <c r="U8" s="8"/>
      <c r="V8" s="8"/>
      <c r="W8" s="8"/>
      <c r="X8" s="8"/>
      <c r="Y8" s="8"/>
      <c r="Z8" s="134">
        <v>29411077.700999998</v>
      </c>
    </row>
    <row r="9" spans="1:26" s="6" customFormat="1" ht="14.65" customHeight="1">
      <c r="B9" s="14"/>
      <c r="C9" s="9"/>
      <c r="D9" s="9"/>
      <c r="E9" s="9" t="s">
        <v>8</v>
      </c>
      <c r="F9" s="9"/>
      <c r="G9" s="9"/>
      <c r="H9" s="9"/>
      <c r="I9" s="8"/>
      <c r="J9" s="8"/>
      <c r="K9" s="8"/>
      <c r="L9" s="8"/>
      <c r="M9" s="8"/>
      <c r="N9" s="134">
        <f>SUM(N10:N24)</f>
        <v>41542104.085000001</v>
      </c>
      <c r="O9" s="11"/>
      <c r="P9" s="9"/>
      <c r="Q9" s="15" t="s">
        <v>9</v>
      </c>
      <c r="R9" s="9"/>
      <c r="S9" s="9"/>
      <c r="T9" s="9"/>
      <c r="U9" s="8"/>
      <c r="V9" s="8"/>
      <c r="W9" s="8"/>
      <c r="X9" s="8"/>
      <c r="Y9" s="8"/>
      <c r="Z9" s="134">
        <v>0</v>
      </c>
    </row>
    <row r="10" spans="1:26" s="6" customFormat="1" ht="14.65" customHeight="1">
      <c r="B10" s="14"/>
      <c r="C10" s="9"/>
      <c r="D10" s="9"/>
      <c r="E10" s="9"/>
      <c r="F10" s="9" t="s">
        <v>10</v>
      </c>
      <c r="G10" s="9"/>
      <c r="H10" s="9"/>
      <c r="I10" s="8"/>
      <c r="J10" s="8"/>
      <c r="K10" s="8"/>
      <c r="L10" s="8"/>
      <c r="M10" s="8"/>
      <c r="N10" s="134">
        <v>17281296.151000001</v>
      </c>
      <c r="O10" s="11"/>
      <c r="P10" s="9"/>
      <c r="Q10" s="9" t="s">
        <v>11</v>
      </c>
      <c r="R10" s="9"/>
      <c r="S10" s="9"/>
      <c r="T10" s="9"/>
      <c r="U10" s="8"/>
      <c r="V10" s="8"/>
      <c r="W10" s="8"/>
      <c r="X10" s="8"/>
      <c r="Y10" s="8"/>
      <c r="Z10" s="134">
        <v>47451.303</v>
      </c>
    </row>
    <row r="11" spans="1:26" s="6" customFormat="1" ht="14.65" customHeight="1">
      <c r="B11" s="14"/>
      <c r="C11" s="9"/>
      <c r="D11" s="9"/>
      <c r="E11" s="9"/>
      <c r="F11" s="9" t="s">
        <v>12</v>
      </c>
      <c r="G11" s="9"/>
      <c r="H11" s="9"/>
      <c r="I11" s="8"/>
      <c r="J11" s="8"/>
      <c r="K11" s="8"/>
      <c r="L11" s="8"/>
      <c r="M11" s="8"/>
      <c r="N11" s="134">
        <v>1839805.14</v>
      </c>
      <c r="O11" s="11"/>
      <c r="P11" s="9"/>
      <c r="Q11" s="9" t="s">
        <v>13</v>
      </c>
      <c r="R11" s="9"/>
      <c r="S11" s="9"/>
      <c r="T11" s="9"/>
      <c r="U11" s="8"/>
      <c r="V11" s="8"/>
      <c r="W11" s="8"/>
      <c r="X11" s="8"/>
      <c r="Y11" s="8"/>
      <c r="Z11" s="134">
        <v>0</v>
      </c>
    </row>
    <row r="12" spans="1:26" s="6" customFormat="1" ht="14.65" customHeight="1">
      <c r="B12" s="14"/>
      <c r="C12" s="9"/>
      <c r="D12" s="9"/>
      <c r="E12" s="9"/>
      <c r="F12" s="9" t="s">
        <v>14</v>
      </c>
      <c r="G12" s="9"/>
      <c r="H12" s="9"/>
      <c r="I12" s="8"/>
      <c r="J12" s="8"/>
      <c r="K12" s="8"/>
      <c r="L12" s="8"/>
      <c r="M12" s="8"/>
      <c r="N12" s="134">
        <v>59339815.248999998</v>
      </c>
      <c r="O12" s="11"/>
      <c r="P12" s="11"/>
      <c r="Q12" s="9" t="s">
        <v>15</v>
      </c>
      <c r="R12" s="9"/>
      <c r="S12" s="9"/>
      <c r="T12" s="9"/>
      <c r="U12" s="8"/>
      <c r="V12" s="8"/>
      <c r="W12" s="8"/>
      <c r="X12" s="8"/>
      <c r="Y12" s="8"/>
      <c r="Z12" s="134">
        <v>9628.3439999999991</v>
      </c>
    </row>
    <row r="13" spans="1:26" s="6" customFormat="1" ht="14.65" customHeight="1">
      <c r="B13" s="14"/>
      <c r="C13" s="9"/>
      <c r="D13" s="9"/>
      <c r="E13" s="9"/>
      <c r="F13" s="9" t="s">
        <v>16</v>
      </c>
      <c r="G13" s="9"/>
      <c r="H13" s="9"/>
      <c r="I13" s="8"/>
      <c r="J13" s="8"/>
      <c r="K13" s="8"/>
      <c r="L13" s="8"/>
      <c r="M13" s="8"/>
      <c r="N13" s="134">
        <v>-37773804.523999996</v>
      </c>
      <c r="O13" s="11"/>
      <c r="P13" s="9" t="s">
        <v>61</v>
      </c>
      <c r="Q13" s="9"/>
      <c r="R13" s="9"/>
      <c r="S13" s="9"/>
      <c r="T13" s="9"/>
      <c r="U13" s="8"/>
      <c r="V13" s="8"/>
      <c r="W13" s="8"/>
      <c r="X13" s="8"/>
      <c r="Y13" s="8"/>
      <c r="Z13" s="134">
        <v>4809533.1229999997</v>
      </c>
    </row>
    <row r="14" spans="1:26" s="6" customFormat="1" ht="14.65" customHeight="1">
      <c r="B14" s="14"/>
      <c r="C14" s="9"/>
      <c r="D14" s="9"/>
      <c r="E14" s="9"/>
      <c r="F14" s="9" t="s">
        <v>17</v>
      </c>
      <c r="G14" s="9"/>
      <c r="H14" s="9"/>
      <c r="I14" s="8"/>
      <c r="J14" s="8"/>
      <c r="K14" s="8"/>
      <c r="L14" s="8"/>
      <c r="M14" s="8"/>
      <c r="N14" s="134">
        <v>925139.12899999996</v>
      </c>
      <c r="O14" s="11"/>
      <c r="P14" s="11"/>
      <c r="Q14" s="15" t="s">
        <v>18</v>
      </c>
      <c r="R14" s="9"/>
      <c r="S14" s="9"/>
      <c r="T14" s="9"/>
      <c r="U14" s="8"/>
      <c r="V14" s="8"/>
      <c r="W14" s="8"/>
      <c r="X14" s="8"/>
      <c r="Y14" s="8"/>
      <c r="Z14" s="134">
        <v>4219617.7110000001</v>
      </c>
    </row>
    <row r="15" spans="1:26" s="6" customFormat="1" ht="14.65" customHeight="1">
      <c r="B15" s="14"/>
      <c r="C15" s="9"/>
      <c r="D15" s="9"/>
      <c r="E15" s="9"/>
      <c r="F15" s="9" t="s">
        <v>19</v>
      </c>
      <c r="G15" s="9"/>
      <c r="H15" s="9"/>
      <c r="I15" s="8"/>
      <c r="J15" s="8"/>
      <c r="K15" s="8"/>
      <c r="L15" s="8"/>
      <c r="M15" s="8"/>
      <c r="N15" s="134">
        <v>-531804.99100000004</v>
      </c>
      <c r="O15" s="11"/>
      <c r="P15" s="11"/>
      <c r="Q15" s="15" t="s">
        <v>20</v>
      </c>
      <c r="R15" s="15"/>
      <c r="S15" s="15"/>
      <c r="T15" s="15"/>
      <c r="U15" s="16"/>
      <c r="V15" s="16"/>
      <c r="W15" s="16"/>
      <c r="X15" s="16"/>
      <c r="Y15" s="16"/>
      <c r="Z15" s="134">
        <v>0</v>
      </c>
    </row>
    <row r="16" spans="1:26" s="6" customFormat="1" ht="14.65" customHeight="1">
      <c r="B16" s="14"/>
      <c r="C16" s="9"/>
      <c r="D16" s="9"/>
      <c r="E16" s="9"/>
      <c r="F16" s="9" t="s">
        <v>62</v>
      </c>
      <c r="G16" s="17"/>
      <c r="H16" s="17"/>
      <c r="I16" s="18"/>
      <c r="J16" s="18"/>
      <c r="K16" s="18"/>
      <c r="L16" s="18"/>
      <c r="M16" s="18"/>
      <c r="N16" s="134">
        <v>0</v>
      </c>
      <c r="O16" s="11"/>
      <c r="P16" s="11"/>
      <c r="Q16" s="15" t="s">
        <v>21</v>
      </c>
      <c r="R16" s="15"/>
      <c r="S16" s="15"/>
      <c r="T16" s="15"/>
      <c r="U16" s="16"/>
      <c r="V16" s="16"/>
      <c r="W16" s="16"/>
      <c r="X16" s="16"/>
      <c r="Y16" s="16"/>
      <c r="Z16" s="134">
        <v>0</v>
      </c>
    </row>
    <row r="17" spans="2:26" s="6" customFormat="1" ht="14.65" customHeight="1">
      <c r="B17" s="14"/>
      <c r="C17" s="9"/>
      <c r="D17" s="9"/>
      <c r="E17" s="9"/>
      <c r="F17" s="9" t="s">
        <v>63</v>
      </c>
      <c r="G17" s="17"/>
      <c r="H17" s="17"/>
      <c r="I17" s="18"/>
      <c r="J17" s="18"/>
      <c r="K17" s="18"/>
      <c r="L17" s="18"/>
      <c r="M17" s="18"/>
      <c r="N17" s="134">
        <v>0</v>
      </c>
      <c r="O17" s="19"/>
      <c r="P17" s="11"/>
      <c r="Q17" s="15" t="s">
        <v>22</v>
      </c>
      <c r="R17" s="15"/>
      <c r="S17" s="15"/>
      <c r="T17" s="15"/>
      <c r="U17" s="16"/>
      <c r="V17" s="16"/>
      <c r="W17" s="16"/>
      <c r="X17" s="16"/>
      <c r="Y17" s="16"/>
      <c r="Z17" s="134">
        <v>0</v>
      </c>
    </row>
    <row r="18" spans="2:26" s="6" customFormat="1" ht="14.65" customHeight="1">
      <c r="B18" s="14"/>
      <c r="C18" s="9"/>
      <c r="D18" s="9"/>
      <c r="E18" s="9"/>
      <c r="F18" s="9" t="s">
        <v>23</v>
      </c>
      <c r="G18" s="17"/>
      <c r="H18" s="17"/>
      <c r="I18" s="18"/>
      <c r="J18" s="18"/>
      <c r="K18" s="18"/>
      <c r="L18" s="18"/>
      <c r="M18" s="18"/>
      <c r="N18" s="134">
        <v>0</v>
      </c>
      <c r="O18" s="19"/>
      <c r="P18" s="11"/>
      <c r="Q18" s="15" t="s">
        <v>24</v>
      </c>
      <c r="R18" s="15"/>
      <c r="S18" s="15"/>
      <c r="T18" s="15"/>
      <c r="U18" s="16"/>
      <c r="V18" s="16"/>
      <c r="W18" s="16"/>
      <c r="X18" s="16"/>
      <c r="Y18" s="16"/>
      <c r="Z18" s="134">
        <v>0</v>
      </c>
    </row>
    <row r="19" spans="2:26" s="6" customFormat="1" ht="14.65" customHeight="1">
      <c r="B19" s="14"/>
      <c r="C19" s="9"/>
      <c r="D19" s="9"/>
      <c r="E19" s="9"/>
      <c r="F19" s="9" t="s">
        <v>64</v>
      </c>
      <c r="G19" s="17"/>
      <c r="H19" s="17"/>
      <c r="I19" s="18"/>
      <c r="J19" s="18"/>
      <c r="K19" s="18"/>
      <c r="L19" s="18"/>
      <c r="M19" s="18"/>
      <c r="N19" s="134">
        <v>0</v>
      </c>
      <c r="O19" s="11"/>
      <c r="P19" s="11"/>
      <c r="Q19" s="9" t="s">
        <v>25</v>
      </c>
      <c r="R19" s="9"/>
      <c r="S19" s="9"/>
      <c r="T19" s="9"/>
      <c r="U19" s="8"/>
      <c r="V19" s="8"/>
      <c r="W19" s="8"/>
      <c r="X19" s="8"/>
      <c r="Y19" s="8"/>
      <c r="Z19" s="134">
        <v>280691.26500000001</v>
      </c>
    </row>
    <row r="20" spans="2:26" s="6" customFormat="1" ht="14.65" customHeight="1">
      <c r="B20" s="14"/>
      <c r="C20" s="9"/>
      <c r="D20" s="9"/>
      <c r="E20" s="9"/>
      <c r="F20" s="9" t="s">
        <v>26</v>
      </c>
      <c r="G20" s="17"/>
      <c r="H20" s="17"/>
      <c r="I20" s="18"/>
      <c r="J20" s="18"/>
      <c r="K20" s="18"/>
      <c r="L20" s="18"/>
      <c r="M20" s="18"/>
      <c r="N20" s="134">
        <v>0</v>
      </c>
      <c r="O20" s="11"/>
      <c r="P20" s="11"/>
      <c r="Q20" s="20" t="s">
        <v>65</v>
      </c>
      <c r="R20" s="11"/>
      <c r="S20" s="11"/>
      <c r="T20" s="11"/>
      <c r="U20" s="13"/>
      <c r="V20" s="13"/>
      <c r="W20" s="13"/>
      <c r="X20" s="13"/>
      <c r="Y20" s="13"/>
      <c r="Z20" s="134">
        <v>304944.63500000001</v>
      </c>
    </row>
    <row r="21" spans="2:26" s="6" customFormat="1" ht="14.65" customHeight="1">
      <c r="B21" s="14"/>
      <c r="C21" s="9"/>
      <c r="D21" s="9"/>
      <c r="E21" s="9"/>
      <c r="F21" s="9" t="s">
        <v>27</v>
      </c>
      <c r="G21" s="17"/>
      <c r="H21" s="17"/>
      <c r="I21" s="18"/>
      <c r="J21" s="18"/>
      <c r="K21" s="18"/>
      <c r="L21" s="18"/>
      <c r="M21" s="18"/>
      <c r="N21" s="134">
        <v>0</v>
      </c>
      <c r="O21" s="11"/>
      <c r="P21" s="11"/>
      <c r="Q21" s="11" t="s">
        <v>15</v>
      </c>
      <c r="R21" s="11"/>
      <c r="S21" s="11"/>
      <c r="T21" s="11"/>
      <c r="U21" s="13"/>
      <c r="V21" s="13"/>
      <c r="W21" s="13"/>
      <c r="X21" s="13"/>
      <c r="Y21" s="13"/>
      <c r="Z21" s="137">
        <v>4279.5119999999997</v>
      </c>
    </row>
    <row r="22" spans="2:26" s="6" customFormat="1" ht="14.65" customHeight="1">
      <c r="B22" s="14"/>
      <c r="C22" s="9"/>
      <c r="D22" s="9"/>
      <c r="E22" s="9"/>
      <c r="F22" s="9" t="s">
        <v>66</v>
      </c>
      <c r="G22" s="9"/>
      <c r="H22" s="9"/>
      <c r="I22" s="8"/>
      <c r="J22" s="8"/>
      <c r="K22" s="8"/>
      <c r="L22" s="8"/>
      <c r="M22" s="8"/>
      <c r="N22" s="134">
        <v>0</v>
      </c>
      <c r="O22" s="370" t="s">
        <v>28</v>
      </c>
      <c r="P22" s="371"/>
      <c r="Q22" s="371"/>
      <c r="R22" s="371"/>
      <c r="S22" s="371"/>
      <c r="T22" s="371"/>
      <c r="U22" s="371"/>
      <c r="V22" s="371"/>
      <c r="W22" s="371"/>
      <c r="X22" s="371"/>
      <c r="Y22" s="371"/>
      <c r="Z22" s="138">
        <f>Z13+Z7</f>
        <v>34277690.471000001</v>
      </c>
    </row>
    <row r="23" spans="2:26" s="6" customFormat="1" ht="14.65" customHeight="1">
      <c r="B23" s="14"/>
      <c r="C23" s="9"/>
      <c r="D23" s="9"/>
      <c r="E23" s="9"/>
      <c r="F23" s="9" t="s">
        <v>29</v>
      </c>
      <c r="G23" s="9"/>
      <c r="H23" s="9"/>
      <c r="I23" s="8"/>
      <c r="J23" s="8"/>
      <c r="K23" s="8"/>
      <c r="L23" s="8"/>
      <c r="M23" s="8"/>
      <c r="N23" s="134">
        <v>0</v>
      </c>
      <c r="O23" s="11" t="s">
        <v>30</v>
      </c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134"/>
    </row>
    <row r="24" spans="2:26" s="6" customFormat="1" ht="14.65" customHeight="1">
      <c r="B24" s="14"/>
      <c r="C24" s="9"/>
      <c r="D24" s="9"/>
      <c r="E24" s="9"/>
      <c r="F24" s="9" t="s">
        <v>31</v>
      </c>
      <c r="G24" s="9"/>
      <c r="H24" s="9"/>
      <c r="I24" s="8"/>
      <c r="J24" s="8"/>
      <c r="K24" s="8"/>
      <c r="L24" s="8"/>
      <c r="M24" s="8"/>
      <c r="N24" s="134">
        <v>461657.93099999998</v>
      </c>
      <c r="O24" s="11"/>
      <c r="P24" s="15" t="s">
        <v>32</v>
      </c>
      <c r="Q24" s="22"/>
      <c r="R24" s="22"/>
      <c r="S24" s="22"/>
      <c r="T24" s="22"/>
      <c r="U24" s="23"/>
      <c r="V24" s="23"/>
      <c r="W24" s="23"/>
      <c r="X24" s="23"/>
      <c r="Y24" s="23"/>
      <c r="Z24" s="134">
        <f>N7+N55+N56</f>
        <v>162281386.73199999</v>
      </c>
    </row>
    <row r="25" spans="2:26" s="6" customFormat="1" ht="14.65" customHeight="1">
      <c r="B25" s="14"/>
      <c r="C25" s="9"/>
      <c r="D25" s="9"/>
      <c r="E25" s="9" t="s">
        <v>33</v>
      </c>
      <c r="F25" s="9"/>
      <c r="G25" s="9"/>
      <c r="H25" s="9"/>
      <c r="I25" s="8"/>
      <c r="J25" s="8"/>
      <c r="K25" s="8"/>
      <c r="L25" s="8"/>
      <c r="M25" s="8"/>
      <c r="N25" s="134">
        <f>SUM(N26:N33)</f>
        <v>104834797.52599999</v>
      </c>
      <c r="O25" s="11"/>
      <c r="P25" s="13" t="s">
        <v>34</v>
      </c>
      <c r="Q25" s="22"/>
      <c r="R25" s="22"/>
      <c r="S25" s="22"/>
      <c r="T25" s="22"/>
      <c r="U25" s="23"/>
      <c r="V25" s="23"/>
      <c r="W25" s="23"/>
      <c r="X25" s="23"/>
      <c r="Y25" s="23"/>
      <c r="Z25" s="134">
        <f>N63-Z22-Z24</f>
        <v>-32448670.410999998</v>
      </c>
    </row>
    <row r="26" spans="2:26" s="6" customFormat="1" ht="14.65" customHeight="1">
      <c r="B26" s="14"/>
      <c r="C26" s="9"/>
      <c r="D26" s="9"/>
      <c r="E26" s="9"/>
      <c r="F26" s="9" t="s">
        <v>35</v>
      </c>
      <c r="G26" s="9"/>
      <c r="H26" s="9"/>
      <c r="I26" s="8"/>
      <c r="J26" s="8"/>
      <c r="K26" s="8"/>
      <c r="L26" s="8"/>
      <c r="M26" s="8"/>
      <c r="N26" s="134">
        <v>2396690.8130000001</v>
      </c>
      <c r="O26" s="30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4"/>
    </row>
    <row r="27" spans="2:26" s="6" customFormat="1" ht="14.65" customHeight="1">
      <c r="B27" s="14"/>
      <c r="C27" s="9"/>
      <c r="D27" s="9"/>
      <c r="E27" s="9"/>
      <c r="F27" s="9" t="s">
        <v>14</v>
      </c>
      <c r="G27" s="9"/>
      <c r="H27" s="9"/>
      <c r="I27" s="8"/>
      <c r="J27" s="8"/>
      <c r="K27" s="8"/>
      <c r="L27" s="8"/>
      <c r="M27" s="8"/>
      <c r="N27" s="134">
        <v>1670425.8</v>
      </c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134"/>
    </row>
    <row r="28" spans="2:26" s="6" customFormat="1" ht="14.65" customHeight="1">
      <c r="B28" s="14"/>
      <c r="C28" s="9"/>
      <c r="D28" s="9"/>
      <c r="E28" s="9"/>
      <c r="F28" s="9" t="s">
        <v>16</v>
      </c>
      <c r="G28" s="9"/>
      <c r="H28" s="9"/>
      <c r="I28" s="8"/>
      <c r="J28" s="8"/>
      <c r="K28" s="8"/>
      <c r="L28" s="8"/>
      <c r="M28" s="8"/>
      <c r="N28" s="134">
        <v>-1101520.247</v>
      </c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134"/>
    </row>
    <row r="29" spans="2:26" s="6" customFormat="1" ht="14.65" customHeight="1">
      <c r="B29" s="14"/>
      <c r="C29" s="9"/>
      <c r="D29" s="9"/>
      <c r="E29" s="9"/>
      <c r="F29" s="9" t="s">
        <v>36</v>
      </c>
      <c r="G29" s="9"/>
      <c r="H29" s="9"/>
      <c r="I29" s="8"/>
      <c r="J29" s="8"/>
      <c r="K29" s="8"/>
      <c r="L29" s="8"/>
      <c r="M29" s="8"/>
      <c r="N29" s="134">
        <v>174525014.412</v>
      </c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134"/>
    </row>
    <row r="30" spans="2:26" s="6" customFormat="1" ht="14.65" customHeight="1">
      <c r="B30" s="14"/>
      <c r="C30" s="9"/>
      <c r="D30" s="9"/>
      <c r="E30" s="9"/>
      <c r="F30" s="9" t="s">
        <v>19</v>
      </c>
      <c r="G30" s="9"/>
      <c r="H30" s="9"/>
      <c r="I30" s="8"/>
      <c r="J30" s="8"/>
      <c r="K30" s="8"/>
      <c r="L30" s="8"/>
      <c r="M30" s="8"/>
      <c r="N30" s="134">
        <v>-73309333.899000004</v>
      </c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134"/>
    </row>
    <row r="31" spans="2:26" s="6" customFormat="1" ht="14.65" customHeight="1">
      <c r="B31" s="14"/>
      <c r="C31" s="9"/>
      <c r="D31" s="9"/>
      <c r="E31" s="9"/>
      <c r="F31" s="9" t="s">
        <v>37</v>
      </c>
      <c r="G31" s="9"/>
      <c r="H31" s="9"/>
      <c r="I31" s="8"/>
      <c r="J31" s="8"/>
      <c r="K31" s="8"/>
      <c r="L31" s="8"/>
      <c r="M31" s="8"/>
      <c r="N31" s="134">
        <v>0</v>
      </c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134"/>
    </row>
    <row r="32" spans="2:26" s="6" customFormat="1" ht="14.65" customHeight="1">
      <c r="B32" s="14"/>
      <c r="C32" s="9"/>
      <c r="D32" s="9"/>
      <c r="E32" s="9"/>
      <c r="F32" s="9" t="s">
        <v>29</v>
      </c>
      <c r="G32" s="9"/>
      <c r="H32" s="9"/>
      <c r="I32" s="8"/>
      <c r="J32" s="8"/>
      <c r="K32" s="8"/>
      <c r="L32" s="8"/>
      <c r="M32" s="8"/>
      <c r="N32" s="134">
        <v>0</v>
      </c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134"/>
    </row>
    <row r="33" spans="2:26" s="6" customFormat="1" ht="14.65" customHeight="1">
      <c r="B33" s="14"/>
      <c r="C33" s="9"/>
      <c r="D33" s="9"/>
      <c r="E33" s="9"/>
      <c r="F33" s="9" t="s">
        <v>31</v>
      </c>
      <c r="G33" s="9"/>
      <c r="H33" s="9"/>
      <c r="I33" s="8"/>
      <c r="J33" s="8"/>
      <c r="K33" s="8"/>
      <c r="L33" s="8"/>
      <c r="M33" s="8"/>
      <c r="N33" s="134">
        <v>653520.647</v>
      </c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134"/>
    </row>
    <row r="34" spans="2:26" s="6" customFormat="1" ht="14.65" customHeight="1">
      <c r="B34" s="14"/>
      <c r="C34" s="9"/>
      <c r="D34" s="9"/>
      <c r="E34" s="9" t="s">
        <v>38</v>
      </c>
      <c r="F34" s="25"/>
      <c r="G34" s="25"/>
      <c r="H34" s="25"/>
      <c r="I34" s="26"/>
      <c r="J34" s="26"/>
      <c r="K34" s="26"/>
      <c r="L34" s="26"/>
      <c r="M34" s="26"/>
      <c r="N34" s="134">
        <v>1908315.4950000001</v>
      </c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134"/>
    </row>
    <row r="35" spans="2:26" s="6" customFormat="1" ht="14.65" customHeight="1">
      <c r="B35" s="14"/>
      <c r="C35" s="9"/>
      <c r="D35" s="9"/>
      <c r="E35" s="9" t="s">
        <v>39</v>
      </c>
      <c r="F35" s="25"/>
      <c r="G35" s="25"/>
      <c r="H35" s="25"/>
      <c r="I35" s="26"/>
      <c r="J35" s="26"/>
      <c r="K35" s="26"/>
      <c r="L35" s="26"/>
      <c r="M35" s="26"/>
      <c r="N35" s="134">
        <v>-1024069.634</v>
      </c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134"/>
    </row>
    <row r="36" spans="2:26" s="6" customFormat="1" ht="14.65" customHeight="1">
      <c r="B36" s="14"/>
      <c r="C36" s="9"/>
      <c r="D36" s="9" t="s">
        <v>40</v>
      </c>
      <c r="E36" s="9"/>
      <c r="F36" s="25"/>
      <c r="G36" s="25"/>
      <c r="H36" s="25"/>
      <c r="I36" s="26"/>
      <c r="J36" s="26"/>
      <c r="K36" s="26"/>
      <c r="L36" s="26"/>
      <c r="M36" s="26"/>
      <c r="N36" s="134">
        <v>0</v>
      </c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134"/>
    </row>
    <row r="37" spans="2:26" s="6" customFormat="1" ht="14.65" customHeight="1">
      <c r="B37" s="14"/>
      <c r="C37" s="9"/>
      <c r="D37" s="9"/>
      <c r="E37" s="9" t="s">
        <v>41</v>
      </c>
      <c r="F37" s="9"/>
      <c r="G37" s="9"/>
      <c r="H37" s="9"/>
      <c r="I37" s="8"/>
      <c r="J37" s="8"/>
      <c r="K37" s="8"/>
      <c r="L37" s="8"/>
      <c r="M37" s="8"/>
      <c r="N37" s="134">
        <v>0</v>
      </c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134"/>
    </row>
    <row r="38" spans="2:26" s="6" customFormat="1" ht="14.65" customHeight="1">
      <c r="B38" s="14"/>
      <c r="C38" s="9"/>
      <c r="D38" s="9"/>
      <c r="E38" s="9" t="s">
        <v>67</v>
      </c>
      <c r="F38" s="9"/>
      <c r="G38" s="9"/>
      <c r="H38" s="9"/>
      <c r="I38" s="8"/>
      <c r="J38" s="8"/>
      <c r="K38" s="8"/>
      <c r="L38" s="8"/>
      <c r="M38" s="8"/>
      <c r="N38" s="134">
        <v>0</v>
      </c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134"/>
    </row>
    <row r="39" spans="2:26" s="6" customFormat="1" ht="14.65" customHeight="1">
      <c r="B39" s="14"/>
      <c r="C39" s="9"/>
      <c r="D39" s="9" t="s">
        <v>42</v>
      </c>
      <c r="E39" s="9"/>
      <c r="F39" s="9"/>
      <c r="G39" s="9"/>
      <c r="H39" s="9"/>
      <c r="I39" s="9"/>
      <c r="J39" s="8"/>
      <c r="K39" s="8"/>
      <c r="L39" s="8"/>
      <c r="M39" s="8"/>
      <c r="N39" s="134">
        <v>10764083.681</v>
      </c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134"/>
    </row>
    <row r="40" spans="2:26" s="6" customFormat="1" ht="14.65" customHeight="1">
      <c r="B40" s="14"/>
      <c r="C40" s="9"/>
      <c r="D40" s="9"/>
      <c r="E40" s="9" t="s">
        <v>43</v>
      </c>
      <c r="F40" s="9"/>
      <c r="G40" s="9"/>
      <c r="H40" s="9"/>
      <c r="I40" s="9"/>
      <c r="J40" s="8"/>
      <c r="K40" s="8"/>
      <c r="L40" s="8"/>
      <c r="M40" s="8"/>
      <c r="N40" s="134">
        <v>4713903.7469999995</v>
      </c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134"/>
    </row>
    <row r="41" spans="2:26" s="6" customFormat="1" ht="14.65" customHeight="1">
      <c r="B41" s="14"/>
      <c r="C41" s="9"/>
      <c r="D41" s="9"/>
      <c r="E41" s="9"/>
      <c r="F41" s="15" t="s">
        <v>44</v>
      </c>
      <c r="G41" s="9"/>
      <c r="H41" s="9"/>
      <c r="I41" s="9"/>
      <c r="J41" s="8"/>
      <c r="K41" s="8"/>
      <c r="L41" s="8"/>
      <c r="M41" s="8"/>
      <c r="N41" s="134">
        <v>546290.30500000005</v>
      </c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134"/>
    </row>
    <row r="42" spans="2:26" s="6" customFormat="1" ht="14.65" customHeight="1">
      <c r="B42" s="14"/>
      <c r="C42" s="9"/>
      <c r="D42" s="9"/>
      <c r="E42" s="9"/>
      <c r="F42" s="15" t="s">
        <v>45</v>
      </c>
      <c r="G42" s="9"/>
      <c r="H42" s="9"/>
      <c r="I42" s="9"/>
      <c r="J42" s="8"/>
      <c r="K42" s="8"/>
      <c r="L42" s="8"/>
      <c r="M42" s="8"/>
      <c r="N42" s="134">
        <v>4167613.4419999998</v>
      </c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134"/>
    </row>
    <row r="43" spans="2:26" s="6" customFormat="1" ht="14.65" customHeight="1">
      <c r="B43" s="14"/>
      <c r="C43" s="9"/>
      <c r="D43" s="9"/>
      <c r="E43" s="9"/>
      <c r="F43" s="15" t="s">
        <v>15</v>
      </c>
      <c r="G43" s="9"/>
      <c r="H43" s="9"/>
      <c r="I43" s="9"/>
      <c r="J43" s="8"/>
      <c r="K43" s="8"/>
      <c r="L43" s="8"/>
      <c r="M43" s="8"/>
      <c r="N43" s="134">
        <v>0</v>
      </c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134"/>
    </row>
    <row r="44" spans="2:26" s="6" customFormat="1" ht="14.65" customHeight="1">
      <c r="B44" s="14"/>
      <c r="C44" s="9"/>
      <c r="D44" s="9"/>
      <c r="E44" s="9" t="s">
        <v>68</v>
      </c>
      <c r="F44" s="9"/>
      <c r="G44" s="9"/>
      <c r="H44" s="9"/>
      <c r="I44" s="8"/>
      <c r="J44" s="8"/>
      <c r="K44" s="8"/>
      <c r="L44" s="8"/>
      <c r="M44" s="8"/>
      <c r="N44" s="134">
        <v>-1216462.635</v>
      </c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134"/>
    </row>
    <row r="45" spans="2:26" s="6" customFormat="1" ht="14.65" customHeight="1">
      <c r="B45" s="14"/>
      <c r="C45" s="9"/>
      <c r="D45" s="9"/>
      <c r="E45" s="9" t="s">
        <v>46</v>
      </c>
      <c r="F45" s="9"/>
      <c r="G45" s="9"/>
      <c r="H45" s="9"/>
      <c r="I45" s="8"/>
      <c r="J45" s="8"/>
      <c r="K45" s="8"/>
      <c r="L45" s="8"/>
      <c r="M45" s="8"/>
      <c r="N45" s="134">
        <v>287004.38999999996</v>
      </c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134"/>
    </row>
    <row r="46" spans="2:26" s="6" customFormat="1" ht="14.65" customHeight="1">
      <c r="B46" s="14"/>
      <c r="C46" s="9"/>
      <c r="D46" s="9"/>
      <c r="E46" s="9" t="s">
        <v>47</v>
      </c>
      <c r="F46" s="9"/>
      <c r="G46" s="9"/>
      <c r="H46" s="9"/>
      <c r="I46" s="8"/>
      <c r="J46" s="8"/>
      <c r="K46" s="8"/>
      <c r="L46" s="8"/>
      <c r="M46" s="8"/>
      <c r="N46" s="134">
        <v>129963</v>
      </c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134"/>
    </row>
    <row r="47" spans="2:26" s="6" customFormat="1" ht="14.65" customHeight="1">
      <c r="B47" s="14"/>
      <c r="C47" s="9"/>
      <c r="D47" s="9"/>
      <c r="E47" s="9" t="s">
        <v>48</v>
      </c>
      <c r="F47" s="9"/>
      <c r="G47" s="9"/>
      <c r="H47" s="9"/>
      <c r="I47" s="8"/>
      <c r="J47" s="8"/>
      <c r="K47" s="8"/>
      <c r="L47" s="8"/>
      <c r="M47" s="8"/>
      <c r="N47" s="134">
        <v>6870523.1090000002</v>
      </c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134"/>
    </row>
    <row r="48" spans="2:26" s="6" customFormat="1" ht="14.65" customHeight="1">
      <c r="B48" s="14"/>
      <c r="C48" s="9"/>
      <c r="D48" s="9"/>
      <c r="E48" s="9"/>
      <c r="F48" s="15" t="s">
        <v>49</v>
      </c>
      <c r="G48" s="9"/>
      <c r="H48" s="9"/>
      <c r="I48" s="8"/>
      <c r="J48" s="8"/>
      <c r="K48" s="8"/>
      <c r="L48" s="8"/>
      <c r="M48" s="8"/>
      <c r="N48" s="134">
        <v>38768.563999999998</v>
      </c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134"/>
    </row>
    <row r="49" spans="2:26" s="6" customFormat="1" ht="14.65" customHeight="1">
      <c r="B49" s="14"/>
      <c r="C49" s="8"/>
      <c r="D49" s="9"/>
      <c r="E49" s="9"/>
      <c r="F49" s="9" t="s">
        <v>37</v>
      </c>
      <c r="G49" s="9"/>
      <c r="H49" s="9"/>
      <c r="I49" s="8"/>
      <c r="J49" s="8"/>
      <c r="K49" s="8"/>
      <c r="L49" s="8"/>
      <c r="M49" s="8"/>
      <c r="N49" s="134">
        <v>6831754.5449999999</v>
      </c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134"/>
    </row>
    <row r="50" spans="2:26" s="6" customFormat="1" ht="14.65" customHeight="1">
      <c r="B50" s="14"/>
      <c r="C50" s="8"/>
      <c r="D50" s="9"/>
      <c r="E50" s="9" t="s">
        <v>15</v>
      </c>
      <c r="F50" s="9"/>
      <c r="G50" s="9"/>
      <c r="H50" s="9"/>
      <c r="I50" s="8"/>
      <c r="J50" s="8"/>
      <c r="K50" s="8"/>
      <c r="L50" s="8"/>
      <c r="M50" s="8"/>
      <c r="N50" s="134">
        <v>0</v>
      </c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134"/>
    </row>
    <row r="51" spans="2:26" s="6" customFormat="1" ht="14.65" customHeight="1">
      <c r="B51" s="14"/>
      <c r="C51" s="8"/>
      <c r="D51" s="9"/>
      <c r="E51" s="15" t="s">
        <v>50</v>
      </c>
      <c r="F51" s="9"/>
      <c r="G51" s="9"/>
      <c r="H51" s="9"/>
      <c r="I51" s="8"/>
      <c r="J51" s="8"/>
      <c r="K51" s="8"/>
      <c r="L51" s="8"/>
      <c r="M51" s="8"/>
      <c r="N51" s="134">
        <v>-20847.93</v>
      </c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134"/>
    </row>
    <row r="52" spans="2:26" s="6" customFormat="1" ht="14.65" customHeight="1">
      <c r="B52" s="14"/>
      <c r="C52" s="8" t="s">
        <v>51</v>
      </c>
      <c r="D52" s="9"/>
      <c r="E52" s="10"/>
      <c r="F52" s="10"/>
      <c r="G52" s="10"/>
      <c r="H52" s="8"/>
      <c r="I52" s="8"/>
      <c r="J52" s="8"/>
      <c r="K52" s="8"/>
      <c r="L52" s="8"/>
      <c r="M52" s="8"/>
      <c r="N52" s="134">
        <v>6085175.6390000004</v>
      </c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134"/>
    </row>
    <row r="53" spans="2:26" s="6" customFormat="1" ht="14.65" customHeight="1">
      <c r="B53" s="14"/>
      <c r="C53" s="8"/>
      <c r="D53" s="9" t="s">
        <v>52</v>
      </c>
      <c r="E53" s="10"/>
      <c r="F53" s="10"/>
      <c r="G53" s="10"/>
      <c r="H53" s="8"/>
      <c r="I53" s="8"/>
      <c r="J53" s="8"/>
      <c r="K53" s="8"/>
      <c r="L53" s="8"/>
      <c r="M53" s="8"/>
      <c r="N53" s="134">
        <v>1676090.0109999999</v>
      </c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134"/>
    </row>
    <row r="54" spans="2:26" s="6" customFormat="1" ht="14.65" customHeight="1">
      <c r="B54" s="14"/>
      <c r="C54" s="8"/>
      <c r="D54" s="15" t="s">
        <v>53</v>
      </c>
      <c r="E54" s="9"/>
      <c r="F54" s="25"/>
      <c r="G54" s="22"/>
      <c r="H54" s="22"/>
      <c r="I54" s="23"/>
      <c r="J54" s="8"/>
      <c r="K54" s="8"/>
      <c r="L54" s="8"/>
      <c r="M54" s="8"/>
      <c r="N54" s="134">
        <v>115956.049</v>
      </c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134"/>
    </row>
    <row r="55" spans="2:26" s="6" customFormat="1" ht="14.65" customHeight="1">
      <c r="B55" s="14"/>
      <c r="C55" s="8"/>
      <c r="D55" s="9" t="s">
        <v>54</v>
      </c>
      <c r="E55" s="9"/>
      <c r="F55" s="9"/>
      <c r="G55" s="9"/>
      <c r="H55" s="9"/>
      <c r="I55" s="8"/>
      <c r="J55" s="8"/>
      <c r="K55" s="8"/>
      <c r="L55" s="8"/>
      <c r="M55" s="8"/>
      <c r="N55" s="134">
        <v>10308.5</v>
      </c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134"/>
    </row>
    <row r="56" spans="2:26" s="6" customFormat="1" ht="14.65" customHeight="1">
      <c r="B56" s="14"/>
      <c r="C56" s="9"/>
      <c r="D56" s="9" t="s">
        <v>48</v>
      </c>
      <c r="E56" s="9"/>
      <c r="F56" s="25"/>
      <c r="G56" s="22"/>
      <c r="H56" s="22"/>
      <c r="I56" s="23"/>
      <c r="J56" s="23"/>
      <c r="K56" s="23"/>
      <c r="L56" s="23"/>
      <c r="M56" s="23"/>
      <c r="N56" s="134">
        <v>4245847.0789999999</v>
      </c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134"/>
    </row>
    <row r="57" spans="2:26" s="6" customFormat="1" ht="14.65" customHeight="1">
      <c r="B57" s="14"/>
      <c r="C57" s="9"/>
      <c r="D57" s="9"/>
      <c r="E57" s="9" t="s">
        <v>55</v>
      </c>
      <c r="F57" s="9"/>
      <c r="G57" s="9"/>
      <c r="H57" s="9"/>
      <c r="I57" s="8"/>
      <c r="J57" s="8"/>
      <c r="K57" s="8"/>
      <c r="L57" s="8"/>
      <c r="M57" s="8"/>
      <c r="N57" s="134">
        <v>4245847.0789999999</v>
      </c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134"/>
    </row>
    <row r="58" spans="2:26" s="6" customFormat="1" ht="14.65" customHeight="1">
      <c r="B58" s="14"/>
      <c r="C58" s="9"/>
      <c r="D58" s="9"/>
      <c r="E58" s="15" t="s">
        <v>49</v>
      </c>
      <c r="F58" s="9"/>
      <c r="G58" s="9"/>
      <c r="H58" s="9"/>
      <c r="I58" s="8"/>
      <c r="J58" s="8"/>
      <c r="K58" s="8"/>
      <c r="L58" s="8"/>
      <c r="M58" s="8"/>
      <c r="N58" s="134">
        <v>0</v>
      </c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134"/>
    </row>
    <row r="59" spans="2:26" s="6" customFormat="1" ht="14.65" customHeight="1">
      <c r="B59" s="14"/>
      <c r="C59" s="9"/>
      <c r="D59" s="9" t="s">
        <v>56</v>
      </c>
      <c r="E59" s="9"/>
      <c r="F59" s="25"/>
      <c r="G59" s="22"/>
      <c r="H59" s="22"/>
      <c r="I59" s="23"/>
      <c r="J59" s="23"/>
      <c r="K59" s="23"/>
      <c r="L59" s="23"/>
      <c r="M59" s="23"/>
      <c r="N59" s="134">
        <v>36974</v>
      </c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134"/>
    </row>
    <row r="60" spans="2:26" s="6" customFormat="1" ht="14.65" customHeight="1">
      <c r="B60" s="14"/>
      <c r="C60" s="9"/>
      <c r="D60" s="9" t="s">
        <v>37</v>
      </c>
      <c r="E60" s="9"/>
      <c r="F60" s="9"/>
      <c r="G60" s="9"/>
      <c r="H60" s="9"/>
      <c r="I60" s="8"/>
      <c r="J60" s="8"/>
      <c r="K60" s="8"/>
      <c r="L60" s="8"/>
      <c r="M60" s="8"/>
      <c r="N60" s="134">
        <v>0</v>
      </c>
      <c r="O60" s="362"/>
      <c r="P60" s="363"/>
      <c r="Q60" s="363"/>
      <c r="R60" s="363"/>
      <c r="S60" s="363"/>
      <c r="T60" s="363"/>
      <c r="U60" s="363"/>
      <c r="V60" s="363"/>
      <c r="W60" s="363"/>
      <c r="X60" s="363"/>
      <c r="Y60" s="363"/>
      <c r="Z60" s="134"/>
    </row>
    <row r="61" spans="2:26" s="6" customFormat="1" ht="14.65" customHeight="1">
      <c r="B61" s="14"/>
      <c r="C61" s="9"/>
      <c r="D61" s="9" t="s">
        <v>50</v>
      </c>
      <c r="E61" s="9"/>
      <c r="F61" s="9"/>
      <c r="G61" s="9"/>
      <c r="H61" s="9"/>
      <c r="I61" s="8"/>
      <c r="J61" s="8"/>
      <c r="K61" s="8"/>
      <c r="L61" s="8"/>
      <c r="M61" s="8"/>
      <c r="N61" s="134">
        <v>0</v>
      </c>
      <c r="O61" s="130"/>
      <c r="P61" s="131"/>
      <c r="Q61" s="131"/>
      <c r="R61" s="131"/>
      <c r="S61" s="131"/>
      <c r="T61" s="131"/>
      <c r="U61" s="131"/>
      <c r="V61" s="131"/>
      <c r="W61" s="131"/>
      <c r="X61" s="131"/>
      <c r="Y61" s="131"/>
      <c r="Z61" s="137"/>
    </row>
    <row r="62" spans="2:26" s="6" customFormat="1" ht="16.5" customHeight="1" thickBot="1">
      <c r="B62" s="14"/>
      <c r="C62" s="9"/>
      <c r="D62" s="15"/>
      <c r="E62" s="9"/>
      <c r="F62" s="9"/>
      <c r="G62" s="9"/>
      <c r="H62" s="9"/>
      <c r="I62" s="8"/>
      <c r="J62" s="8"/>
      <c r="K62" s="8"/>
      <c r="L62" s="8"/>
      <c r="M62" s="8"/>
      <c r="N62" s="139"/>
      <c r="O62" s="364" t="s">
        <v>57</v>
      </c>
      <c r="P62" s="365"/>
      <c r="Q62" s="365"/>
      <c r="R62" s="365"/>
      <c r="S62" s="365"/>
      <c r="T62" s="365"/>
      <c r="U62" s="365"/>
      <c r="V62" s="365"/>
      <c r="W62" s="365"/>
      <c r="X62" s="365"/>
      <c r="Y62" s="365"/>
      <c r="Z62" s="139">
        <f>SUM(Z24,Z25)</f>
        <v>129832716.32099999</v>
      </c>
    </row>
    <row r="63" spans="2:26" s="6" customFormat="1" ht="14.65" customHeight="1" thickBot="1">
      <c r="B63" s="366" t="s">
        <v>58</v>
      </c>
      <c r="C63" s="367"/>
      <c r="D63" s="367"/>
      <c r="E63" s="367"/>
      <c r="F63" s="367"/>
      <c r="G63" s="367"/>
      <c r="H63" s="367"/>
      <c r="I63" s="367"/>
      <c r="J63" s="367"/>
      <c r="K63" s="367"/>
      <c r="L63" s="367"/>
      <c r="M63" s="367"/>
      <c r="N63" s="135">
        <f>SUM(N52,N7,N62)</f>
        <v>164110406.792</v>
      </c>
      <c r="O63" s="368" t="s">
        <v>59</v>
      </c>
      <c r="P63" s="369"/>
      <c r="Q63" s="369"/>
      <c r="R63" s="369"/>
      <c r="S63" s="369"/>
      <c r="T63" s="369"/>
      <c r="U63" s="369"/>
      <c r="V63" s="369"/>
      <c r="W63" s="369"/>
      <c r="X63" s="369"/>
      <c r="Y63" s="369"/>
      <c r="Z63" s="135">
        <f>SUM(Z62,Z22)</f>
        <v>164110406.792</v>
      </c>
    </row>
    <row r="64" spans="2:26" s="6" customFormat="1" ht="9.75" customHeight="1"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Z64" s="31"/>
    </row>
    <row r="65" spans="1:26" s="6" customFormat="1" ht="14.65" customHeight="1"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Z65" s="27"/>
    </row>
    <row r="66" spans="1:26" s="6" customFormat="1" ht="5.25" customHeight="1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Z66" s="5"/>
    </row>
    <row r="67" spans="1:26" s="6" customFormat="1" ht="14.65" customHeight="1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Z67" s="1"/>
    </row>
    <row r="68" spans="1:26" s="6" customFormat="1" ht="14.65" customHeight="1">
      <c r="Z68" s="1"/>
    </row>
    <row r="69" spans="1:26" s="6" customFormat="1" ht="14.65" customHeight="1"/>
    <row r="70" spans="1:26" s="6" customFormat="1" ht="14.65" customHeight="1"/>
    <row r="71" spans="1:26" s="6" customFormat="1" ht="14.65" customHeight="1"/>
    <row r="72" spans="1:26" s="6" customFormat="1" ht="14.65" customHeight="1"/>
    <row r="73" spans="1:26" s="6" customFormat="1" ht="14.65" customHeight="1"/>
    <row r="74" spans="1:26" s="6" customFormat="1" ht="14.65" customHeight="1"/>
    <row r="75" spans="1:26" s="6" customFormat="1" ht="14.65" customHeight="1"/>
    <row r="76" spans="1:26" s="6" customFormat="1" ht="14.65" customHeight="1"/>
    <row r="77" spans="1:26" s="6" customFormat="1" ht="14.65" customHeight="1"/>
    <row r="78" spans="1:26" s="6" customFormat="1" ht="14.65" customHeight="1">
      <c r="A78" s="27"/>
    </row>
    <row r="79" spans="1:26" s="6" customFormat="1" ht="14.65" customHeight="1">
      <c r="A79" s="5"/>
    </row>
    <row r="80" spans="1:26" s="6" customFormat="1" ht="14.65" customHeight="1">
      <c r="A80" s="1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</row>
    <row r="81" spans="1:26" s="6" customFormat="1" ht="14.65" customHeight="1">
      <c r="A81" s="1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</row>
    <row r="82" spans="1:26" s="6" customFormat="1" ht="14.65" customHeight="1"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6" s="6" customFormat="1" ht="14.65" customHeight="1"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6" s="27" customFormat="1" ht="14.6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s="5" customFormat="1" ht="14.65" hidden="1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4.65" hidden="1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4.65" hidden="1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s="6" customFormat="1" ht="14.65" hidden="1" customHeight="1"/>
    <row r="89" spans="1:26" s="6" customFormat="1" ht="14.65" hidden="1" customHeight="1"/>
    <row r="90" spans="1:26" s="6" customFormat="1" ht="14.65" hidden="1" customHeight="1"/>
    <row r="91" spans="1:26" s="6" customFormat="1" ht="14.65" hidden="1" customHeight="1"/>
    <row r="92" spans="1:26" s="6" customFormat="1" ht="14.65" hidden="1" customHeight="1"/>
    <row r="93" spans="1:26" s="6" customFormat="1" ht="14.65" hidden="1" customHeight="1"/>
    <row r="94" spans="1:26" s="6" customFormat="1" ht="14.65" hidden="1" customHeight="1"/>
    <row r="95" spans="1:26" s="6" customFormat="1" ht="14.65" hidden="1" customHeight="1"/>
    <row r="96" spans="1:26" s="6" customFormat="1" ht="14.65" hidden="1" customHeight="1"/>
    <row r="97" spans="2:26" s="6" customFormat="1" ht="14.65" hidden="1" customHeight="1"/>
    <row r="98" spans="2:26" s="6" customFormat="1" ht="14.65" hidden="1" customHeight="1"/>
    <row r="99" spans="2:26" s="6" customFormat="1" ht="14.65" hidden="1" customHeight="1"/>
    <row r="100" spans="2:26" s="6" customFormat="1" ht="14.65" hidden="1" customHeight="1"/>
    <row r="101" spans="2:26" s="6" customFormat="1" ht="14.65" hidden="1" customHeight="1"/>
    <row r="102" spans="2:26" s="6" customFormat="1" ht="14.65" hidden="1" customHeight="1"/>
    <row r="103" spans="2:26" s="6" customFormat="1" ht="14.65" hidden="1" customHeight="1"/>
    <row r="104" spans="2:26" s="6" customFormat="1" ht="14.65" hidden="1" customHeight="1"/>
    <row r="105" spans="2:26" s="6" customFormat="1" ht="14.65" hidden="1" customHeight="1"/>
    <row r="106" spans="2:26" s="6" customFormat="1" ht="14.65" hidden="1" customHeight="1"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</row>
    <row r="107" spans="2:26" s="6" customFormat="1" ht="14.65" hidden="1" customHeight="1"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Z107" s="27"/>
    </row>
    <row r="108" spans="2:26" s="6" customFormat="1" ht="14.65" hidden="1" customHeight="1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Z108" s="5"/>
    </row>
    <row r="109" spans="2:26" s="6" customFormat="1" ht="14.65" hidden="1" customHeight="1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Z109" s="1"/>
    </row>
    <row r="110" spans="2:26" s="6" customFormat="1" ht="14.65" hidden="1" customHeight="1">
      <c r="Z110" s="1"/>
    </row>
    <row r="111" spans="2:26" s="6" customFormat="1" ht="14.65" hidden="1" customHeight="1"/>
    <row r="112" spans="2:26" s="6" customFormat="1" ht="14.65" hidden="1" customHeight="1"/>
    <row r="113" spans="1:26" s="6" customFormat="1" ht="14.65" hidden="1" customHeight="1"/>
    <row r="114" spans="1:26" s="6" customFormat="1" ht="14.65" hidden="1" customHeight="1"/>
    <row r="115" spans="1:26" s="6" customFormat="1" ht="14.65" hidden="1" customHeight="1"/>
    <row r="116" spans="1:26" s="6" customFormat="1" ht="14.65" hidden="1" customHeight="1"/>
    <row r="117" spans="1:26" s="6" customFormat="1" ht="14.65" hidden="1" customHeight="1"/>
    <row r="118" spans="1:26" s="6" customFormat="1" ht="14.65" hidden="1" customHeight="1"/>
    <row r="119" spans="1:26" s="6" customFormat="1" ht="14.65" hidden="1" customHeight="1"/>
    <row r="120" spans="1:26" s="6" customFormat="1" ht="14.65" hidden="1" customHeight="1">
      <c r="A120" s="27"/>
    </row>
    <row r="121" spans="1:26" s="6" customFormat="1" ht="14.65" hidden="1" customHeight="1">
      <c r="A121" s="5"/>
    </row>
    <row r="122" spans="1:26" s="6" customFormat="1" ht="14.65" hidden="1" customHeight="1">
      <c r="A122" s="1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</row>
    <row r="123" spans="1:26" s="6" customFormat="1" ht="14.65" hidden="1" customHeight="1">
      <c r="A123" s="1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</row>
    <row r="124" spans="1:26" s="6" customFormat="1" ht="14.65" hidden="1" customHeight="1"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6" s="6" customFormat="1" ht="14.65" hidden="1" customHeight="1"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6" s="27" customFormat="1" ht="14.65" hidden="1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s="5" customFormat="1" ht="14.65" hidden="1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4.65" hidden="1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4.65" hidden="1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s="6" customFormat="1" ht="14.65" hidden="1" customHeight="1"/>
    <row r="131" spans="1:26" s="6" customFormat="1" ht="14.65" hidden="1" customHeight="1"/>
    <row r="132" spans="1:26" s="6" customFormat="1" ht="14.65" hidden="1" customHeight="1"/>
    <row r="133" spans="1:26" s="6" customFormat="1" ht="14.65" hidden="1" customHeight="1"/>
    <row r="134" spans="1:26" s="6" customFormat="1" ht="14.65" hidden="1" customHeight="1"/>
    <row r="135" spans="1:26" s="6" customFormat="1" ht="14.65" hidden="1" customHeight="1"/>
    <row r="136" spans="1:26" s="6" customFormat="1" ht="14.65" hidden="1" customHeight="1"/>
    <row r="137" spans="1:26" s="6" customFormat="1" ht="14.65" hidden="1" customHeight="1"/>
    <row r="138" spans="1:26" s="6" customFormat="1" ht="14.65" hidden="1" customHeight="1"/>
    <row r="139" spans="1:26" s="6" customFormat="1" ht="14.65" hidden="1" customHeight="1"/>
    <row r="140" spans="1:26" s="6" customFormat="1" ht="14.65" hidden="1" customHeight="1"/>
    <row r="141" spans="1:26" s="6" customFormat="1" ht="14.65" hidden="1" customHeight="1"/>
    <row r="142" spans="1:26" s="6" customFormat="1" ht="14.65" hidden="1" customHeight="1"/>
    <row r="143" spans="1:26" s="6" customFormat="1" ht="14.65" hidden="1" customHeight="1"/>
    <row r="144" spans="1:26" s="6" customFormat="1" ht="14.65" hidden="1" customHeight="1"/>
    <row r="145" spans="2:14" s="6" customFormat="1" ht="14.65" hidden="1" customHeight="1"/>
    <row r="146" spans="2:14" s="6" customFormat="1" ht="14.65" hidden="1" customHeight="1"/>
    <row r="147" spans="2:14" s="6" customFormat="1" ht="14.65" hidden="1" customHeight="1"/>
    <row r="148" spans="2:14" s="6" customFormat="1" ht="14.65" hidden="1" customHeight="1"/>
    <row r="149" spans="2:14" s="6" customFormat="1" ht="14.65" hidden="1" customHeight="1"/>
    <row r="150" spans="2:14" s="6" customFormat="1" ht="14.65" hidden="1" customHeight="1"/>
    <row r="151" spans="2:14" s="6" customFormat="1" ht="14.65" hidden="1" customHeight="1"/>
    <row r="152" spans="2:14" s="6" customFormat="1" ht="14.65" hidden="1" customHeight="1"/>
    <row r="153" spans="2:14" s="6" customFormat="1" ht="14.65" hidden="1" customHeight="1"/>
    <row r="154" spans="2:14" s="6" customFormat="1" ht="14.65" hidden="1" customHeight="1"/>
    <row r="155" spans="2:14" s="6" customFormat="1" ht="14.65" hidden="1" customHeight="1"/>
    <row r="156" spans="2:14" s="6" customFormat="1" ht="14.65" hidden="1" customHeight="1"/>
    <row r="157" spans="2:14" s="6" customFormat="1" ht="14.65" hidden="1" customHeight="1"/>
    <row r="158" spans="2:14" s="6" customFormat="1" ht="14.65" hidden="1" customHeight="1"/>
    <row r="159" spans="2:14" s="6" customFormat="1" ht="14.65" hidden="1" customHeight="1"/>
    <row r="160" spans="2:14" s="6" customFormat="1" ht="14.65" hidden="1" customHeight="1"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</row>
    <row r="161" spans="1:26" s="6" customFormat="1" ht="14.65" hidden="1" customHeight="1"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Z161" s="28"/>
    </row>
    <row r="162" spans="1:26" s="6" customFormat="1" ht="14.65" hidden="1" customHeigh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Z162" s="5"/>
    </row>
    <row r="163" spans="1:26" s="6" customFormat="1" ht="14.65" hidden="1" customHeigh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Z163" s="1"/>
    </row>
    <row r="164" spans="1:26" s="6" customFormat="1" ht="14.65" hidden="1" customHeight="1">
      <c r="Z164" s="1"/>
    </row>
    <row r="165" spans="1:26" s="6" customFormat="1" ht="14.65" hidden="1" customHeight="1"/>
    <row r="166" spans="1:26" s="6" customFormat="1" ht="14.65" hidden="1" customHeight="1"/>
    <row r="167" spans="1:26" s="6" customFormat="1" ht="14.65" hidden="1" customHeight="1"/>
    <row r="168" spans="1:26" s="6" customFormat="1" ht="14.65" hidden="1" customHeight="1"/>
    <row r="169" spans="1:26" s="6" customFormat="1" ht="14.65" hidden="1" customHeight="1"/>
    <row r="170" spans="1:26" s="6" customFormat="1" ht="14.65" hidden="1" customHeight="1"/>
    <row r="171" spans="1:26" s="6" customFormat="1" ht="14.65" hidden="1" customHeight="1"/>
    <row r="172" spans="1:26" s="6" customFormat="1" ht="14.65" hidden="1" customHeight="1"/>
    <row r="173" spans="1:26" s="6" customFormat="1" ht="14.65" hidden="1" customHeight="1"/>
    <row r="174" spans="1:26" s="6" customFormat="1" ht="14.65" hidden="1" customHeight="1">
      <c r="A174" s="28"/>
    </row>
    <row r="175" spans="1:26" s="6" customFormat="1" ht="14.65" hidden="1" customHeight="1">
      <c r="A175" s="5"/>
    </row>
    <row r="176" spans="1:26" s="6" customFormat="1" ht="14.65" hidden="1" customHeight="1">
      <c r="A176" s="1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</row>
    <row r="177" spans="1:26" s="6" customFormat="1" ht="14.65" hidden="1" customHeight="1">
      <c r="A177" s="1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</row>
    <row r="178" spans="1:26" s="6" customFormat="1" ht="14.65" hidden="1" customHeight="1"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6" s="6" customFormat="1" ht="14.65" hidden="1" customHeight="1"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6" s="28" customFormat="1" ht="14.65" hidden="1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s="5" customFormat="1" ht="14.65" hidden="1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4.65" hidden="1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4.65" hidden="1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s="6" customFormat="1" ht="14.65" hidden="1" customHeight="1"/>
    <row r="185" spans="1:26" s="6" customFormat="1" ht="14.65" hidden="1" customHeight="1"/>
    <row r="186" spans="1:26" s="6" customFormat="1" ht="14.65" hidden="1" customHeight="1"/>
    <row r="187" spans="1:26" s="6" customFormat="1" ht="14.65" hidden="1" customHeight="1"/>
    <row r="188" spans="1:26" s="6" customFormat="1" ht="14.65" hidden="1" customHeight="1"/>
    <row r="189" spans="1:26" s="6" customFormat="1" ht="14.65" hidden="1" customHeight="1"/>
    <row r="190" spans="1:26" s="6" customFormat="1" ht="14.65" hidden="1" customHeight="1"/>
    <row r="191" spans="1:26" s="6" customFormat="1" ht="14.65" hidden="1" customHeight="1"/>
    <row r="192" spans="1:26" s="6" customFormat="1" ht="14.65" hidden="1" customHeight="1"/>
    <row r="193" s="6" customFormat="1" ht="14.65" hidden="1" customHeight="1"/>
    <row r="194" s="6" customFormat="1" ht="14.65" hidden="1" customHeight="1"/>
    <row r="195" s="6" customFormat="1" ht="14.65" hidden="1" customHeight="1"/>
    <row r="196" s="6" customFormat="1" ht="14.65" hidden="1" customHeight="1"/>
    <row r="197" s="6" customFormat="1" ht="14.65" hidden="1" customHeight="1"/>
    <row r="198" s="6" customFormat="1" ht="14.65" hidden="1" customHeight="1"/>
    <row r="199" s="6" customFormat="1" ht="14.65" hidden="1" customHeight="1"/>
    <row r="200" s="6" customFormat="1" ht="14.65" hidden="1" customHeight="1"/>
    <row r="201" s="6" customFormat="1" ht="14.65" hidden="1" customHeight="1"/>
    <row r="202" s="6" customFormat="1" ht="14.65" hidden="1" customHeight="1"/>
    <row r="203" s="6" customFormat="1" ht="14.65" hidden="1" customHeight="1"/>
    <row r="204" s="6" customFormat="1" ht="14.65" hidden="1" customHeight="1"/>
    <row r="205" s="6" customFormat="1" ht="14.65" hidden="1" customHeight="1"/>
    <row r="206" s="6" customFormat="1" ht="14.65" hidden="1" customHeight="1"/>
    <row r="207" s="6" customFormat="1" ht="14.65" hidden="1" customHeight="1"/>
    <row r="208" s="6" customFormat="1" ht="14.65" hidden="1" customHeight="1"/>
    <row r="209" spans="2:26" s="6" customFormat="1" ht="14.65" hidden="1" customHeight="1"/>
    <row r="210" spans="2:26" s="6" customFormat="1" ht="14.65" hidden="1" customHeight="1"/>
    <row r="211" spans="2:26" s="6" customFormat="1" ht="14.65" hidden="1" customHeight="1"/>
    <row r="212" spans="2:26" s="6" customFormat="1" ht="14.65" hidden="1" customHeight="1"/>
    <row r="213" spans="2:26" s="6" customFormat="1" ht="14.65" hidden="1" customHeight="1"/>
    <row r="214" spans="2:26" s="6" customFormat="1" ht="14.65" hidden="1" customHeight="1"/>
    <row r="215" spans="2:26" s="6" customFormat="1" ht="14.65" hidden="1" customHeight="1"/>
    <row r="216" spans="2:26" s="6" customFormat="1" ht="14.65" hidden="1" customHeight="1"/>
    <row r="217" spans="2:26" s="6" customFormat="1" ht="14.65" hidden="1" customHeight="1"/>
    <row r="218" spans="2:26" s="6" customFormat="1" ht="14.65" hidden="1" customHeight="1"/>
    <row r="219" spans="2:26" s="6" customFormat="1" ht="14.65" hidden="1" customHeight="1"/>
    <row r="220" spans="2:26" s="6" customFormat="1" ht="14.65" hidden="1" customHeight="1"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</row>
    <row r="221" spans="2:26" s="6" customFormat="1" ht="14.65" hidden="1" customHeight="1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Z221" s="29"/>
    </row>
    <row r="222" spans="2:26" s="6" customFormat="1" ht="14.65" hidden="1" customHeight="1"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Z222" s="1"/>
    </row>
    <row r="223" spans="2:26" s="6" customFormat="1" ht="14.65" hidden="1" customHeight="1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Z223" s="3"/>
    </row>
    <row r="224" spans="2:26" s="6" customFormat="1" ht="14.65" hidden="1" customHeight="1"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Z224" s="3"/>
    </row>
    <row r="225" spans="1:26" s="6" customFormat="1" ht="14.65" hidden="1" customHeight="1"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Z225" s="3"/>
    </row>
    <row r="226" spans="1:26" s="6" customFormat="1" ht="14.65" hidden="1" customHeight="1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Z226" s="3"/>
    </row>
    <row r="227" spans="1:26" s="6" customFormat="1" ht="14.65" hidden="1" customHeight="1"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Z227" s="3"/>
    </row>
    <row r="228" spans="1:26" s="6" customFormat="1" ht="14.65" hidden="1" customHeight="1">
      <c r="Z228" s="3"/>
    </row>
    <row r="229" spans="1:26" s="6" customFormat="1" ht="14.65" hidden="1" customHeight="1"/>
    <row r="230" spans="1:26" s="6" customFormat="1" ht="14.65" hidden="1" customHeight="1"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</row>
    <row r="231" spans="1:26" s="6" customFormat="1" ht="14.65" hidden="1" customHeight="1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Z231" s="3"/>
    </row>
    <row r="232" spans="1:26" s="6" customFormat="1" ht="14.65" hidden="1" customHeight="1"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Z232" s="3"/>
    </row>
    <row r="233" spans="1:26" s="6" customFormat="1" ht="14.65" hidden="1" customHeight="1">
      <c r="Z233" s="3"/>
    </row>
    <row r="234" spans="1:26" s="6" customFormat="1" ht="14.65" hidden="1" customHeight="1">
      <c r="A234" s="29"/>
    </row>
    <row r="235" spans="1:26" s="6" customFormat="1" ht="14.65" hidden="1" customHeight="1">
      <c r="A235" s="1"/>
    </row>
    <row r="236" spans="1:26" s="6" customFormat="1" ht="14.65" hidden="1" customHeight="1">
      <c r="A236" s="3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</row>
    <row r="237" spans="1:26" s="6" customFormat="1" ht="14.65" hidden="1" customHeight="1">
      <c r="A237" s="3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6" s="6" customFormat="1" ht="14.65" hidden="1" customHeight="1">
      <c r="A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1:26" s="6" customFormat="1" ht="14.65" hidden="1" customHeight="1">
      <c r="A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spans="1:26" s="29" customFormat="1" ht="14.65" hidden="1" customHeight="1">
      <c r="A240" s="3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6"/>
    </row>
    <row r="241" spans="1:26" ht="14.65" hidden="1" customHeight="1">
      <c r="A241" s="3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6"/>
    </row>
    <row r="242" spans="1:26" s="3" customFormat="1" ht="14.65" hidden="1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Z242" s="6"/>
    </row>
    <row r="243" spans="1:26" s="3" customFormat="1" ht="14.65" hidden="1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Z243" s="6"/>
    </row>
    <row r="244" spans="1:26" s="3" customFormat="1" ht="14.65" hidden="1" customHeight="1"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s="3" customFormat="1" ht="14.65" hidden="1" customHeight="1"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s="3" customFormat="1" ht="14.65" hidden="1" customHeight="1"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Z246" s="6"/>
    </row>
    <row r="247" spans="1:26" s="3" customFormat="1" ht="14.65" hidden="1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Z247" s="6"/>
    </row>
    <row r="248" spans="1:26" s="6" customFormat="1" ht="14.65" hidden="1" customHeight="1"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spans="1:26" s="6" customFormat="1" ht="14.65" hidden="1" customHeight="1"/>
    <row r="250" spans="1:26" s="3" customFormat="1" ht="14.65" hidden="1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s="3" customFormat="1" ht="14.65" hidden="1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s="3" customFormat="1" ht="14.65" hidden="1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s="6" customFormat="1" ht="14.65" hidden="1" customHeight="1"/>
    <row r="254" spans="1:26" s="6" customFormat="1" ht="14.65" hidden="1" customHeight="1"/>
    <row r="255" spans="1:26" s="6" customFormat="1" ht="14.65" hidden="1" customHeight="1"/>
    <row r="256" spans="1:26" s="6" customFormat="1" ht="14.65" hidden="1" customHeight="1"/>
    <row r="257" spans="2:26" s="6" customFormat="1" ht="14.65" hidden="1" customHeight="1"/>
    <row r="258" spans="2:26" s="6" customFormat="1" ht="14.65" hidden="1" customHeight="1"/>
    <row r="259" spans="2:26" s="6" customFormat="1" ht="14.65" hidden="1" customHeight="1"/>
    <row r="260" spans="2:26" s="6" customFormat="1" ht="14.65" hidden="1" customHeight="1"/>
    <row r="261" spans="2:26" s="6" customFormat="1" ht="14.65" hidden="1" customHeight="1"/>
    <row r="262" spans="2:26" s="6" customFormat="1" ht="14.65" hidden="1" customHeight="1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2:26" s="6" customFormat="1" ht="14.65" hidden="1" customHeight="1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Z263" s="1"/>
    </row>
    <row r="264" spans="2:26" s="6" customFormat="1" ht="14.65" hidden="1" customHeight="1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Z264" s="1"/>
    </row>
    <row r="265" spans="2:26" s="6" customFormat="1" ht="14.65" hidden="1" customHeight="1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Z265" s="1"/>
    </row>
    <row r="266" spans="2:26" s="6" customFormat="1" ht="14.65" hidden="1" customHeight="1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Z266" s="1"/>
    </row>
    <row r="267" spans="2:26" s="6" customFormat="1" ht="14.65" hidden="1" customHeight="1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Z267" s="1"/>
    </row>
    <row r="268" spans="2:26" s="6" customFormat="1" ht="14.65" hidden="1" customHeight="1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Z268" s="1"/>
    </row>
    <row r="269" spans="2:26" s="6" customFormat="1" ht="14.65" hidden="1" customHeight="1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Z269" s="1"/>
    </row>
    <row r="270" spans="2:26" s="6" customFormat="1" ht="14.65" hidden="1" customHeight="1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Z270" s="1"/>
    </row>
    <row r="271" spans="2:26" s="6" customFormat="1" ht="14.65" hidden="1" customHeight="1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Z271" s="1"/>
    </row>
    <row r="272" spans="2:26" s="6" customFormat="1" ht="14.65" hidden="1" customHeight="1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Z272" s="1"/>
    </row>
    <row r="273" spans="1:26" s="6" customFormat="1" ht="14.65" hidden="1" customHeight="1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Z273" s="1"/>
    </row>
    <row r="274" spans="1:26" s="6" customFormat="1" ht="14.65" hidden="1" customHeight="1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Z274" s="1"/>
    </row>
    <row r="275" spans="1:26" s="6" customFormat="1" ht="14.65" hidden="1" customHeight="1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Z275" s="1"/>
    </row>
    <row r="276" spans="1:26" s="6" customFormat="1" ht="14.65" hidden="1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Z276" s="1"/>
    </row>
    <row r="277" spans="1:26" s="6" customFormat="1" ht="14.65" hidden="1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Z277" s="1"/>
    </row>
    <row r="278" spans="1:26" s="6" customFormat="1" ht="14.65" hidden="1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s="6" customFormat="1" ht="14.65" hidden="1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s="6" customFormat="1" ht="14.65" hidden="1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s="6" customFormat="1" ht="14.65" hidden="1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65" hidden="1" customHeight="1"/>
    <row r="283" spans="1:26" ht="14.65" hidden="1" customHeight="1"/>
  </sheetData>
  <mergeCells count="10">
    <mergeCell ref="B1:Z1"/>
    <mergeCell ref="B2:Z2"/>
    <mergeCell ref="B3:Z3"/>
    <mergeCell ref="B5:M5"/>
    <mergeCell ref="O5:Y5"/>
    <mergeCell ref="O60:Y60"/>
    <mergeCell ref="O62:Y62"/>
    <mergeCell ref="B63:M63"/>
    <mergeCell ref="O63:Y63"/>
    <mergeCell ref="O22:Y22"/>
  </mergeCells>
  <phoneticPr fontId="3"/>
  <printOptions horizontalCentered="1"/>
  <pageMargins left="0.39370078740157483" right="0.39370078740157483" top="0.39370078740157483" bottom="0.39370078740157483" header="0.35433070866141736" footer="0.31496062992125984"/>
  <pageSetup paperSize="9" scale="90" orientation="portrait" cellComments="asDisplayed" r:id="rId1"/>
  <headerFooter alignWithMargins="0">
    <oddFooter>&amp;R郡上市（一般会計等）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20"/>
  <sheetViews>
    <sheetView zoomScaleNormal="100" zoomScaleSheetLayoutView="100" workbookViewId="0">
      <selection activeCell="E9" sqref="E9"/>
    </sheetView>
  </sheetViews>
  <sheetFormatPr defaultRowHeight="13.5"/>
  <cols>
    <col min="1" max="1" width="4.375" customWidth="1"/>
    <col min="2" max="2" width="20" customWidth="1"/>
    <col min="3" max="3" width="13.125" customWidth="1"/>
    <col min="4" max="12" width="11.125" customWidth="1"/>
  </cols>
  <sheetData>
    <row r="1" spans="1:12" ht="16.5" customHeight="1"/>
    <row r="2" spans="1:12">
      <c r="B2" s="333" t="s">
        <v>324</v>
      </c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>
      <c r="A3" s="98"/>
      <c r="B3" s="334" t="s">
        <v>325</v>
      </c>
      <c r="C3" s="335"/>
      <c r="D3" s="334"/>
      <c r="E3" s="334"/>
      <c r="F3" s="334"/>
      <c r="G3" s="334"/>
      <c r="H3" s="334"/>
      <c r="I3" s="334"/>
      <c r="J3" s="334"/>
      <c r="K3" s="334"/>
      <c r="L3" s="336" t="s">
        <v>246</v>
      </c>
    </row>
    <row r="4" spans="1:12" ht="15.95" customHeight="1">
      <c r="A4" s="98"/>
      <c r="B4" s="476" t="s">
        <v>228</v>
      </c>
      <c r="C4" s="478" t="s">
        <v>326</v>
      </c>
      <c r="D4" s="337"/>
      <c r="E4" s="481" t="s">
        <v>327</v>
      </c>
      <c r="F4" s="483" t="s">
        <v>328</v>
      </c>
      <c r="G4" s="476" t="s">
        <v>329</v>
      </c>
      <c r="H4" s="476" t="s">
        <v>330</v>
      </c>
      <c r="I4" s="478" t="s">
        <v>331</v>
      </c>
      <c r="J4" s="338"/>
      <c r="K4" s="339"/>
      <c r="L4" s="476" t="s">
        <v>332</v>
      </c>
    </row>
    <row r="5" spans="1:12" ht="15.95" customHeight="1">
      <c r="A5" s="98"/>
      <c r="B5" s="480"/>
      <c r="C5" s="477"/>
      <c r="D5" s="340" t="s">
        <v>333</v>
      </c>
      <c r="E5" s="482"/>
      <c r="F5" s="484"/>
      <c r="G5" s="477"/>
      <c r="H5" s="477"/>
      <c r="I5" s="479"/>
      <c r="J5" s="345" t="s">
        <v>334</v>
      </c>
      <c r="K5" s="345" t="s">
        <v>335</v>
      </c>
      <c r="L5" s="477"/>
    </row>
    <row r="6" spans="1:12" ht="21" customHeight="1">
      <c r="A6" s="98"/>
      <c r="B6" s="341" t="s">
        <v>336</v>
      </c>
      <c r="C6" s="342"/>
      <c r="D6" s="343"/>
      <c r="E6" s="344"/>
      <c r="F6" s="342"/>
      <c r="G6" s="342"/>
      <c r="H6" s="342"/>
      <c r="I6" s="342"/>
      <c r="J6" s="342"/>
      <c r="K6" s="342"/>
      <c r="L6" s="342"/>
    </row>
    <row r="7" spans="1:12" ht="21" customHeight="1">
      <c r="A7" s="98"/>
      <c r="B7" s="341" t="s">
        <v>337</v>
      </c>
      <c r="C7" s="342">
        <v>87193.168000000005</v>
      </c>
      <c r="D7" s="343">
        <v>25973.178</v>
      </c>
      <c r="E7" s="344">
        <v>87193.168000000005</v>
      </c>
      <c r="F7" s="342">
        <v>0</v>
      </c>
      <c r="G7" s="342">
        <v>0</v>
      </c>
      <c r="H7" s="342">
        <v>0</v>
      </c>
      <c r="I7" s="342">
        <v>0</v>
      </c>
      <c r="J7" s="342">
        <v>0</v>
      </c>
      <c r="K7" s="342">
        <v>0</v>
      </c>
      <c r="L7" s="342">
        <v>0</v>
      </c>
    </row>
    <row r="8" spans="1:12" ht="21" customHeight="1">
      <c r="A8" s="98"/>
      <c r="B8" s="341" t="s">
        <v>338</v>
      </c>
      <c r="C8" s="342">
        <v>436693.03600000002</v>
      </c>
      <c r="D8" s="343">
        <v>47615.207000000002</v>
      </c>
      <c r="E8" s="344">
        <v>434452.60399999999</v>
      </c>
      <c r="F8" s="342">
        <v>2240.4319999999998</v>
      </c>
      <c r="G8" s="342">
        <v>0</v>
      </c>
      <c r="H8" s="342">
        <v>0</v>
      </c>
      <c r="I8" s="342">
        <v>0</v>
      </c>
      <c r="J8" s="342">
        <v>0</v>
      </c>
      <c r="K8" s="342">
        <v>0</v>
      </c>
      <c r="L8" s="342">
        <v>0</v>
      </c>
    </row>
    <row r="9" spans="1:12" ht="21" customHeight="1">
      <c r="A9" s="98"/>
      <c r="B9" s="341" t="s">
        <v>339</v>
      </c>
      <c r="C9" s="342">
        <v>559877.73800000001</v>
      </c>
      <c r="D9" s="343">
        <v>72750.145999999993</v>
      </c>
      <c r="E9" s="344">
        <v>559877.73800000001</v>
      </c>
      <c r="F9" s="342">
        <v>0</v>
      </c>
      <c r="G9" s="342">
        <v>0</v>
      </c>
      <c r="H9" s="342">
        <v>0</v>
      </c>
      <c r="I9" s="342">
        <v>0</v>
      </c>
      <c r="J9" s="342">
        <v>0</v>
      </c>
      <c r="K9" s="342">
        <v>0</v>
      </c>
      <c r="L9" s="342">
        <v>0</v>
      </c>
    </row>
    <row r="10" spans="1:12" ht="21" customHeight="1">
      <c r="A10" s="98"/>
      <c r="B10" s="341" t="s">
        <v>340</v>
      </c>
      <c r="C10" s="342">
        <v>697989.429</v>
      </c>
      <c r="D10" s="343">
        <v>231507.83199999999</v>
      </c>
      <c r="E10" s="344">
        <v>569343.43500000006</v>
      </c>
      <c r="F10" s="342">
        <v>0</v>
      </c>
      <c r="G10" s="342">
        <v>85021.440000000002</v>
      </c>
      <c r="H10" s="342">
        <v>43624.553999999996</v>
      </c>
      <c r="I10" s="342">
        <v>0</v>
      </c>
      <c r="J10" s="342">
        <v>0</v>
      </c>
      <c r="K10" s="342">
        <v>0</v>
      </c>
      <c r="L10" s="342">
        <v>0</v>
      </c>
    </row>
    <row r="11" spans="1:12" ht="21" customHeight="1">
      <c r="A11" s="98"/>
      <c r="B11" s="341" t="s">
        <v>341</v>
      </c>
      <c r="C11" s="342">
        <v>14560335.93</v>
      </c>
      <c r="D11" s="343">
        <v>1957240.2150000001</v>
      </c>
      <c r="E11" s="344">
        <v>277499.33899999998</v>
      </c>
      <c r="F11" s="342">
        <v>341190.24900000001</v>
      </c>
      <c r="G11" s="342">
        <v>3903937.7910000002</v>
      </c>
      <c r="H11" s="342">
        <v>7341418.551</v>
      </c>
      <c r="I11" s="342">
        <v>0</v>
      </c>
      <c r="J11" s="342">
        <v>0</v>
      </c>
      <c r="K11" s="342">
        <v>0</v>
      </c>
      <c r="L11" s="342">
        <v>2696290</v>
      </c>
    </row>
    <row r="12" spans="1:12" ht="21" customHeight="1">
      <c r="A12" s="98"/>
      <c r="B12" s="341" t="s">
        <v>342</v>
      </c>
      <c r="C12" s="342">
        <v>5989642.6579999998</v>
      </c>
      <c r="D12" s="343">
        <v>1085092.1569999999</v>
      </c>
      <c r="E12" s="344">
        <v>5829158.6880000001</v>
      </c>
      <c r="F12" s="342">
        <v>61523.118999999999</v>
      </c>
      <c r="G12" s="342">
        <v>66926.236999999994</v>
      </c>
      <c r="H12" s="342">
        <v>32034.614000000001</v>
      </c>
      <c r="I12" s="342">
        <v>0</v>
      </c>
      <c r="J12" s="342">
        <v>0</v>
      </c>
      <c r="K12" s="342">
        <v>0</v>
      </c>
      <c r="L12" s="342">
        <v>0</v>
      </c>
    </row>
    <row r="13" spans="1:12" ht="21" customHeight="1">
      <c r="A13" s="98"/>
      <c r="B13" s="341" t="s">
        <v>343</v>
      </c>
      <c r="C13" s="342"/>
      <c r="D13" s="343"/>
      <c r="E13" s="344"/>
      <c r="F13" s="342"/>
      <c r="G13" s="342"/>
      <c r="H13" s="342"/>
      <c r="I13" s="342"/>
      <c r="J13" s="342"/>
      <c r="K13" s="342"/>
      <c r="L13" s="342"/>
    </row>
    <row r="14" spans="1:12" ht="21" customHeight="1">
      <c r="A14" s="98"/>
      <c r="B14" s="341" t="s">
        <v>344</v>
      </c>
      <c r="C14" s="342">
        <v>11049876.752</v>
      </c>
      <c r="D14" s="343">
        <v>728435.60699999996</v>
      </c>
      <c r="E14" s="344">
        <v>717705.55799999996</v>
      </c>
      <c r="F14" s="342">
        <v>0</v>
      </c>
      <c r="G14" s="342">
        <v>4555433.1339999996</v>
      </c>
      <c r="H14" s="342">
        <v>5776738.0599999996</v>
      </c>
      <c r="I14" s="342">
        <v>0</v>
      </c>
      <c r="J14" s="342">
        <v>0</v>
      </c>
      <c r="K14" s="342">
        <v>0</v>
      </c>
      <c r="L14" s="342">
        <v>0</v>
      </c>
    </row>
    <row r="15" spans="1:12" ht="21" customHeight="1">
      <c r="A15" s="98"/>
      <c r="B15" s="341" t="s">
        <v>345</v>
      </c>
      <c r="C15" s="342">
        <v>213956.90400000001</v>
      </c>
      <c r="D15" s="343">
        <v>46318.239999999998</v>
      </c>
      <c r="E15" s="344">
        <v>213956.90400000001</v>
      </c>
      <c r="F15" s="342">
        <v>0</v>
      </c>
      <c r="G15" s="342">
        <v>0</v>
      </c>
      <c r="H15" s="342">
        <v>0</v>
      </c>
      <c r="I15" s="342">
        <v>0</v>
      </c>
      <c r="J15" s="342">
        <v>0</v>
      </c>
      <c r="K15" s="342">
        <v>0</v>
      </c>
      <c r="L15" s="342">
        <v>0</v>
      </c>
    </row>
    <row r="16" spans="1:12" ht="21" customHeight="1">
      <c r="A16" s="98"/>
      <c r="B16" s="341" t="s">
        <v>346</v>
      </c>
      <c r="C16" s="342">
        <v>0</v>
      </c>
      <c r="D16" s="343">
        <v>0</v>
      </c>
      <c r="E16" s="344">
        <v>0</v>
      </c>
      <c r="F16" s="342">
        <v>0</v>
      </c>
      <c r="G16" s="342">
        <v>0</v>
      </c>
      <c r="H16" s="342">
        <v>0</v>
      </c>
      <c r="I16" s="342">
        <v>0</v>
      </c>
      <c r="J16" s="342">
        <v>0</v>
      </c>
      <c r="K16" s="342">
        <v>0</v>
      </c>
      <c r="L16" s="342">
        <v>0</v>
      </c>
    </row>
    <row r="17" spans="1:12" ht="21" customHeight="1">
      <c r="A17" s="98"/>
      <c r="B17" s="341" t="s">
        <v>347</v>
      </c>
      <c r="C17" s="342">
        <v>35129.796999999999</v>
      </c>
      <c r="D17" s="343">
        <v>24685.129000000001</v>
      </c>
      <c r="E17" s="344">
        <v>23227.128000000001</v>
      </c>
      <c r="F17" s="342">
        <v>11902.669</v>
      </c>
      <c r="G17" s="342">
        <v>0</v>
      </c>
      <c r="H17" s="342">
        <v>0</v>
      </c>
      <c r="I17" s="342">
        <v>0</v>
      </c>
      <c r="J17" s="342">
        <v>0</v>
      </c>
      <c r="K17" s="342">
        <v>0</v>
      </c>
      <c r="L17" s="342">
        <v>0</v>
      </c>
    </row>
    <row r="18" spans="1:12" ht="24.95" customHeight="1">
      <c r="A18" s="98"/>
      <c r="B18" s="180" t="s">
        <v>202</v>
      </c>
      <c r="C18" s="344">
        <f>SUM(C6:C17)</f>
        <v>33630695.412</v>
      </c>
      <c r="D18" s="343">
        <f t="shared" ref="D18:L18" si="0">SUM(D6:D17)</f>
        <v>4219617.7110000001</v>
      </c>
      <c r="E18" s="344">
        <f t="shared" si="0"/>
        <v>8712414.561999999</v>
      </c>
      <c r="F18" s="342">
        <f t="shared" si="0"/>
        <v>416856.46899999998</v>
      </c>
      <c r="G18" s="342">
        <f t="shared" si="0"/>
        <v>8611318.602</v>
      </c>
      <c r="H18" s="342">
        <f t="shared" si="0"/>
        <v>13193815.778999999</v>
      </c>
      <c r="I18" s="342">
        <f t="shared" si="0"/>
        <v>0</v>
      </c>
      <c r="J18" s="342">
        <f t="shared" si="0"/>
        <v>0</v>
      </c>
      <c r="K18" s="342">
        <f t="shared" si="0"/>
        <v>0</v>
      </c>
      <c r="L18" s="342">
        <f t="shared" si="0"/>
        <v>2696290</v>
      </c>
    </row>
    <row r="19" spans="1:12" ht="3.75" customHeight="1">
      <c r="A19" s="98"/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</row>
    <row r="20" spans="1:12" ht="12" customHeight="1"/>
  </sheetData>
  <mergeCells count="8">
    <mergeCell ref="G4:G5"/>
    <mergeCell ref="H4:H5"/>
    <mergeCell ref="I4:I5"/>
    <mergeCell ref="L4:L5"/>
    <mergeCell ref="B4:B5"/>
    <mergeCell ref="C4:C5"/>
    <mergeCell ref="E4:E5"/>
    <mergeCell ref="F4:F5"/>
  </mergeCells>
  <phoneticPr fontId="3"/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  <headerFooter>
    <oddFooter>&amp;R郡上市（一般会計等）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K19"/>
  <sheetViews>
    <sheetView zoomScaleNormal="100" zoomScaleSheetLayoutView="100" workbookViewId="0">
      <selection activeCell="C17" sqref="C17:H17"/>
    </sheetView>
  </sheetViews>
  <sheetFormatPr defaultRowHeight="13.5"/>
  <cols>
    <col min="1" max="1" width="5.875" style="191" customWidth="1"/>
    <col min="2" max="2" width="23.125" style="191" customWidth="1"/>
    <col min="3" max="11" width="13.125" style="191" customWidth="1"/>
  </cols>
  <sheetData>
    <row r="1" spans="2:11" s="191" customFormat="1" ht="46.5" customHeight="1"/>
    <row r="2" spans="2:11" s="191" customFormat="1" ht="19.5" customHeight="1">
      <c r="B2" s="192" t="s">
        <v>348</v>
      </c>
      <c r="C2" s="193"/>
      <c r="D2" s="193"/>
      <c r="E2" s="193"/>
      <c r="F2" s="193"/>
      <c r="G2" s="193"/>
      <c r="H2" s="193"/>
      <c r="I2" s="193"/>
      <c r="J2" s="194" t="s">
        <v>349</v>
      </c>
      <c r="K2" s="193"/>
    </row>
    <row r="3" spans="2:11" s="191" customFormat="1" ht="27" customHeight="1">
      <c r="B3" s="478" t="s">
        <v>326</v>
      </c>
      <c r="C3" s="495" t="s">
        <v>350</v>
      </c>
      <c r="D3" s="476" t="s">
        <v>351</v>
      </c>
      <c r="E3" s="476" t="s">
        <v>352</v>
      </c>
      <c r="F3" s="476" t="s">
        <v>353</v>
      </c>
      <c r="G3" s="476" t="s">
        <v>354</v>
      </c>
      <c r="H3" s="476" t="s">
        <v>355</v>
      </c>
      <c r="I3" s="476" t="s">
        <v>356</v>
      </c>
      <c r="J3" s="476" t="s">
        <v>357</v>
      </c>
      <c r="K3" s="497"/>
    </row>
    <row r="4" spans="2:11" s="191" customFormat="1" ht="18" customHeight="1">
      <c r="B4" s="479"/>
      <c r="C4" s="496"/>
      <c r="D4" s="494"/>
      <c r="E4" s="494"/>
      <c r="F4" s="494"/>
      <c r="G4" s="494"/>
      <c r="H4" s="494"/>
      <c r="I4" s="494"/>
      <c r="J4" s="494"/>
      <c r="K4" s="498"/>
    </row>
    <row r="5" spans="2:11" s="191" customFormat="1" ht="30" customHeight="1">
      <c r="B5" s="195">
        <v>33630695.412</v>
      </c>
      <c r="C5" s="196">
        <v>28332195.782000002</v>
      </c>
      <c r="D5" s="197">
        <v>4065980.3820000002</v>
      </c>
      <c r="E5" s="197">
        <v>98394.676000000007</v>
      </c>
      <c r="F5" s="197">
        <v>964061.01399999997</v>
      </c>
      <c r="G5" s="197">
        <v>0</v>
      </c>
      <c r="H5" s="197">
        <v>133768.91</v>
      </c>
      <c r="I5" s="197">
        <v>36294.648000000001</v>
      </c>
      <c r="J5" s="198">
        <v>0.92</v>
      </c>
      <c r="K5" s="199"/>
    </row>
    <row r="6" spans="2:11" s="191" customFormat="1"/>
    <row r="7" spans="2:11" s="191" customFormat="1"/>
    <row r="8" spans="2:11" s="191" customFormat="1" ht="19.5" customHeight="1">
      <c r="B8" s="192" t="s">
        <v>358</v>
      </c>
      <c r="C8" s="193"/>
      <c r="D8" s="193"/>
      <c r="E8" s="193"/>
      <c r="F8" s="193"/>
      <c r="G8" s="193"/>
      <c r="H8" s="193"/>
      <c r="I8" s="193"/>
      <c r="J8" s="193"/>
      <c r="K8" s="194" t="s">
        <v>359</v>
      </c>
    </row>
    <row r="9" spans="2:11" s="191" customFormat="1" ht="13.5" customHeight="1">
      <c r="B9" s="478" t="s">
        <v>326</v>
      </c>
      <c r="C9" s="495" t="s">
        <v>360</v>
      </c>
      <c r="D9" s="476" t="s">
        <v>361</v>
      </c>
      <c r="E9" s="476" t="s">
        <v>362</v>
      </c>
      <c r="F9" s="476" t="s">
        <v>363</v>
      </c>
      <c r="G9" s="476" t="s">
        <v>364</v>
      </c>
      <c r="H9" s="476" t="s">
        <v>365</v>
      </c>
      <c r="I9" s="476" t="s">
        <v>366</v>
      </c>
      <c r="J9" s="476" t="s">
        <v>367</v>
      </c>
      <c r="K9" s="476" t="s">
        <v>368</v>
      </c>
    </row>
    <row r="10" spans="2:11" s="191" customFormat="1">
      <c r="B10" s="479"/>
      <c r="C10" s="496"/>
      <c r="D10" s="494"/>
      <c r="E10" s="494"/>
      <c r="F10" s="494"/>
      <c r="G10" s="494"/>
      <c r="H10" s="494"/>
      <c r="I10" s="494"/>
      <c r="J10" s="494"/>
      <c r="K10" s="494"/>
    </row>
    <row r="11" spans="2:11" s="191" customFormat="1" ht="34.15" customHeight="1">
      <c r="B11" s="195">
        <v>33630695.412</v>
      </c>
      <c r="C11" s="196">
        <v>0</v>
      </c>
      <c r="D11" s="197">
        <v>0</v>
      </c>
      <c r="E11" s="197">
        <v>0</v>
      </c>
      <c r="F11" s="197">
        <v>0</v>
      </c>
      <c r="G11" s="197">
        <v>0</v>
      </c>
      <c r="H11" s="197">
        <v>3664045.466</v>
      </c>
      <c r="I11" s="197">
        <v>16908117.506999999</v>
      </c>
      <c r="J11" s="197">
        <v>12507851.356000001</v>
      </c>
      <c r="K11" s="200">
        <v>550681.08299999998</v>
      </c>
    </row>
    <row r="12" spans="2:11" s="191" customFormat="1"/>
    <row r="13" spans="2:11" s="191" customFormat="1"/>
    <row r="14" spans="2:11" s="191" customFormat="1" ht="19.5" customHeight="1">
      <c r="B14" s="192" t="s">
        <v>369</v>
      </c>
      <c r="E14" s="193"/>
      <c r="F14" s="193"/>
      <c r="G14" s="193"/>
      <c r="H14" s="194" t="s">
        <v>349</v>
      </c>
    </row>
    <row r="15" spans="2:11" s="191" customFormat="1" ht="13.15" customHeight="1">
      <c r="B15" s="478" t="s">
        <v>370</v>
      </c>
      <c r="C15" s="485" t="s">
        <v>371</v>
      </c>
      <c r="D15" s="486"/>
      <c r="E15" s="486"/>
      <c r="F15" s="486"/>
      <c r="G15" s="486"/>
      <c r="H15" s="487"/>
    </row>
    <row r="16" spans="2:11" s="191" customFormat="1" ht="20.25" customHeight="1">
      <c r="B16" s="479"/>
      <c r="C16" s="488"/>
      <c r="D16" s="489"/>
      <c r="E16" s="489"/>
      <c r="F16" s="489"/>
      <c r="G16" s="489"/>
      <c r="H16" s="490"/>
    </row>
    <row r="17" spans="2:8" s="191" customFormat="1" ht="32.450000000000003" customHeight="1">
      <c r="B17" s="201">
        <v>20567479.896000002</v>
      </c>
      <c r="C17" s="491" t="s">
        <v>372</v>
      </c>
      <c r="D17" s="492"/>
      <c r="E17" s="492"/>
      <c r="F17" s="492"/>
      <c r="G17" s="492"/>
      <c r="H17" s="493"/>
    </row>
    <row r="18" spans="2:8" s="191" customFormat="1" ht="9.75" customHeight="1"/>
    <row r="19" spans="2:8" s="191" customFormat="1"/>
  </sheetData>
  <mergeCells count="23">
    <mergeCell ref="B3:B4"/>
    <mergeCell ref="C3:C4"/>
    <mergeCell ref="J3:J4"/>
    <mergeCell ref="K3:K4"/>
    <mergeCell ref="D3:D4"/>
    <mergeCell ref="E3:E4"/>
    <mergeCell ref="F3:F4"/>
    <mergeCell ref="G3:G4"/>
    <mergeCell ref="H3:H4"/>
    <mergeCell ref="I3:I4"/>
    <mergeCell ref="I9:I10"/>
    <mergeCell ref="J9:J10"/>
    <mergeCell ref="K9:K10"/>
    <mergeCell ref="B9:B10"/>
    <mergeCell ref="C9:C10"/>
    <mergeCell ref="D9:D10"/>
    <mergeCell ref="E9:E10"/>
    <mergeCell ref="B15:B16"/>
    <mergeCell ref="C15:H16"/>
    <mergeCell ref="C17:H17"/>
    <mergeCell ref="F9:F10"/>
    <mergeCell ref="G9:G10"/>
    <mergeCell ref="H9:H10"/>
  </mergeCells>
  <phoneticPr fontId="3"/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  <headerFooter>
    <oddFooter>&amp;R郡上市（一般会計等）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B1:G14"/>
  <sheetViews>
    <sheetView zoomScaleNormal="100" zoomScaleSheetLayoutView="100" workbookViewId="0">
      <selection activeCell="B11" sqref="B11"/>
    </sheetView>
  </sheetViews>
  <sheetFormatPr defaultRowHeight="13.5"/>
  <cols>
    <col min="1" max="1" width="5.125" customWidth="1"/>
    <col min="2" max="2" width="23.125" customWidth="1"/>
    <col min="3" max="7" width="18.625" customWidth="1"/>
  </cols>
  <sheetData>
    <row r="1" spans="2:7" ht="49.5" customHeight="1"/>
    <row r="2" spans="2:7" ht="18" customHeight="1">
      <c r="B2" s="346" t="s">
        <v>373</v>
      </c>
      <c r="C2" s="4"/>
      <c r="D2" s="4"/>
      <c r="E2" s="4"/>
      <c r="F2" s="4"/>
      <c r="G2" s="347" t="s">
        <v>305</v>
      </c>
    </row>
    <row r="3" spans="2:7" s="3" customFormat="1" ht="23.1" customHeight="1">
      <c r="B3" s="472" t="s">
        <v>374</v>
      </c>
      <c r="C3" s="472" t="s">
        <v>375</v>
      </c>
      <c r="D3" s="472" t="s">
        <v>376</v>
      </c>
      <c r="E3" s="474" t="s">
        <v>377</v>
      </c>
      <c r="F3" s="475"/>
      <c r="G3" s="472" t="s">
        <v>378</v>
      </c>
    </row>
    <row r="4" spans="2:7" s="3" customFormat="1" ht="23.1" customHeight="1">
      <c r="B4" s="473"/>
      <c r="C4" s="473"/>
      <c r="D4" s="473"/>
      <c r="E4" s="302" t="s">
        <v>379</v>
      </c>
      <c r="F4" s="302" t="s">
        <v>380</v>
      </c>
      <c r="G4" s="473"/>
    </row>
    <row r="5" spans="2:7" s="3" customFormat="1" ht="27.75" customHeight="1">
      <c r="B5" s="348" t="s">
        <v>381</v>
      </c>
      <c r="C5" s="317">
        <v>979505.87100000004</v>
      </c>
      <c r="D5" s="317">
        <v>236956.764</v>
      </c>
      <c r="E5" s="317">
        <v>0</v>
      </c>
      <c r="F5" s="317">
        <v>0</v>
      </c>
      <c r="G5" s="317">
        <f>C5+D5</f>
        <v>1216462.635</v>
      </c>
    </row>
    <row r="6" spans="2:7" s="3" customFormat="1" ht="27" customHeight="1">
      <c r="B6" s="349" t="s">
        <v>382</v>
      </c>
      <c r="C6" s="318">
        <v>20763.164000000001</v>
      </c>
      <c r="D6" s="318">
        <v>20847.93</v>
      </c>
      <c r="E6" s="318">
        <v>20763.164000000001</v>
      </c>
      <c r="F6" s="318">
        <v>0</v>
      </c>
      <c r="G6" s="318">
        <f>C6+D6-E6</f>
        <v>20847.929999999997</v>
      </c>
    </row>
    <row r="7" spans="2:7" s="3" customFormat="1" ht="27" customHeight="1">
      <c r="B7" s="349" t="s">
        <v>383</v>
      </c>
      <c r="C7" s="318">
        <v>60657</v>
      </c>
      <c r="D7" s="318">
        <v>0</v>
      </c>
      <c r="E7" s="318">
        <v>0</v>
      </c>
      <c r="F7" s="318">
        <v>13205.697</v>
      </c>
      <c r="G7" s="318">
        <f>C7-F7</f>
        <v>47451.303</v>
      </c>
    </row>
    <row r="8" spans="2:7" s="3" customFormat="1" ht="27" customHeight="1">
      <c r="B8" s="361" t="s">
        <v>473</v>
      </c>
      <c r="C8" s="350">
        <v>280804.71299999999</v>
      </c>
      <c r="D8" s="350">
        <v>280691.26500000001</v>
      </c>
      <c r="E8" s="350">
        <v>280804.71299999999</v>
      </c>
      <c r="F8" s="350">
        <v>0</v>
      </c>
      <c r="G8" s="350">
        <f>C8+D8-E8</f>
        <v>280691.26500000001</v>
      </c>
    </row>
    <row r="9" spans="2:7" s="3" customFormat="1" ht="27" hidden="1" customHeight="1">
      <c r="B9" s="351" t="s">
        <v>384</v>
      </c>
      <c r="C9" s="352">
        <v>232584691</v>
      </c>
      <c r="D9" s="352">
        <v>237793688</v>
      </c>
      <c r="E9" s="352">
        <f>C9+D9-G9</f>
        <v>232584691</v>
      </c>
      <c r="F9" s="352">
        <v>0</v>
      </c>
      <c r="G9" s="352">
        <f>D9</f>
        <v>237793688</v>
      </c>
    </row>
    <row r="10" spans="2:7" s="3" customFormat="1" ht="27" hidden="1" customHeight="1">
      <c r="B10" s="353" t="s">
        <v>385</v>
      </c>
      <c r="C10" s="354">
        <v>48220022</v>
      </c>
      <c r="D10" s="354">
        <v>42897577</v>
      </c>
      <c r="E10" s="354">
        <f t="shared" ref="E10" si="0">C10+D10-G10</f>
        <v>48220022</v>
      </c>
      <c r="F10" s="354">
        <v>0</v>
      </c>
      <c r="G10" s="354">
        <f>D10</f>
        <v>42897577</v>
      </c>
    </row>
    <row r="11" spans="2:7" s="3" customFormat="1" ht="27" customHeight="1">
      <c r="B11" s="303"/>
      <c r="C11" s="318"/>
      <c r="D11" s="318"/>
      <c r="E11" s="318"/>
      <c r="F11" s="318"/>
      <c r="G11" s="318"/>
    </row>
    <row r="12" spans="2:7" s="3" customFormat="1" ht="29.1" customHeight="1">
      <c r="B12" s="307" t="s">
        <v>102</v>
      </c>
      <c r="C12" s="318">
        <f>SUM(C5:C8)</f>
        <v>1341730.7480000001</v>
      </c>
      <c r="D12" s="318">
        <f>SUM(D5:D8)</f>
        <v>538495.95900000003</v>
      </c>
      <c r="E12" s="318">
        <f>SUM(E5:E8)</f>
        <v>301567.87699999998</v>
      </c>
      <c r="F12" s="318">
        <f>SUM(F5:F8)</f>
        <v>13205.697</v>
      </c>
      <c r="G12" s="318">
        <f>SUM(G5:G8)</f>
        <v>1565453.1329999999</v>
      </c>
    </row>
    <row r="13" spans="2:7" ht="5.25" customHeight="1"/>
    <row r="14" spans="2:7">
      <c r="B14" s="203"/>
    </row>
  </sheetData>
  <mergeCells count="5">
    <mergeCell ref="C3:C4"/>
    <mergeCell ref="D3:D4"/>
    <mergeCell ref="E3:F3"/>
    <mergeCell ref="G3:G4"/>
    <mergeCell ref="B3:B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&amp;R郡上市（一般会計等）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G34"/>
  <sheetViews>
    <sheetView zoomScaleNormal="100" zoomScaleSheetLayoutView="100" workbookViewId="0">
      <selection activeCell="K13" sqref="K13"/>
    </sheetView>
  </sheetViews>
  <sheetFormatPr defaultRowHeight="13.5"/>
  <cols>
    <col min="1" max="1" width="3.625" customWidth="1"/>
    <col min="2" max="2" width="18.125" customWidth="1"/>
    <col min="3" max="4" width="20.5" style="204" customWidth="1"/>
    <col min="5" max="5" width="14.625" style="204" customWidth="1"/>
    <col min="6" max="6" width="20.625" style="204" customWidth="1"/>
    <col min="7" max="7" width="1" customWidth="1"/>
  </cols>
  <sheetData>
    <row r="1" spans="1:7" ht="33.75" customHeight="1"/>
    <row r="2" spans="1:7">
      <c r="A2" s="98"/>
      <c r="B2" s="205" t="s">
        <v>386</v>
      </c>
      <c r="C2" s="206"/>
      <c r="D2" s="206"/>
      <c r="E2" s="206"/>
      <c r="F2" s="207"/>
      <c r="G2" s="98"/>
    </row>
    <row r="3" spans="1:7">
      <c r="A3" s="98"/>
      <c r="B3" s="205" t="s">
        <v>387</v>
      </c>
      <c r="C3" s="208"/>
      <c r="D3" s="206"/>
      <c r="E3" s="206"/>
      <c r="F3" s="209" t="s">
        <v>388</v>
      </c>
      <c r="G3" s="98"/>
    </row>
    <row r="4" spans="1:7" ht="24.95" customHeight="1">
      <c r="A4" s="98"/>
      <c r="B4" s="223" t="s">
        <v>172</v>
      </c>
      <c r="C4" s="210" t="s">
        <v>389</v>
      </c>
      <c r="D4" s="210" t="s">
        <v>390</v>
      </c>
      <c r="E4" s="211" t="s">
        <v>391</v>
      </c>
      <c r="F4" s="210" t="s">
        <v>392</v>
      </c>
      <c r="G4" s="98"/>
    </row>
    <row r="5" spans="1:7" ht="24.95" customHeight="1">
      <c r="A5" s="98"/>
      <c r="B5" s="499" t="s">
        <v>393</v>
      </c>
      <c r="C5" s="212" t="s">
        <v>409</v>
      </c>
      <c r="D5" s="213" t="s">
        <v>410</v>
      </c>
      <c r="E5" s="214">
        <v>129819.436</v>
      </c>
      <c r="F5" s="212" t="s">
        <v>409</v>
      </c>
      <c r="G5" s="98"/>
    </row>
    <row r="6" spans="1:7" ht="24.95" customHeight="1">
      <c r="A6" s="98"/>
      <c r="B6" s="500"/>
      <c r="C6" s="212" t="s">
        <v>394</v>
      </c>
      <c r="D6" s="213" t="s">
        <v>410</v>
      </c>
      <c r="E6" s="214">
        <v>53119.81</v>
      </c>
      <c r="F6" s="212" t="s">
        <v>394</v>
      </c>
      <c r="G6" s="98"/>
    </row>
    <row r="7" spans="1:7" ht="24.95" customHeight="1">
      <c r="A7" s="98"/>
      <c r="B7" s="500"/>
      <c r="C7" s="212" t="s">
        <v>411</v>
      </c>
      <c r="D7" s="213" t="s">
        <v>410</v>
      </c>
      <c r="E7" s="214">
        <v>10436.049999999999</v>
      </c>
      <c r="F7" s="212" t="s">
        <v>411</v>
      </c>
      <c r="G7" s="98"/>
    </row>
    <row r="8" spans="1:7" ht="24.95" customHeight="1">
      <c r="A8" s="98"/>
      <c r="B8" s="500"/>
      <c r="C8" s="212" t="s">
        <v>395</v>
      </c>
      <c r="D8" s="213" t="s">
        <v>410</v>
      </c>
      <c r="E8" s="214">
        <v>14260</v>
      </c>
      <c r="F8" s="212" t="s">
        <v>395</v>
      </c>
      <c r="G8" s="98"/>
    </row>
    <row r="9" spans="1:7" ht="24.95" customHeight="1">
      <c r="A9" s="98"/>
      <c r="B9" s="501"/>
      <c r="C9" s="217" t="s">
        <v>396</v>
      </c>
      <c r="D9" s="219"/>
      <c r="E9" s="214">
        <f>SUM(E5:E8)</f>
        <v>207635.29599999997</v>
      </c>
      <c r="F9" s="218"/>
      <c r="G9" s="98"/>
    </row>
    <row r="10" spans="1:7" ht="24.95" customHeight="1">
      <c r="A10" s="98"/>
      <c r="B10" s="502" t="s">
        <v>397</v>
      </c>
      <c r="C10" s="212" t="s">
        <v>398</v>
      </c>
      <c r="D10" s="213" t="s">
        <v>412</v>
      </c>
      <c r="E10" s="220">
        <v>23028</v>
      </c>
      <c r="F10" s="212" t="s">
        <v>413</v>
      </c>
      <c r="G10" s="98"/>
    </row>
    <row r="11" spans="1:7" ht="24.95" customHeight="1">
      <c r="A11" s="98"/>
      <c r="B11" s="503"/>
      <c r="C11" s="215" t="s">
        <v>414</v>
      </c>
      <c r="D11" s="213" t="s">
        <v>415</v>
      </c>
      <c r="E11" s="220">
        <v>81738.543000000005</v>
      </c>
      <c r="F11" s="221" t="s">
        <v>416</v>
      </c>
      <c r="G11" s="98"/>
    </row>
    <row r="12" spans="1:7" ht="24.95" customHeight="1">
      <c r="A12" s="98"/>
      <c r="B12" s="503"/>
      <c r="C12" s="215" t="s">
        <v>399</v>
      </c>
      <c r="D12" s="213" t="s">
        <v>417</v>
      </c>
      <c r="E12" s="220">
        <v>42839.4</v>
      </c>
      <c r="F12" s="221" t="s">
        <v>418</v>
      </c>
      <c r="G12" s="98"/>
    </row>
    <row r="13" spans="1:7" ht="39" customHeight="1">
      <c r="A13" s="98"/>
      <c r="B13" s="503"/>
      <c r="C13" s="215" t="s">
        <v>400</v>
      </c>
      <c r="D13" s="213" t="s">
        <v>417</v>
      </c>
      <c r="E13" s="220">
        <v>40170.214999999997</v>
      </c>
      <c r="F13" s="221" t="s">
        <v>419</v>
      </c>
      <c r="G13" s="98"/>
    </row>
    <row r="14" spans="1:7" ht="24.95" customHeight="1">
      <c r="A14" s="98"/>
      <c r="B14" s="503"/>
      <c r="C14" s="215" t="s">
        <v>420</v>
      </c>
      <c r="D14" s="213" t="s">
        <v>417</v>
      </c>
      <c r="E14" s="220">
        <v>40458.175999999999</v>
      </c>
      <c r="F14" s="221" t="s">
        <v>420</v>
      </c>
      <c r="G14" s="98"/>
    </row>
    <row r="15" spans="1:7" ht="24.95" customHeight="1">
      <c r="A15" s="98"/>
      <c r="B15" s="503"/>
      <c r="C15" s="215" t="s">
        <v>401</v>
      </c>
      <c r="D15" s="213" t="s">
        <v>421</v>
      </c>
      <c r="E15" s="220">
        <v>47006</v>
      </c>
      <c r="F15" s="221" t="s">
        <v>401</v>
      </c>
      <c r="G15" s="98"/>
    </row>
    <row r="16" spans="1:7" ht="24.95" customHeight="1">
      <c r="A16" s="98"/>
      <c r="B16" s="503"/>
      <c r="C16" s="215" t="s">
        <v>422</v>
      </c>
      <c r="D16" s="213" t="s">
        <v>423</v>
      </c>
      <c r="E16" s="220">
        <v>169725</v>
      </c>
      <c r="F16" s="221" t="s">
        <v>422</v>
      </c>
      <c r="G16" s="98"/>
    </row>
    <row r="17" spans="1:7" ht="24.95" customHeight="1">
      <c r="A17" s="98"/>
      <c r="B17" s="503"/>
      <c r="C17" s="215" t="s">
        <v>402</v>
      </c>
      <c r="D17" s="213" t="s">
        <v>424</v>
      </c>
      <c r="E17" s="220">
        <v>582253.08900000004</v>
      </c>
      <c r="F17" s="221" t="s">
        <v>402</v>
      </c>
      <c r="G17" s="98"/>
    </row>
    <row r="18" spans="1:7" ht="24.75" customHeight="1">
      <c r="A18" s="98"/>
      <c r="B18" s="503"/>
      <c r="C18" s="215" t="s">
        <v>425</v>
      </c>
      <c r="D18" s="213" t="s">
        <v>426</v>
      </c>
      <c r="E18" s="220">
        <v>178197.4</v>
      </c>
      <c r="F18" s="221" t="s">
        <v>425</v>
      </c>
      <c r="G18" s="98"/>
    </row>
    <row r="19" spans="1:7" ht="25.5" customHeight="1">
      <c r="A19" s="98"/>
      <c r="B19" s="503"/>
      <c r="C19" s="215" t="s">
        <v>427</v>
      </c>
      <c r="D19" s="213" t="s">
        <v>428</v>
      </c>
      <c r="E19" s="220">
        <v>362734</v>
      </c>
      <c r="F19" s="221" t="s">
        <v>427</v>
      </c>
      <c r="G19" s="98"/>
    </row>
    <row r="20" spans="1:7" ht="24.95" customHeight="1">
      <c r="A20" s="98"/>
      <c r="B20" s="503"/>
      <c r="C20" s="215" t="s">
        <v>429</v>
      </c>
      <c r="D20" s="213" t="s">
        <v>430</v>
      </c>
      <c r="E20" s="220">
        <v>45273</v>
      </c>
      <c r="F20" s="221" t="s">
        <v>429</v>
      </c>
      <c r="G20" s="98"/>
    </row>
    <row r="21" spans="1:7" ht="24.95" customHeight="1">
      <c r="A21" s="98"/>
      <c r="B21" s="503"/>
      <c r="C21" s="215" t="s">
        <v>431</v>
      </c>
      <c r="D21" s="213" t="s">
        <v>431</v>
      </c>
      <c r="E21" s="220">
        <v>69240</v>
      </c>
      <c r="F21" s="221" t="s">
        <v>431</v>
      </c>
      <c r="G21" s="98"/>
    </row>
    <row r="22" spans="1:7" ht="24.95" customHeight="1">
      <c r="A22" s="98"/>
      <c r="B22" s="503"/>
      <c r="C22" s="215" t="s">
        <v>403</v>
      </c>
      <c r="D22" s="213" t="s">
        <v>432</v>
      </c>
      <c r="E22" s="220">
        <v>146947.30799999999</v>
      </c>
      <c r="F22" s="221" t="s">
        <v>403</v>
      </c>
      <c r="G22" s="98"/>
    </row>
    <row r="23" spans="1:7" ht="24.95" customHeight="1">
      <c r="A23" s="98"/>
      <c r="B23" s="503"/>
      <c r="C23" s="215" t="s">
        <v>433</v>
      </c>
      <c r="D23" s="213" t="s">
        <v>434</v>
      </c>
      <c r="E23" s="220">
        <v>89448.43</v>
      </c>
      <c r="F23" s="221" t="s">
        <v>433</v>
      </c>
      <c r="G23" s="98"/>
    </row>
    <row r="24" spans="1:7" ht="24.95" customHeight="1">
      <c r="A24" s="98"/>
      <c r="B24" s="503"/>
      <c r="C24" s="215" t="s">
        <v>435</v>
      </c>
      <c r="D24" s="213" t="s">
        <v>436</v>
      </c>
      <c r="E24" s="220">
        <v>113641.41099999999</v>
      </c>
      <c r="F24" s="221" t="s">
        <v>435</v>
      </c>
      <c r="G24" s="98"/>
    </row>
    <row r="25" spans="1:7" ht="24.95" customHeight="1">
      <c r="A25" s="98"/>
      <c r="B25" s="503"/>
      <c r="C25" s="215" t="s">
        <v>404</v>
      </c>
      <c r="D25" s="213" t="s">
        <v>437</v>
      </c>
      <c r="E25" s="220">
        <v>46670.3</v>
      </c>
      <c r="F25" s="221" t="s">
        <v>404</v>
      </c>
      <c r="G25" s="98"/>
    </row>
    <row r="26" spans="1:7" ht="24.95" customHeight="1">
      <c r="A26" s="98"/>
      <c r="B26" s="503"/>
      <c r="C26" s="215" t="s">
        <v>405</v>
      </c>
      <c r="D26" s="213" t="s">
        <v>434</v>
      </c>
      <c r="E26" s="220">
        <v>63178</v>
      </c>
      <c r="F26" s="221" t="s">
        <v>405</v>
      </c>
      <c r="G26" s="98"/>
    </row>
    <row r="27" spans="1:7" ht="24.95" customHeight="1">
      <c r="A27" s="98"/>
      <c r="B27" s="503"/>
      <c r="C27" s="215" t="s">
        <v>406</v>
      </c>
      <c r="D27" s="213" t="s">
        <v>438</v>
      </c>
      <c r="E27" s="220">
        <v>54000</v>
      </c>
      <c r="F27" s="221" t="s">
        <v>406</v>
      </c>
      <c r="G27" s="98"/>
    </row>
    <row r="28" spans="1:7" ht="24.95" customHeight="1">
      <c r="A28" s="98"/>
      <c r="B28" s="503"/>
      <c r="C28" s="215" t="s">
        <v>407</v>
      </c>
      <c r="D28" s="213" t="s">
        <v>439</v>
      </c>
      <c r="E28" s="220">
        <v>38152</v>
      </c>
      <c r="F28" s="221" t="s">
        <v>407</v>
      </c>
      <c r="G28" s="98"/>
    </row>
    <row r="29" spans="1:7" ht="24.95" customHeight="1">
      <c r="A29" s="98"/>
      <c r="B29" s="503"/>
      <c r="C29" s="215" t="s">
        <v>408</v>
      </c>
      <c r="D29" s="213" t="s">
        <v>440</v>
      </c>
      <c r="E29" s="220">
        <v>68637.626999999993</v>
      </c>
      <c r="F29" s="221" t="s">
        <v>408</v>
      </c>
      <c r="G29" s="98"/>
    </row>
    <row r="30" spans="1:7" ht="24.95" customHeight="1">
      <c r="A30" s="98"/>
      <c r="B30" s="503"/>
      <c r="C30" s="215" t="s">
        <v>441</v>
      </c>
      <c r="D30" s="211"/>
      <c r="E30" s="220">
        <v>1269753.8940000001</v>
      </c>
      <c r="F30" s="216"/>
      <c r="G30" s="98"/>
    </row>
    <row r="31" spans="1:7" ht="24.95" customHeight="1">
      <c r="A31" s="98"/>
      <c r="B31" s="504"/>
      <c r="C31" s="210" t="s">
        <v>396</v>
      </c>
      <c r="D31" s="219"/>
      <c r="E31" s="220">
        <f>SUM(E10:E30)</f>
        <v>3573091.7929999996</v>
      </c>
      <c r="F31" s="218"/>
      <c r="G31" s="98"/>
    </row>
    <row r="32" spans="1:7" ht="24.95" customHeight="1">
      <c r="A32" s="98"/>
      <c r="B32" s="224" t="s">
        <v>202</v>
      </c>
      <c r="C32" s="222"/>
      <c r="D32" s="219"/>
      <c r="E32" s="214">
        <f>E9+E31</f>
        <v>3780727.0889999997</v>
      </c>
      <c r="F32" s="218"/>
      <c r="G32" s="98"/>
    </row>
    <row r="33" spans="1:7" ht="3.75" customHeight="1">
      <c r="A33" s="98"/>
      <c r="B33" s="98"/>
      <c r="C33" s="206"/>
      <c r="D33" s="206"/>
      <c r="E33" s="206"/>
      <c r="F33" s="206"/>
      <c r="G33" s="98"/>
    </row>
    <row r="34" spans="1:7" ht="12" customHeight="1"/>
  </sheetData>
  <mergeCells count="2">
    <mergeCell ref="B5:B9"/>
    <mergeCell ref="B10:B31"/>
  </mergeCells>
  <phoneticPr fontId="3"/>
  <pageMargins left="0.70866141732283472" right="0.70866141732283472" top="0.74803149606299213" bottom="0.74803149606299213" header="0.31496062992125984" footer="0.31496062992125984"/>
  <pageSetup paperSize="9" scale="94" orientation="portrait" r:id="rId1"/>
  <headerFooter>
    <oddFooter>&amp;R郡上市（一般会計等）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B1:F21"/>
  <sheetViews>
    <sheetView topLeftCell="A3" zoomScaleNormal="100" zoomScaleSheetLayoutView="100" workbookViewId="0">
      <selection activeCell="F9" sqref="F9"/>
    </sheetView>
  </sheetViews>
  <sheetFormatPr defaultRowHeight="13.5"/>
  <cols>
    <col min="1" max="1" width="0.5" customWidth="1"/>
    <col min="2" max="2" width="14" customWidth="1"/>
    <col min="3" max="3" width="15.125" customWidth="1"/>
    <col min="4" max="4" width="12.75" customWidth="1"/>
    <col min="5" max="5" width="21.625" customWidth="1"/>
    <col min="6" max="6" width="16" customWidth="1"/>
    <col min="7" max="7" width="0.75" customWidth="1"/>
  </cols>
  <sheetData>
    <row r="1" spans="2:6" ht="27.75" customHeight="1"/>
    <row r="2" spans="2:6" ht="21" customHeight="1">
      <c r="B2" s="505" t="s">
        <v>442</v>
      </c>
      <c r="C2" s="506"/>
      <c r="D2" s="506"/>
      <c r="E2" s="506"/>
      <c r="F2" s="506"/>
    </row>
    <row r="3" spans="2:6" ht="21" customHeight="1">
      <c r="B3" s="225" t="s">
        <v>443</v>
      </c>
      <c r="C3" s="3"/>
      <c r="D3" s="3"/>
      <c r="E3" s="3"/>
      <c r="F3" s="226" t="s">
        <v>246</v>
      </c>
    </row>
    <row r="4" spans="2:6" ht="21" customHeight="1">
      <c r="B4" s="227" t="s">
        <v>444</v>
      </c>
      <c r="C4" s="228" t="s">
        <v>374</v>
      </c>
      <c r="D4" s="229" t="s">
        <v>445</v>
      </c>
      <c r="E4" s="229"/>
      <c r="F4" s="230" t="s">
        <v>237</v>
      </c>
    </row>
    <row r="5" spans="2:6" ht="21" customHeight="1">
      <c r="B5" s="507" t="s">
        <v>446</v>
      </c>
      <c r="C5" s="510" t="s">
        <v>108</v>
      </c>
      <c r="D5" s="231" t="s">
        <v>447</v>
      </c>
      <c r="E5" s="232"/>
      <c r="F5" s="233">
        <v>5056264.4630000005</v>
      </c>
    </row>
    <row r="6" spans="2:6" ht="21" customHeight="1">
      <c r="B6" s="508"/>
      <c r="C6" s="511"/>
      <c r="D6" s="231" t="s">
        <v>448</v>
      </c>
      <c r="E6" s="232"/>
      <c r="F6" s="233">
        <v>274214</v>
      </c>
    </row>
    <row r="7" spans="2:6" ht="21" customHeight="1">
      <c r="B7" s="508"/>
      <c r="C7" s="511"/>
      <c r="D7" s="231" t="s">
        <v>449</v>
      </c>
      <c r="E7" s="232"/>
      <c r="F7" s="233">
        <v>864835.27800000005</v>
      </c>
    </row>
    <row r="8" spans="2:6" ht="21" customHeight="1">
      <c r="B8" s="508"/>
      <c r="C8" s="511"/>
      <c r="D8" s="231" t="s">
        <v>450</v>
      </c>
      <c r="E8" s="232"/>
      <c r="F8" s="233">
        <v>12831348</v>
      </c>
    </row>
    <row r="9" spans="2:6" ht="21" customHeight="1">
      <c r="B9" s="508"/>
      <c r="C9" s="511"/>
      <c r="D9" s="234" t="s">
        <v>15</v>
      </c>
      <c r="E9" s="232"/>
      <c r="F9" s="233">
        <v>399845.37099999998</v>
      </c>
    </row>
    <row r="10" spans="2:6" ht="21" customHeight="1">
      <c r="B10" s="508"/>
      <c r="C10" s="512"/>
      <c r="D10" s="513" t="s">
        <v>451</v>
      </c>
      <c r="E10" s="514"/>
      <c r="F10" s="233">
        <f>SUM(F5:F9)</f>
        <v>19426507.112</v>
      </c>
    </row>
    <row r="11" spans="2:6" ht="21" customHeight="1">
      <c r="B11" s="508"/>
      <c r="C11" s="518" t="s">
        <v>109</v>
      </c>
      <c r="D11" s="520" t="s">
        <v>452</v>
      </c>
      <c r="E11" s="232" t="s">
        <v>453</v>
      </c>
      <c r="F11" s="233">
        <v>464008.88799999998</v>
      </c>
    </row>
    <row r="12" spans="2:6" ht="21" customHeight="1">
      <c r="B12" s="508"/>
      <c r="C12" s="519"/>
      <c r="D12" s="521"/>
      <c r="E12" s="232" t="s">
        <v>454</v>
      </c>
      <c r="F12" s="233">
        <v>94325</v>
      </c>
    </row>
    <row r="13" spans="2:6" ht="21" customHeight="1">
      <c r="B13" s="508"/>
      <c r="C13" s="511"/>
      <c r="D13" s="521"/>
      <c r="E13" s="232"/>
      <c r="F13" s="233"/>
    </row>
    <row r="14" spans="2:6" ht="21" customHeight="1">
      <c r="B14" s="508"/>
      <c r="C14" s="511"/>
      <c r="D14" s="522"/>
      <c r="E14" s="235" t="s">
        <v>396</v>
      </c>
      <c r="F14" s="233">
        <f>SUM(F11:F13)</f>
        <v>558333.88800000004</v>
      </c>
    </row>
    <row r="15" spans="2:6" ht="21" customHeight="1">
      <c r="B15" s="508"/>
      <c r="C15" s="511"/>
      <c r="D15" s="520" t="s">
        <v>455</v>
      </c>
      <c r="E15" s="232" t="s">
        <v>453</v>
      </c>
      <c r="F15" s="233">
        <v>1575995.284</v>
      </c>
    </row>
    <row r="16" spans="2:6" ht="21" customHeight="1">
      <c r="B16" s="508"/>
      <c r="C16" s="511"/>
      <c r="D16" s="521"/>
      <c r="E16" s="232" t="s">
        <v>454</v>
      </c>
      <c r="F16" s="233">
        <v>1613858.0789999999</v>
      </c>
    </row>
    <row r="17" spans="2:6" ht="21" customHeight="1">
      <c r="B17" s="508"/>
      <c r="C17" s="511"/>
      <c r="D17" s="521"/>
      <c r="E17" s="232"/>
      <c r="F17" s="233"/>
    </row>
    <row r="18" spans="2:6" ht="21" customHeight="1">
      <c r="B18" s="508"/>
      <c r="C18" s="511"/>
      <c r="D18" s="522"/>
      <c r="E18" s="235" t="s">
        <v>396</v>
      </c>
      <c r="F18" s="233">
        <f>SUM(F15:F17)</f>
        <v>3189853.3629999999</v>
      </c>
    </row>
    <row r="19" spans="2:6" ht="21" customHeight="1">
      <c r="B19" s="508"/>
      <c r="C19" s="512"/>
      <c r="D19" s="513" t="s">
        <v>451</v>
      </c>
      <c r="E19" s="514"/>
      <c r="F19" s="233">
        <f>F14+F18</f>
        <v>3748187.2510000002</v>
      </c>
    </row>
    <row r="20" spans="2:6" ht="21" customHeight="1">
      <c r="B20" s="509"/>
      <c r="C20" s="515" t="s">
        <v>102</v>
      </c>
      <c r="D20" s="516"/>
      <c r="E20" s="517"/>
      <c r="F20" s="233">
        <f>F10+F19</f>
        <v>23174694.362999998</v>
      </c>
    </row>
    <row r="21" spans="2:6" ht="1.9" customHeight="1">
      <c r="B21" s="3"/>
      <c r="C21" s="3"/>
      <c r="D21" s="3"/>
      <c r="E21" s="3"/>
      <c r="F21" s="3"/>
    </row>
  </sheetData>
  <mergeCells count="9">
    <mergeCell ref="B2:F2"/>
    <mergeCell ref="B5:B20"/>
    <mergeCell ref="C5:C10"/>
    <mergeCell ref="D10:E10"/>
    <mergeCell ref="C20:E20"/>
    <mergeCell ref="C11:C19"/>
    <mergeCell ref="D11:D14"/>
    <mergeCell ref="D15:D18"/>
    <mergeCell ref="D19:E19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&amp;R郡上市（一般会計等）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H15"/>
  <sheetViews>
    <sheetView zoomScaleNormal="100" workbookViewId="0">
      <selection activeCell="F11" sqref="F11"/>
    </sheetView>
  </sheetViews>
  <sheetFormatPr defaultRowHeight="13.5"/>
  <cols>
    <col min="1" max="1" width="8.125" style="236" customWidth="1"/>
    <col min="2" max="2" width="22" style="236" customWidth="1"/>
    <col min="3" max="7" width="13.25" style="236" customWidth="1"/>
    <col min="8" max="8" width="1.25" style="236" customWidth="1"/>
  </cols>
  <sheetData>
    <row r="1" spans="1:8" s="236" customFormat="1" ht="41.25" customHeight="1"/>
    <row r="2" spans="1:8" s="236" customFormat="1" ht="18" customHeight="1">
      <c r="B2" s="525" t="s">
        <v>456</v>
      </c>
      <c r="C2" s="526"/>
      <c r="D2" s="526"/>
      <c r="E2" s="527" t="s">
        <v>246</v>
      </c>
      <c r="F2" s="527"/>
      <c r="G2" s="527"/>
    </row>
    <row r="3" spans="1:8" s="236" customFormat="1" ht="24.95" customHeight="1">
      <c r="B3" s="528" t="s">
        <v>172</v>
      </c>
      <c r="C3" s="528" t="s">
        <v>391</v>
      </c>
      <c r="D3" s="529" t="s">
        <v>457</v>
      </c>
      <c r="E3" s="528"/>
      <c r="F3" s="528"/>
      <c r="G3" s="528"/>
    </row>
    <row r="4" spans="1:8" s="237" customFormat="1" ht="27.95" customHeight="1">
      <c r="B4" s="528"/>
      <c r="C4" s="528"/>
      <c r="D4" s="253" t="s">
        <v>458</v>
      </c>
      <c r="E4" s="238" t="s">
        <v>459</v>
      </c>
      <c r="F4" s="238" t="s">
        <v>460</v>
      </c>
      <c r="G4" s="238" t="s">
        <v>461</v>
      </c>
    </row>
    <row r="5" spans="1:8" s="236" customFormat="1" ht="30" customHeight="1">
      <c r="B5" s="239" t="s">
        <v>462</v>
      </c>
      <c r="C5" s="240">
        <v>23385534.399</v>
      </c>
      <c r="D5" s="241">
        <v>3277777.7629999998</v>
      </c>
      <c r="E5" s="242">
        <v>1073910</v>
      </c>
      <c r="F5" s="242">
        <v>13369723.441</v>
      </c>
      <c r="G5" s="242">
        <f>C5-D5-E5-F5</f>
        <v>5664123.1950000003</v>
      </c>
    </row>
    <row r="6" spans="1:8" s="236" customFormat="1" ht="30" customHeight="1">
      <c r="B6" s="243" t="s">
        <v>463</v>
      </c>
      <c r="C6" s="244">
        <v>2613651.2009999999</v>
      </c>
      <c r="D6" s="245">
        <v>470409.48800000001</v>
      </c>
      <c r="E6" s="246">
        <v>1274390</v>
      </c>
      <c r="F6" s="242">
        <v>868851.71299999999</v>
      </c>
      <c r="G6" s="246">
        <f t="shared" ref="G6:G8" si="0">C6-D6-E6-F6</f>
        <v>0</v>
      </c>
    </row>
    <row r="7" spans="1:8" s="236" customFormat="1" ht="30" customHeight="1">
      <c r="B7" s="243" t="s">
        <v>464</v>
      </c>
      <c r="C7" s="244">
        <v>234092.39600000001</v>
      </c>
      <c r="D7" s="245">
        <v>0</v>
      </c>
      <c r="E7" s="246">
        <v>0</v>
      </c>
      <c r="F7" s="242">
        <v>234092.39600000001</v>
      </c>
      <c r="G7" s="246">
        <f t="shared" si="0"/>
        <v>0</v>
      </c>
    </row>
    <row r="8" spans="1:8" s="236" customFormat="1" ht="30" customHeight="1">
      <c r="B8" s="239" t="s">
        <v>380</v>
      </c>
      <c r="C8" s="244">
        <v>0</v>
      </c>
      <c r="D8" s="245">
        <v>0</v>
      </c>
      <c r="E8" s="246">
        <v>0</v>
      </c>
      <c r="F8" s="246">
        <v>0</v>
      </c>
      <c r="G8" s="246">
        <f t="shared" si="0"/>
        <v>0</v>
      </c>
    </row>
    <row r="9" spans="1:8" s="236" customFormat="1" ht="30" customHeight="1">
      <c r="B9" s="202" t="s">
        <v>202</v>
      </c>
      <c r="C9" s="247">
        <f>SUM(C5:C8)</f>
        <v>26233277.996000003</v>
      </c>
      <c r="D9" s="248">
        <f t="shared" ref="D9:G9" si="1">SUM(D5:D8)</f>
        <v>3748187.2509999997</v>
      </c>
      <c r="E9" s="249">
        <f t="shared" si="1"/>
        <v>2348300</v>
      </c>
      <c r="F9" s="249">
        <f t="shared" si="1"/>
        <v>14472667.549999999</v>
      </c>
      <c r="G9" s="249">
        <f t="shared" si="1"/>
        <v>5664123.1950000003</v>
      </c>
    </row>
    <row r="10" spans="1:8" s="250" customFormat="1" ht="3.75" customHeight="1"/>
    <row r="11" spans="1:8" s="250" customFormat="1" ht="21.75" customHeight="1"/>
    <row r="12" spans="1:8">
      <c r="A12" s="250"/>
      <c r="B12" s="523"/>
      <c r="C12" s="524"/>
      <c r="D12" s="524"/>
      <c r="E12" s="524"/>
      <c r="F12" s="524"/>
      <c r="G12" s="524"/>
      <c r="H12" s="250"/>
    </row>
    <row r="13" spans="1:8">
      <c r="A13" s="250"/>
      <c r="B13" s="251"/>
      <c r="C13" s="251"/>
      <c r="D13" s="251"/>
      <c r="E13" s="251"/>
      <c r="F13" s="251"/>
      <c r="G13" s="251"/>
      <c r="H13" s="250"/>
    </row>
    <row r="14" spans="1:8">
      <c r="B14" s="252"/>
      <c r="C14" s="251"/>
      <c r="D14" s="252"/>
      <c r="E14" s="252"/>
      <c r="F14" s="252"/>
      <c r="G14" s="252"/>
    </row>
    <row r="15" spans="1:8">
      <c r="A15" s="237"/>
      <c r="B15" s="237"/>
      <c r="C15" s="237"/>
      <c r="D15" s="237"/>
      <c r="E15" s="237"/>
      <c r="F15" s="237"/>
      <c r="G15" s="237"/>
      <c r="H15" s="237"/>
    </row>
  </sheetData>
  <mergeCells count="6">
    <mergeCell ref="B12:G12"/>
    <mergeCell ref="B2:D2"/>
    <mergeCell ref="E2:G2"/>
    <mergeCell ref="B3:B4"/>
    <mergeCell ref="C3:C4"/>
    <mergeCell ref="D3:G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&amp;R郡上市（一般会計等）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C11"/>
  <sheetViews>
    <sheetView zoomScaleNormal="100" workbookViewId="0">
      <selection activeCell="C7" sqref="C7"/>
    </sheetView>
  </sheetViews>
  <sheetFormatPr defaultRowHeight="13.5"/>
  <cols>
    <col min="1" max="1" width="0.375" customWidth="1"/>
    <col min="2" max="2" width="40.625" customWidth="1"/>
    <col min="3" max="3" width="22.625" customWidth="1"/>
  </cols>
  <sheetData>
    <row r="1" spans="1:3" ht="24.75" customHeight="1"/>
    <row r="2" spans="1:3" ht="21" customHeight="1">
      <c r="B2" s="530" t="s">
        <v>465</v>
      </c>
      <c r="C2" s="460"/>
    </row>
    <row r="3" spans="1:3" ht="21" customHeight="1">
      <c r="B3" s="129" t="s">
        <v>466</v>
      </c>
      <c r="C3" s="355" t="s">
        <v>305</v>
      </c>
    </row>
    <row r="4" spans="1:3" ht="25.5" customHeight="1">
      <c r="A4" s="98"/>
      <c r="B4" s="356" t="s">
        <v>228</v>
      </c>
      <c r="C4" s="356" t="s">
        <v>378</v>
      </c>
    </row>
    <row r="5" spans="1:3" ht="25.5" customHeight="1">
      <c r="A5" s="98"/>
      <c r="B5" s="357" t="s">
        <v>467</v>
      </c>
      <c r="C5" s="358">
        <v>685</v>
      </c>
    </row>
    <row r="6" spans="1:3" ht="25.5" customHeight="1">
      <c r="A6" s="98"/>
      <c r="B6" s="357" t="s">
        <v>468</v>
      </c>
      <c r="C6" s="358">
        <v>1370460</v>
      </c>
    </row>
    <row r="7" spans="1:3" ht="25.5" customHeight="1">
      <c r="A7" s="98"/>
      <c r="B7" s="357" t="s">
        <v>469</v>
      </c>
      <c r="C7" s="358">
        <v>0</v>
      </c>
    </row>
    <row r="8" spans="1:3" ht="25.5" customHeight="1">
      <c r="A8" s="98"/>
      <c r="B8" s="357"/>
      <c r="C8" s="358"/>
    </row>
    <row r="9" spans="1:3" ht="25.5" customHeight="1">
      <c r="A9" s="98"/>
      <c r="B9" s="357"/>
      <c r="C9" s="358"/>
    </row>
    <row r="10" spans="1:3" ht="25.5" customHeight="1">
      <c r="A10" s="98"/>
      <c r="B10" s="359" t="s">
        <v>102</v>
      </c>
      <c r="C10" s="358">
        <f>SUM(C5:C9)</f>
        <v>1371145</v>
      </c>
    </row>
    <row r="11" spans="1:3" ht="1.9" customHeight="1"/>
  </sheetData>
  <mergeCells count="1">
    <mergeCell ref="B2:C2"/>
  </mergeCells>
  <phoneticPr fontId="3"/>
  <pageMargins left="0.78740157480314965" right="0.70866141732283472" top="0.74803149606299213" bottom="0.74803149606299213" header="0.31496062992125984" footer="0.31496062992125984"/>
  <pageSetup paperSize="9" orientation="portrait" r:id="rId1"/>
  <headerFooter>
    <oddFooter>&amp;R郡上市（一般会計等）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V294"/>
  <sheetViews>
    <sheetView zoomScaleNormal="100" workbookViewId="0">
      <selection activeCell="A3" sqref="A3:L3"/>
    </sheetView>
  </sheetViews>
  <sheetFormatPr defaultColWidth="9" defaultRowHeight="18" customHeight="1"/>
  <cols>
    <col min="1" max="1" width="1.25" style="1" customWidth="1"/>
    <col min="2" max="10" width="2.125" style="1" customWidth="1"/>
    <col min="11" max="11" width="18.375" style="1" customWidth="1"/>
    <col min="12" max="12" width="14.625" style="1" customWidth="1"/>
    <col min="13" max="13" width="0.625" style="1" customWidth="1"/>
    <col min="14" max="16384" width="9" style="1"/>
  </cols>
  <sheetData>
    <row r="1" spans="1:15" ht="13.5">
      <c r="A1" s="378" t="s">
        <v>69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</row>
    <row r="2" spans="1:15" ht="18.75">
      <c r="A2" s="379" t="s">
        <v>70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2"/>
      <c r="N2" s="32"/>
      <c r="O2" s="32"/>
    </row>
    <row r="3" spans="1:15" ht="17.25">
      <c r="A3" s="380" t="s">
        <v>239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2"/>
      <c r="N3" s="32"/>
      <c r="O3" s="32"/>
    </row>
    <row r="4" spans="1:15" ht="17.25">
      <c r="A4" s="382" t="s">
        <v>240</v>
      </c>
      <c r="B4" s="381"/>
      <c r="C4" s="381"/>
      <c r="D4" s="381"/>
      <c r="E4" s="381"/>
      <c r="F4" s="381"/>
      <c r="G4" s="381"/>
      <c r="H4" s="381"/>
      <c r="I4" s="381"/>
      <c r="J4" s="381"/>
      <c r="K4" s="381"/>
      <c r="L4" s="381"/>
      <c r="M4" s="32"/>
      <c r="N4" s="32"/>
      <c r="O4" s="32"/>
    </row>
    <row r="5" spans="1:15" thickBot="1">
      <c r="A5" s="33"/>
      <c r="B5" s="32"/>
      <c r="C5" s="32"/>
      <c r="D5" s="32"/>
      <c r="E5" s="32"/>
      <c r="F5" s="32"/>
      <c r="G5" s="32"/>
      <c r="H5" s="32"/>
      <c r="I5" s="32"/>
      <c r="J5" s="32"/>
      <c r="K5" s="34"/>
      <c r="L5" s="141" t="s">
        <v>238</v>
      </c>
      <c r="M5" s="32"/>
      <c r="N5" s="32"/>
      <c r="O5" s="32"/>
    </row>
    <row r="6" spans="1:15" thickBot="1">
      <c r="A6" s="383" t="s">
        <v>1</v>
      </c>
      <c r="B6" s="384"/>
      <c r="C6" s="384"/>
      <c r="D6" s="384"/>
      <c r="E6" s="384"/>
      <c r="F6" s="384"/>
      <c r="G6" s="384"/>
      <c r="H6" s="384"/>
      <c r="I6" s="384"/>
      <c r="J6" s="384"/>
      <c r="K6" s="384"/>
      <c r="L6" s="140" t="s">
        <v>236</v>
      </c>
      <c r="M6" s="32"/>
      <c r="N6" s="32"/>
      <c r="O6" s="32"/>
    </row>
    <row r="7" spans="1:15" ht="12.75">
      <c r="A7" s="35"/>
      <c r="B7" s="36" t="s">
        <v>71</v>
      </c>
      <c r="C7" s="36"/>
      <c r="D7" s="28"/>
      <c r="E7" s="36"/>
      <c r="F7" s="36"/>
      <c r="G7" s="36"/>
      <c r="H7" s="36"/>
      <c r="I7" s="37"/>
      <c r="J7" s="37"/>
      <c r="K7" s="37"/>
      <c r="L7" s="142">
        <f>SUM(L8,L23)</f>
        <v>24082200.556999996</v>
      </c>
    </row>
    <row r="8" spans="1:15" ht="12.75">
      <c r="A8" s="35"/>
      <c r="B8" s="36"/>
      <c r="C8" s="36" t="s">
        <v>72</v>
      </c>
      <c r="D8" s="36"/>
      <c r="E8" s="36"/>
      <c r="F8" s="36"/>
      <c r="G8" s="36"/>
      <c r="H8" s="36"/>
      <c r="I8" s="37"/>
      <c r="J8" s="37"/>
      <c r="K8" s="37"/>
      <c r="L8" s="143">
        <f>SUM(L19,L14,L9)</f>
        <v>14993433.495999999</v>
      </c>
    </row>
    <row r="9" spans="1:15" ht="12.75">
      <c r="A9" s="35"/>
      <c r="B9" s="36"/>
      <c r="C9" s="36"/>
      <c r="D9" s="36" t="s">
        <v>73</v>
      </c>
      <c r="E9" s="36"/>
      <c r="F9" s="36"/>
      <c r="G9" s="36"/>
      <c r="H9" s="36"/>
      <c r="I9" s="37"/>
      <c r="J9" s="37"/>
      <c r="K9" s="37"/>
      <c r="L9" s="143">
        <f>SUM(L10:L13)</f>
        <v>3839945.87</v>
      </c>
      <c r="N9" s="1" t="s">
        <v>74</v>
      </c>
    </row>
    <row r="10" spans="1:15" s="6" customFormat="1" ht="12.75">
      <c r="A10" s="35"/>
      <c r="B10" s="36"/>
      <c r="C10" s="36"/>
      <c r="D10" s="36"/>
      <c r="E10" s="36" t="s">
        <v>75</v>
      </c>
      <c r="F10" s="36"/>
      <c r="G10" s="36"/>
      <c r="H10" s="36"/>
      <c r="I10" s="37"/>
      <c r="J10" s="37"/>
      <c r="K10" s="37"/>
      <c r="L10" s="143">
        <v>3360413.2620000001</v>
      </c>
    </row>
    <row r="11" spans="1:15" s="6" customFormat="1" ht="12.75">
      <c r="A11" s="35"/>
      <c r="B11" s="36"/>
      <c r="C11" s="36"/>
      <c r="D11" s="36"/>
      <c r="E11" s="36" t="s">
        <v>76</v>
      </c>
      <c r="F11" s="36"/>
      <c r="G11" s="36"/>
      <c r="H11" s="36"/>
      <c r="I11" s="37"/>
      <c r="J11" s="37"/>
      <c r="K11" s="37"/>
      <c r="L11" s="143">
        <v>280691.26500000001</v>
      </c>
    </row>
    <row r="12" spans="1:15" s="6" customFormat="1" ht="12.75">
      <c r="A12" s="35"/>
      <c r="B12" s="36"/>
      <c r="C12" s="36"/>
      <c r="D12" s="36"/>
      <c r="E12" s="36" t="s">
        <v>77</v>
      </c>
      <c r="F12" s="36"/>
      <c r="G12" s="36"/>
      <c r="H12" s="36"/>
      <c r="I12" s="37"/>
      <c r="J12" s="37"/>
      <c r="K12" s="37"/>
      <c r="L12" s="143">
        <v>0</v>
      </c>
    </row>
    <row r="13" spans="1:15" s="6" customFormat="1" ht="12.75">
      <c r="A13" s="35"/>
      <c r="B13" s="36"/>
      <c r="C13" s="36"/>
      <c r="D13" s="36"/>
      <c r="E13" s="36" t="s">
        <v>37</v>
      </c>
      <c r="F13" s="36"/>
      <c r="G13" s="36"/>
      <c r="H13" s="36"/>
      <c r="I13" s="37"/>
      <c r="J13" s="37"/>
      <c r="K13" s="37"/>
      <c r="L13" s="143">
        <v>198841.34299999999</v>
      </c>
    </row>
    <row r="14" spans="1:15" s="6" customFormat="1" ht="12.75">
      <c r="A14" s="35"/>
      <c r="B14" s="36"/>
      <c r="C14" s="36"/>
      <c r="D14" s="36" t="s">
        <v>78</v>
      </c>
      <c r="E14" s="36"/>
      <c r="F14" s="36"/>
      <c r="G14" s="36"/>
      <c r="H14" s="36"/>
      <c r="I14" s="37"/>
      <c r="J14" s="37"/>
      <c r="K14" s="37"/>
      <c r="L14" s="143">
        <f>SUM(L15:L18)</f>
        <v>10657554.567</v>
      </c>
    </row>
    <row r="15" spans="1:15" s="6" customFormat="1" ht="12.75">
      <c r="A15" s="35"/>
      <c r="B15" s="36"/>
      <c r="C15" s="36"/>
      <c r="D15" s="36"/>
      <c r="E15" s="36" t="s">
        <v>79</v>
      </c>
      <c r="F15" s="36"/>
      <c r="G15" s="36"/>
      <c r="H15" s="36"/>
      <c r="I15" s="37"/>
      <c r="J15" s="37"/>
      <c r="K15" s="37"/>
      <c r="L15" s="143">
        <v>4559784.2570000002</v>
      </c>
    </row>
    <row r="16" spans="1:15" s="6" customFormat="1" ht="12.75">
      <c r="A16" s="35"/>
      <c r="B16" s="36"/>
      <c r="C16" s="36"/>
      <c r="D16" s="36"/>
      <c r="E16" s="36" t="s">
        <v>80</v>
      </c>
      <c r="F16" s="36"/>
      <c r="G16" s="36"/>
      <c r="H16" s="36"/>
      <c r="I16" s="37"/>
      <c r="J16" s="37"/>
      <c r="K16" s="37"/>
      <c r="L16" s="143">
        <v>1137322.9780000001</v>
      </c>
    </row>
    <row r="17" spans="1:22" s="6" customFormat="1" ht="15.75" customHeight="1">
      <c r="A17" s="35"/>
      <c r="B17" s="36"/>
      <c r="C17" s="36"/>
      <c r="D17" s="36"/>
      <c r="E17" s="36" t="s">
        <v>81</v>
      </c>
      <c r="F17" s="36"/>
      <c r="G17" s="36"/>
      <c r="H17" s="36"/>
      <c r="I17" s="37"/>
      <c r="J17" s="37"/>
      <c r="K17" s="37"/>
      <c r="L17" s="143">
        <v>4956352.068</v>
      </c>
    </row>
    <row r="18" spans="1:22" s="6" customFormat="1" ht="15.75" customHeight="1">
      <c r="A18" s="35"/>
      <c r="B18" s="36"/>
      <c r="C18" s="36"/>
      <c r="D18" s="36"/>
      <c r="E18" s="36" t="s">
        <v>37</v>
      </c>
      <c r="F18" s="36"/>
      <c r="G18" s="36"/>
      <c r="H18" s="36"/>
      <c r="I18" s="37"/>
      <c r="J18" s="37"/>
      <c r="K18" s="37"/>
      <c r="L18" s="143">
        <v>4095.2640000000001</v>
      </c>
    </row>
    <row r="19" spans="1:22" s="6" customFormat="1" ht="15.75" customHeight="1">
      <c r="A19" s="35"/>
      <c r="B19" s="36"/>
      <c r="C19" s="36"/>
      <c r="D19" s="36" t="s">
        <v>82</v>
      </c>
      <c r="E19" s="36"/>
      <c r="F19" s="36"/>
      <c r="G19" s="36"/>
      <c r="H19" s="36"/>
      <c r="I19" s="37"/>
      <c r="J19" s="37"/>
      <c r="K19" s="37"/>
      <c r="L19" s="143">
        <f>SUM(L20:L22)</f>
        <v>495933.05900000001</v>
      </c>
      <c r="O19" s="38"/>
      <c r="P19" s="38"/>
      <c r="Q19" s="38"/>
      <c r="R19" s="38"/>
      <c r="S19" s="39"/>
      <c r="T19" s="39"/>
      <c r="U19" s="39"/>
      <c r="V19" s="39"/>
    </row>
    <row r="20" spans="1:22" s="6" customFormat="1" ht="15.75" customHeight="1">
      <c r="A20" s="35"/>
      <c r="B20" s="36"/>
      <c r="C20" s="36"/>
      <c r="D20" s="28"/>
      <c r="E20" s="28" t="s">
        <v>83</v>
      </c>
      <c r="F20" s="28"/>
      <c r="G20" s="36"/>
      <c r="H20" s="36"/>
      <c r="I20" s="40"/>
      <c r="J20" s="40"/>
      <c r="K20" s="40"/>
      <c r="L20" s="143">
        <v>364071.81699999998</v>
      </c>
      <c r="O20" s="38"/>
      <c r="P20" s="38"/>
      <c r="Q20" s="38"/>
      <c r="R20" s="38"/>
      <c r="S20" s="39"/>
      <c r="T20" s="39"/>
      <c r="U20" s="39"/>
      <c r="V20" s="39"/>
    </row>
    <row r="21" spans="1:22" s="6" customFormat="1" ht="15.75" customHeight="1">
      <c r="A21" s="35"/>
      <c r="B21" s="36"/>
      <c r="C21" s="36"/>
      <c r="D21" s="28"/>
      <c r="E21" s="36" t="s">
        <v>84</v>
      </c>
      <c r="F21" s="36"/>
      <c r="G21" s="36"/>
      <c r="H21" s="36"/>
      <c r="I21" s="40"/>
      <c r="J21" s="40"/>
      <c r="K21" s="40"/>
      <c r="L21" s="143">
        <v>20847.93</v>
      </c>
      <c r="O21" s="38"/>
      <c r="P21" s="38"/>
      <c r="Q21" s="38"/>
      <c r="R21" s="38"/>
      <c r="S21" s="39"/>
      <c r="T21" s="39"/>
      <c r="U21" s="39"/>
      <c r="V21" s="39"/>
    </row>
    <row r="22" spans="1:22" s="6" customFormat="1" ht="15.75" customHeight="1">
      <c r="A22" s="35"/>
      <c r="B22" s="36"/>
      <c r="C22" s="36"/>
      <c r="D22" s="28"/>
      <c r="E22" s="36" t="s">
        <v>15</v>
      </c>
      <c r="F22" s="36"/>
      <c r="G22" s="36"/>
      <c r="H22" s="36"/>
      <c r="I22" s="40"/>
      <c r="J22" s="40"/>
      <c r="K22" s="40"/>
      <c r="L22" s="143">
        <v>111013.31200000001</v>
      </c>
      <c r="O22" s="38"/>
      <c r="P22" s="38"/>
      <c r="Q22" s="38"/>
      <c r="R22" s="38"/>
      <c r="S22" s="39"/>
      <c r="T22" s="39"/>
      <c r="U22" s="39"/>
      <c r="V22" s="39"/>
    </row>
    <row r="23" spans="1:22" s="6" customFormat="1" ht="15.75" customHeight="1">
      <c r="A23" s="35"/>
      <c r="B23" s="36"/>
      <c r="C23" s="41" t="s">
        <v>85</v>
      </c>
      <c r="D23" s="41"/>
      <c r="E23" s="36"/>
      <c r="F23" s="36"/>
      <c r="G23" s="36"/>
      <c r="H23" s="36"/>
      <c r="I23" s="40"/>
      <c r="J23" s="40"/>
      <c r="K23" s="40"/>
      <c r="L23" s="143">
        <f>SUM(L24:L27)</f>
        <v>9088767.0609999988</v>
      </c>
      <c r="O23" s="38"/>
      <c r="P23" s="38"/>
      <c r="Q23" s="38"/>
      <c r="R23" s="38"/>
      <c r="S23" s="39"/>
      <c r="T23" s="39"/>
      <c r="U23" s="39"/>
      <c r="V23" s="39"/>
    </row>
    <row r="24" spans="1:22" s="6" customFormat="1" ht="15.75" customHeight="1">
      <c r="A24" s="35"/>
      <c r="B24" s="36"/>
      <c r="C24" s="36"/>
      <c r="D24" s="36" t="s">
        <v>86</v>
      </c>
      <c r="E24" s="36"/>
      <c r="F24" s="36"/>
      <c r="G24" s="36"/>
      <c r="H24" s="36"/>
      <c r="I24" s="40"/>
      <c r="J24" s="40"/>
      <c r="K24" s="40"/>
      <c r="L24" s="143">
        <v>3780727.0890000002</v>
      </c>
      <c r="O24" s="38"/>
      <c r="P24" s="38"/>
      <c r="Q24" s="38"/>
      <c r="R24" s="38"/>
      <c r="S24" s="39"/>
      <c r="T24" s="39"/>
      <c r="U24" s="39"/>
      <c r="V24" s="39"/>
    </row>
    <row r="25" spans="1:22" s="6" customFormat="1" ht="15.75" customHeight="1">
      <c r="A25" s="35"/>
      <c r="B25" s="36"/>
      <c r="C25" s="36"/>
      <c r="D25" s="36" t="s">
        <v>87</v>
      </c>
      <c r="E25" s="36"/>
      <c r="F25" s="36"/>
      <c r="G25" s="36"/>
      <c r="H25" s="36"/>
      <c r="I25" s="40"/>
      <c r="J25" s="40"/>
      <c r="K25" s="40"/>
      <c r="L25" s="143">
        <v>2347918.1850000001</v>
      </c>
    </row>
    <row r="26" spans="1:22" s="6" customFormat="1" ht="15.75" customHeight="1">
      <c r="A26" s="35"/>
      <c r="B26" s="36"/>
      <c r="C26" s="36"/>
      <c r="D26" s="36" t="s">
        <v>88</v>
      </c>
      <c r="E26" s="36"/>
      <c r="F26" s="36"/>
      <c r="G26" s="36"/>
      <c r="H26" s="36"/>
      <c r="I26" s="40"/>
      <c r="J26" s="40"/>
      <c r="K26" s="40"/>
      <c r="L26" s="143">
        <v>2953150.5949999997</v>
      </c>
    </row>
    <row r="27" spans="1:22" s="6" customFormat="1" ht="15.75" customHeight="1">
      <c r="A27" s="35"/>
      <c r="B27" s="36"/>
      <c r="C27" s="36"/>
      <c r="D27" s="38" t="s">
        <v>66</v>
      </c>
      <c r="E27" s="38"/>
      <c r="F27" s="38"/>
      <c r="G27" s="38"/>
      <c r="H27" s="38"/>
      <c r="I27" s="39"/>
      <c r="J27" s="39"/>
      <c r="K27" s="39"/>
      <c r="L27" s="143">
        <v>6971.192</v>
      </c>
    </row>
    <row r="28" spans="1:22" s="6" customFormat="1" ht="15.75" customHeight="1">
      <c r="A28" s="35"/>
      <c r="B28" s="42" t="s">
        <v>89</v>
      </c>
      <c r="C28" s="42"/>
      <c r="D28" s="38"/>
      <c r="E28" s="38"/>
      <c r="F28" s="38"/>
      <c r="G28" s="38"/>
      <c r="H28" s="38"/>
      <c r="I28" s="39"/>
      <c r="J28" s="39"/>
      <c r="K28" s="39"/>
      <c r="L28" s="143">
        <f>SUM(L29:L30)</f>
        <v>1105611.659</v>
      </c>
    </row>
    <row r="29" spans="1:22" s="6" customFormat="1" ht="15.75" customHeight="1">
      <c r="A29" s="35"/>
      <c r="B29" s="36"/>
      <c r="C29" s="36" t="s">
        <v>90</v>
      </c>
      <c r="D29" s="43"/>
      <c r="E29" s="36"/>
      <c r="F29" s="36"/>
      <c r="G29" s="36"/>
      <c r="H29" s="36"/>
      <c r="I29" s="44"/>
      <c r="J29" s="44"/>
      <c r="K29" s="44"/>
      <c r="L29" s="143">
        <v>508508.43400000001</v>
      </c>
    </row>
    <row r="30" spans="1:22" s="6" customFormat="1" ht="15.75" customHeight="1">
      <c r="A30" s="35"/>
      <c r="B30" s="36"/>
      <c r="C30" s="36" t="s">
        <v>37</v>
      </c>
      <c r="D30" s="36"/>
      <c r="E30" s="28"/>
      <c r="F30" s="36"/>
      <c r="G30" s="36"/>
      <c r="H30" s="36"/>
      <c r="I30" s="44"/>
      <c r="J30" s="44"/>
      <c r="K30" s="44"/>
      <c r="L30" s="144">
        <v>597103.22499999998</v>
      </c>
    </row>
    <row r="31" spans="1:22" s="6" customFormat="1" ht="15.75" customHeight="1">
      <c r="A31" s="45" t="s">
        <v>91</v>
      </c>
      <c r="B31" s="46"/>
      <c r="C31" s="46"/>
      <c r="D31" s="46"/>
      <c r="E31" s="47"/>
      <c r="F31" s="47"/>
      <c r="G31" s="47"/>
      <c r="H31" s="47"/>
      <c r="I31" s="48"/>
      <c r="J31" s="48"/>
      <c r="K31" s="48"/>
      <c r="L31" s="145">
        <f>L28-L7</f>
        <v>-22976588.897999994</v>
      </c>
    </row>
    <row r="32" spans="1:22" s="6" customFormat="1" ht="15.75" customHeight="1">
      <c r="A32" s="35"/>
      <c r="B32" s="36" t="s">
        <v>92</v>
      </c>
      <c r="C32" s="36"/>
      <c r="D32" s="28"/>
      <c r="E32" s="36"/>
      <c r="F32" s="36"/>
      <c r="G32" s="38"/>
      <c r="H32" s="38"/>
      <c r="I32" s="39"/>
      <c r="J32" s="39"/>
      <c r="K32" s="39"/>
      <c r="L32" s="146">
        <f>SUM(L33:L37)</f>
        <v>408945.50100000005</v>
      </c>
    </row>
    <row r="33" spans="1:12" s="6" customFormat="1" ht="12.75">
      <c r="A33" s="35"/>
      <c r="B33" s="36"/>
      <c r="C33" s="28" t="s">
        <v>93</v>
      </c>
      <c r="D33" s="28"/>
      <c r="E33" s="36"/>
      <c r="F33" s="36"/>
      <c r="G33" s="38"/>
      <c r="H33" s="38"/>
      <c r="I33" s="39"/>
      <c r="J33" s="39"/>
      <c r="K33" s="39"/>
      <c r="L33" s="143">
        <v>0</v>
      </c>
    </row>
    <row r="34" spans="1:12" s="6" customFormat="1" ht="12.75">
      <c r="A34" s="35"/>
      <c r="B34" s="36"/>
      <c r="C34" s="41" t="s">
        <v>94</v>
      </c>
      <c r="D34" s="41"/>
      <c r="E34" s="36"/>
      <c r="F34" s="36"/>
      <c r="G34" s="38"/>
      <c r="H34" s="38"/>
      <c r="I34" s="39"/>
      <c r="J34" s="39"/>
      <c r="K34" s="39"/>
      <c r="L34" s="143">
        <v>169275.16800000001</v>
      </c>
    </row>
    <row r="35" spans="1:12" s="6" customFormat="1" ht="12.75">
      <c r="A35" s="35"/>
      <c r="B35" s="36"/>
      <c r="C35" s="28" t="s">
        <v>95</v>
      </c>
      <c r="D35" s="28"/>
      <c r="E35" s="36"/>
      <c r="F35" s="28"/>
      <c r="G35" s="36"/>
      <c r="H35" s="36"/>
      <c r="I35" s="40"/>
      <c r="J35" s="40"/>
      <c r="K35" s="40"/>
      <c r="L35" s="143">
        <v>236956.764</v>
      </c>
    </row>
    <row r="36" spans="1:12" s="6" customFormat="1" ht="12.75">
      <c r="A36" s="35"/>
      <c r="B36" s="36"/>
      <c r="C36" s="36" t="s">
        <v>96</v>
      </c>
      <c r="D36" s="36"/>
      <c r="E36" s="36"/>
      <c r="F36" s="36"/>
      <c r="G36" s="36"/>
      <c r="H36" s="36"/>
      <c r="I36" s="40"/>
      <c r="J36" s="40"/>
      <c r="K36" s="40"/>
      <c r="L36" s="143">
        <v>0</v>
      </c>
    </row>
    <row r="37" spans="1:12" s="6" customFormat="1" ht="12.75">
      <c r="A37" s="35"/>
      <c r="B37" s="36"/>
      <c r="C37" s="36" t="s">
        <v>37</v>
      </c>
      <c r="D37" s="36"/>
      <c r="E37" s="36"/>
      <c r="F37" s="36"/>
      <c r="G37" s="36"/>
      <c r="H37" s="36"/>
      <c r="I37" s="40"/>
      <c r="J37" s="40"/>
      <c r="K37" s="40"/>
      <c r="L37" s="143">
        <v>2713.569</v>
      </c>
    </row>
    <row r="38" spans="1:12" s="6" customFormat="1" ht="12.75">
      <c r="A38" s="35"/>
      <c r="B38" s="36" t="s">
        <v>97</v>
      </c>
      <c r="C38" s="36"/>
      <c r="D38" s="36"/>
      <c r="E38" s="36"/>
      <c r="F38" s="36"/>
      <c r="G38" s="36"/>
      <c r="H38" s="36"/>
      <c r="I38" s="44"/>
      <c r="J38" s="44"/>
      <c r="K38" s="44"/>
      <c r="L38" s="143">
        <f>SUM(L39:L40)</f>
        <v>0</v>
      </c>
    </row>
    <row r="39" spans="1:12" s="6" customFormat="1" ht="12.75">
      <c r="A39" s="35"/>
      <c r="B39" s="36"/>
      <c r="C39" s="36" t="s">
        <v>98</v>
      </c>
      <c r="D39" s="36"/>
      <c r="E39" s="36"/>
      <c r="F39" s="36"/>
      <c r="G39" s="36"/>
      <c r="H39" s="36"/>
      <c r="I39" s="44"/>
      <c r="J39" s="44"/>
      <c r="K39" s="44"/>
      <c r="L39" s="161">
        <v>0</v>
      </c>
    </row>
    <row r="40" spans="1:12" s="6" customFormat="1" ht="13.5" thickBot="1">
      <c r="A40" s="35"/>
      <c r="B40" s="36"/>
      <c r="C40" s="36" t="s">
        <v>15</v>
      </c>
      <c r="D40" s="36"/>
      <c r="E40" s="36"/>
      <c r="F40" s="36"/>
      <c r="G40" s="36"/>
      <c r="H40" s="36"/>
      <c r="I40" s="44"/>
      <c r="J40" s="44"/>
      <c r="K40" s="44"/>
      <c r="L40" s="161">
        <v>0</v>
      </c>
    </row>
    <row r="41" spans="1:12" s="6" customFormat="1" ht="13.5" thickBot="1">
      <c r="A41" s="49" t="s">
        <v>99</v>
      </c>
      <c r="B41" s="50"/>
      <c r="C41" s="50"/>
      <c r="D41" s="50"/>
      <c r="E41" s="50"/>
      <c r="F41" s="50"/>
      <c r="G41" s="50"/>
      <c r="H41" s="50"/>
      <c r="I41" s="51"/>
      <c r="J41" s="51"/>
      <c r="K41" s="51"/>
      <c r="L41" s="147">
        <f>L31-L32+L38</f>
        <v>-23385534.398999993</v>
      </c>
    </row>
    <row r="42" spans="1:12" s="6" customFormat="1" ht="12.75">
      <c r="A42" s="52"/>
      <c r="B42" s="52"/>
      <c r="C42" s="52"/>
      <c r="D42" s="53"/>
      <c r="E42" s="53"/>
      <c r="F42" s="53"/>
      <c r="G42" s="53"/>
      <c r="H42" s="53"/>
      <c r="I42" s="54"/>
      <c r="J42" s="54"/>
      <c r="K42" s="54"/>
    </row>
    <row r="43" spans="1:12" s="6" customFormat="1" ht="12.75">
      <c r="A43" s="36"/>
      <c r="B43" s="36"/>
      <c r="C43" s="55"/>
      <c r="D43" s="55"/>
      <c r="E43" s="55"/>
      <c r="F43" s="55"/>
      <c r="G43" s="55"/>
      <c r="H43" s="55"/>
      <c r="I43" s="44"/>
      <c r="J43" s="44"/>
      <c r="K43" s="44"/>
    </row>
    <row r="44" spans="1:12" s="6" customFormat="1" ht="12.75">
      <c r="A44" s="36"/>
      <c r="B44" s="36"/>
      <c r="C44" s="36"/>
      <c r="D44" s="55"/>
      <c r="E44" s="55"/>
      <c r="F44" s="55"/>
      <c r="G44" s="55"/>
      <c r="H44" s="55"/>
      <c r="I44" s="44"/>
      <c r="J44" s="44"/>
      <c r="K44" s="44"/>
    </row>
    <row r="45" spans="1:12" s="6" customFormat="1" ht="12.75"/>
    <row r="46" spans="1:12" s="6" customFormat="1" ht="12.75"/>
    <row r="47" spans="1:12" s="6" customFormat="1" ht="12.75"/>
    <row r="48" spans="1:12" s="6" customFormat="1" ht="12.75"/>
    <row r="49" spans="1:15" s="6" customFormat="1" ht="12.75"/>
    <row r="50" spans="1:15" s="6" customFormat="1" ht="12.75"/>
    <row r="51" spans="1:15" s="6" customFormat="1" ht="12.75"/>
    <row r="52" spans="1:15" s="6" customFormat="1" ht="12.7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</row>
    <row r="53" spans="1:15" s="6" customFormat="1" ht="12.7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5" s="6" customFormat="1" ht="12.7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5" s="6" customFormat="1" ht="12.75"/>
    <row r="56" spans="1:15" s="6" customFormat="1" ht="12.75"/>
    <row r="57" spans="1:15" s="6" customFormat="1" ht="12.75"/>
    <row r="58" spans="1:15" s="6" customFormat="1" ht="12.75"/>
    <row r="59" spans="1:15" s="6" customFormat="1" ht="12.75"/>
    <row r="60" spans="1:15" s="6" customFormat="1" ht="12.75"/>
    <row r="61" spans="1:15" s="6" customFormat="1" ht="12.75"/>
    <row r="62" spans="1:15" s="6" customFormat="1" ht="12.75"/>
    <row r="63" spans="1:15" s="5" customFormat="1" ht="12.7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1:15" ht="12.7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5"/>
      <c r="M64" s="5"/>
      <c r="N64" s="5"/>
      <c r="O64" s="5"/>
    </row>
    <row r="65" spans="1:15" ht="12.7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</row>
    <row r="66" spans="1:15" s="6" customFormat="1" ht="12.75">
      <c r="L66" s="1"/>
      <c r="M66" s="1"/>
      <c r="N66" s="1"/>
      <c r="O66" s="1"/>
    </row>
    <row r="67" spans="1:15" s="6" customFormat="1" ht="12.75"/>
    <row r="68" spans="1:15" s="6" customFormat="1" ht="12.75"/>
    <row r="69" spans="1:15" s="6" customFormat="1" ht="12.75"/>
    <row r="70" spans="1:15" s="6" customFormat="1" ht="12.75"/>
    <row r="71" spans="1:15" s="6" customFormat="1" ht="12.75"/>
    <row r="72" spans="1:15" s="6" customFormat="1" ht="12.75"/>
    <row r="73" spans="1:15" s="6" customFormat="1" ht="12.75"/>
    <row r="74" spans="1:15" s="6" customFormat="1" ht="12.75"/>
    <row r="75" spans="1:15" s="6" customFormat="1" ht="12.75"/>
    <row r="76" spans="1:15" s="6" customFormat="1" ht="12.75"/>
    <row r="77" spans="1:15" s="6" customFormat="1" ht="12.75"/>
    <row r="78" spans="1:15" s="6" customFormat="1" ht="12.75"/>
    <row r="79" spans="1:15" s="6" customFormat="1" ht="12.75"/>
    <row r="80" spans="1:15" s="6" customFormat="1" ht="12.75"/>
    <row r="81" spans="1:11" s="6" customFormat="1" ht="12.75"/>
    <row r="82" spans="1:11" s="6" customFormat="1" ht="12.75"/>
    <row r="83" spans="1:11" s="6" customFormat="1" ht="12.75"/>
    <row r="84" spans="1:11" s="6" customFormat="1" ht="12.75"/>
    <row r="85" spans="1:11" s="6" customFormat="1" ht="12.75"/>
    <row r="86" spans="1:11" s="6" customFormat="1" ht="12.75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</row>
    <row r="87" spans="1:11" s="6" customFormat="1" ht="12.7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</row>
    <row r="88" spans="1:11" s="6" customFormat="1" ht="12.7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s="6" customFormat="1" ht="12.7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s="6" customFormat="1" ht="12.75"/>
    <row r="91" spans="1:11" s="6" customFormat="1" ht="12.75"/>
    <row r="92" spans="1:11" s="6" customFormat="1" ht="12.75"/>
    <row r="93" spans="1:11" s="6" customFormat="1" ht="12.75"/>
    <row r="94" spans="1:11" s="6" customFormat="1" ht="12.75"/>
    <row r="95" spans="1:11" s="6" customFormat="1" ht="12.75"/>
    <row r="96" spans="1:11" s="6" customFormat="1" ht="12.75"/>
    <row r="97" spans="1:15" s="27" customFormat="1" ht="12.7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</row>
    <row r="98" spans="1:15" s="5" customFormat="1" ht="12.7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27"/>
      <c r="M98" s="27"/>
      <c r="N98" s="27"/>
      <c r="O98" s="27"/>
    </row>
    <row r="99" spans="1:15" ht="12.7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5"/>
      <c r="M99" s="5"/>
      <c r="N99" s="5"/>
      <c r="O99" s="5"/>
    </row>
    <row r="100" spans="1:15" ht="12.7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</row>
    <row r="101" spans="1:15" s="6" customFormat="1" ht="12.75">
      <c r="L101" s="1"/>
      <c r="M101" s="1"/>
      <c r="N101" s="1"/>
      <c r="O101" s="1"/>
    </row>
    <row r="102" spans="1:15" s="6" customFormat="1" ht="12.75"/>
    <row r="103" spans="1:15" s="6" customFormat="1" ht="12.75"/>
    <row r="104" spans="1:15" s="6" customFormat="1" ht="12.75"/>
    <row r="105" spans="1:15" s="6" customFormat="1" ht="12.75"/>
    <row r="106" spans="1:15" s="6" customFormat="1" ht="12.75"/>
    <row r="107" spans="1:15" s="6" customFormat="1" ht="12.75"/>
    <row r="108" spans="1:15" s="6" customFormat="1" ht="12.75"/>
    <row r="109" spans="1:15" s="6" customFormat="1" ht="12.75"/>
    <row r="110" spans="1:15" s="6" customFormat="1" ht="12.75"/>
    <row r="111" spans="1:15" s="6" customFormat="1" ht="12.75"/>
    <row r="112" spans="1:15" s="6" customFormat="1" ht="12.75"/>
    <row r="113" spans="1:11" s="6" customFormat="1" ht="12.75"/>
    <row r="114" spans="1:11" s="6" customFormat="1" ht="12.75"/>
    <row r="115" spans="1:11" s="6" customFormat="1" ht="12.75"/>
    <row r="116" spans="1:11" s="6" customFormat="1" ht="12.75"/>
    <row r="117" spans="1:11" s="6" customFormat="1" ht="12.75"/>
    <row r="118" spans="1:11" s="6" customFormat="1" ht="12.75"/>
    <row r="119" spans="1:11" s="6" customFormat="1" ht="12.75"/>
    <row r="120" spans="1:11" s="6" customFormat="1" ht="12.75"/>
    <row r="121" spans="1:11" s="6" customFormat="1" ht="12.75"/>
    <row r="122" spans="1:11" s="6" customFormat="1" ht="12.75"/>
    <row r="123" spans="1:11" s="6" customFormat="1" ht="12.75"/>
    <row r="124" spans="1:11" s="6" customFormat="1" ht="12.75"/>
    <row r="125" spans="1:11" s="6" customFormat="1" ht="12.75"/>
    <row r="126" spans="1:11" s="6" customFormat="1" ht="12.75"/>
    <row r="127" spans="1:11" s="6" customFormat="1" ht="12.75"/>
    <row r="128" spans="1:11" s="6" customFormat="1" ht="12.75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27"/>
    </row>
    <row r="129" spans="1:15" s="6" customFormat="1" ht="12.7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</row>
    <row r="130" spans="1:15" s="6" customFormat="1" ht="12.7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5" s="6" customFormat="1" ht="12.7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5" s="6" customFormat="1" ht="12.75"/>
    <row r="133" spans="1:15" s="6" customFormat="1" ht="12.75"/>
    <row r="134" spans="1:15" s="6" customFormat="1" ht="12.75"/>
    <row r="135" spans="1:15" s="6" customFormat="1" ht="12.75"/>
    <row r="136" spans="1:15" s="6" customFormat="1" ht="12.75"/>
    <row r="137" spans="1:15" s="6" customFormat="1" ht="12.75"/>
    <row r="138" spans="1:15" s="6" customFormat="1" ht="12.75"/>
    <row r="139" spans="1:15" s="27" customFormat="1" ht="12.7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</row>
    <row r="140" spans="1:15" s="5" customFormat="1" ht="12.7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27"/>
      <c r="M140" s="27"/>
      <c r="N140" s="27"/>
      <c r="O140" s="27"/>
    </row>
    <row r="141" spans="1:15" ht="12.7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5"/>
      <c r="M141" s="5"/>
      <c r="N141" s="5"/>
      <c r="O141" s="5"/>
    </row>
    <row r="142" spans="1:15" ht="12.7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</row>
    <row r="143" spans="1:15" s="6" customFormat="1" ht="12.75">
      <c r="L143" s="1"/>
      <c r="M143" s="1"/>
      <c r="N143" s="1"/>
      <c r="O143" s="1"/>
    </row>
    <row r="144" spans="1:15" s="6" customFormat="1" ht="12.75"/>
    <row r="145" s="6" customFormat="1" ht="12.75"/>
    <row r="146" s="6" customFormat="1" ht="12.75"/>
    <row r="147" s="6" customFormat="1" ht="12.75"/>
    <row r="148" s="6" customFormat="1" ht="12.75"/>
    <row r="149" s="6" customFormat="1" ht="12.75"/>
    <row r="150" s="6" customFormat="1" ht="12.75"/>
    <row r="151" s="6" customFormat="1" ht="12.75"/>
    <row r="152" s="6" customFormat="1" ht="12.75"/>
    <row r="153" s="6" customFormat="1" ht="12.75"/>
    <row r="154" s="6" customFormat="1" ht="12.75"/>
    <row r="155" s="6" customFormat="1" ht="12.75"/>
    <row r="156" s="6" customFormat="1" ht="12.75"/>
    <row r="157" s="6" customFormat="1" ht="12.75"/>
    <row r="158" s="6" customFormat="1" ht="12.75"/>
    <row r="159" s="6" customFormat="1" ht="12.75"/>
    <row r="160" s="6" customFormat="1" ht="12.75"/>
    <row r="161" s="6" customFormat="1" ht="12.75"/>
    <row r="162" s="6" customFormat="1" ht="12.75"/>
    <row r="163" s="6" customFormat="1" ht="12.75"/>
    <row r="164" s="6" customFormat="1" ht="12.75"/>
    <row r="165" s="6" customFormat="1" ht="12.75"/>
    <row r="166" s="6" customFormat="1" ht="12.75"/>
    <row r="167" s="6" customFormat="1" ht="12.75"/>
    <row r="168" s="6" customFormat="1" ht="12.75"/>
    <row r="169" s="6" customFormat="1" ht="12.75"/>
    <row r="170" s="6" customFormat="1" ht="12.75"/>
    <row r="171" s="6" customFormat="1" ht="12.75"/>
    <row r="172" s="6" customFormat="1" ht="12.75"/>
    <row r="173" s="6" customFormat="1" ht="12.75"/>
    <row r="174" s="6" customFormat="1" ht="12.75"/>
    <row r="175" s="6" customFormat="1" ht="12.75"/>
    <row r="176" s="6" customFormat="1" ht="12.75"/>
    <row r="177" spans="1:11" s="6" customFormat="1" ht="12.75"/>
    <row r="178" spans="1:11" s="6" customFormat="1" ht="12.75"/>
    <row r="179" spans="1:11" s="6" customFormat="1" ht="12.75"/>
    <row r="180" spans="1:11" s="6" customFormat="1" ht="12.75"/>
    <row r="181" spans="1:11" s="6" customFormat="1" ht="12.75"/>
    <row r="182" spans="1:11" s="6" customFormat="1" ht="12.75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</row>
    <row r="183" spans="1:11" s="6" customFormat="1" ht="12.7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</row>
    <row r="184" spans="1:11" s="6" customFormat="1" ht="12.7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 s="6" customFormat="1" ht="12.7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 s="6" customFormat="1" ht="12.75"/>
    <row r="187" spans="1:11" s="6" customFormat="1" ht="12.75"/>
    <row r="188" spans="1:11" s="6" customFormat="1" ht="12.75"/>
    <row r="189" spans="1:11" s="6" customFormat="1" ht="12.75"/>
    <row r="190" spans="1:11" s="6" customFormat="1" ht="12.75"/>
    <row r="191" spans="1:11" s="6" customFormat="1" ht="12.75"/>
    <row r="192" spans="1:11" s="6" customFormat="1" ht="12.75"/>
    <row r="193" spans="1:15" s="28" customFormat="1" ht="12.7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</row>
    <row r="194" spans="1:15" s="5" customFormat="1" ht="12.7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28"/>
      <c r="M194" s="28"/>
      <c r="N194" s="28"/>
      <c r="O194" s="28"/>
    </row>
    <row r="195" spans="1:15" ht="12.7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5"/>
      <c r="M195" s="5"/>
      <c r="N195" s="5"/>
      <c r="O195" s="5"/>
    </row>
    <row r="196" spans="1:15" ht="12.7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</row>
    <row r="197" spans="1:15" s="6" customFormat="1" ht="12.75">
      <c r="L197" s="1"/>
      <c r="M197" s="1"/>
      <c r="N197" s="1"/>
      <c r="O197" s="1"/>
    </row>
    <row r="198" spans="1:15" s="6" customFormat="1" ht="12.75"/>
    <row r="199" spans="1:15" s="6" customFormat="1" ht="12.75"/>
    <row r="200" spans="1:15" s="6" customFormat="1" ht="12.75"/>
    <row r="201" spans="1:15" s="6" customFormat="1" ht="12.75"/>
    <row r="202" spans="1:15" s="6" customFormat="1" ht="12.75"/>
    <row r="203" spans="1:15" s="6" customFormat="1" ht="12.75"/>
    <row r="204" spans="1:15" s="6" customFormat="1" ht="12.75"/>
    <row r="205" spans="1:15" s="6" customFormat="1" ht="12.75"/>
    <row r="206" spans="1:15" s="6" customFormat="1" ht="12.75"/>
    <row r="207" spans="1:15" s="6" customFormat="1" ht="12.75"/>
    <row r="208" spans="1:15" s="6" customFormat="1" ht="12.75"/>
    <row r="209" s="6" customFormat="1" ht="12.75"/>
    <row r="210" s="6" customFormat="1" ht="12.75"/>
    <row r="211" s="6" customFormat="1" ht="12.75"/>
    <row r="212" s="6" customFormat="1" ht="12.75"/>
    <row r="213" s="6" customFormat="1" ht="12.75"/>
    <row r="214" s="6" customFormat="1" ht="12.75"/>
    <row r="215" s="6" customFormat="1" ht="12.75"/>
    <row r="216" s="6" customFormat="1" ht="12.75"/>
    <row r="217" s="6" customFormat="1" ht="12.75"/>
    <row r="218" s="6" customFormat="1" ht="12.75"/>
    <row r="219" s="6" customFormat="1" ht="12.75"/>
    <row r="220" s="6" customFormat="1" ht="12.75"/>
    <row r="221" s="6" customFormat="1" ht="12.75"/>
    <row r="222" s="6" customFormat="1" ht="12.75"/>
    <row r="223" s="6" customFormat="1" ht="12.75"/>
    <row r="224" s="6" customFormat="1" ht="12.75"/>
    <row r="225" s="6" customFormat="1" ht="12.75"/>
    <row r="226" s="6" customFormat="1" ht="12.75"/>
    <row r="227" s="6" customFormat="1" ht="12.75"/>
    <row r="228" s="6" customFormat="1" ht="12.75"/>
    <row r="229" s="6" customFormat="1" ht="12.75"/>
    <row r="230" s="6" customFormat="1" ht="12.75"/>
    <row r="231" s="6" customFormat="1" ht="12.75"/>
    <row r="232" s="6" customFormat="1" ht="12.75"/>
    <row r="233" s="6" customFormat="1" ht="12.75"/>
    <row r="234" s="6" customFormat="1" ht="12.75"/>
    <row r="235" s="6" customFormat="1" ht="12.75"/>
    <row r="236" s="6" customFormat="1" ht="12.75"/>
    <row r="237" s="6" customFormat="1" ht="12.75"/>
    <row r="238" s="6" customFormat="1" ht="12.75"/>
    <row r="239" s="6" customFormat="1" ht="12.75"/>
    <row r="240" s="6" customFormat="1" ht="12.75"/>
    <row r="241" spans="1:15" s="6" customFormat="1" ht="12.75">
      <c r="B241" s="37"/>
      <c r="C241" s="37"/>
      <c r="D241" s="37"/>
      <c r="E241" s="37"/>
      <c r="F241" s="37"/>
      <c r="G241" s="37"/>
      <c r="H241" s="37"/>
    </row>
    <row r="242" spans="1:15" s="6" customFormat="1" ht="13.5">
      <c r="A242" s="29"/>
      <c r="B242" s="29"/>
      <c r="C242" s="29"/>
      <c r="D242" s="29"/>
      <c r="E242" s="29"/>
      <c r="F242" s="29"/>
      <c r="G242" s="29"/>
      <c r="H242" s="29"/>
      <c r="I242" s="29"/>
      <c r="J242" s="29"/>
      <c r="K242" s="56"/>
    </row>
    <row r="243" spans="1:15" s="6" customFormat="1" ht="12.7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1:15" s="6" customFormat="1" ht="13.5">
      <c r="A244" s="57"/>
      <c r="B244" s="57"/>
      <c r="C244" s="57"/>
      <c r="D244" s="57"/>
      <c r="E244" s="57"/>
      <c r="F244" s="57"/>
      <c r="G244" s="57"/>
      <c r="H244" s="57"/>
      <c r="I244" s="57"/>
      <c r="J244" s="57"/>
      <c r="K244" s="3"/>
    </row>
    <row r="245" spans="1:15" s="6" customFormat="1" ht="13.5">
      <c r="A245" s="57"/>
      <c r="B245" s="57"/>
      <c r="C245" s="57"/>
      <c r="D245" s="57"/>
      <c r="E245" s="57"/>
      <c r="F245" s="57"/>
      <c r="G245" s="57"/>
      <c r="H245" s="57"/>
      <c r="I245" s="57"/>
      <c r="J245" s="57"/>
      <c r="K245" s="3"/>
    </row>
    <row r="246" spans="1:15" s="6" customFormat="1" ht="13.5">
      <c r="A246" s="57"/>
      <c r="B246" s="57"/>
      <c r="C246" s="57"/>
      <c r="D246" s="57"/>
      <c r="E246" s="57"/>
      <c r="F246" s="57"/>
      <c r="G246" s="57"/>
      <c r="H246" s="57"/>
      <c r="I246" s="57"/>
      <c r="J246" s="57"/>
      <c r="K246" s="3"/>
    </row>
    <row r="247" spans="1:15" s="6" customFormat="1" ht="13.5">
      <c r="A247" s="57"/>
      <c r="B247" s="57"/>
      <c r="C247" s="57"/>
      <c r="D247" s="57"/>
      <c r="E247" s="57"/>
      <c r="F247" s="57"/>
      <c r="G247" s="57"/>
      <c r="H247" s="57"/>
      <c r="I247" s="57"/>
      <c r="J247" s="57"/>
      <c r="K247" s="3"/>
    </row>
    <row r="248" spans="1:15" s="6" customFormat="1" ht="13.5">
      <c r="A248" s="57"/>
      <c r="B248" s="57"/>
      <c r="C248" s="57"/>
      <c r="D248" s="57"/>
      <c r="E248" s="57"/>
      <c r="F248" s="57"/>
      <c r="G248" s="57"/>
      <c r="H248" s="57"/>
      <c r="I248" s="57"/>
      <c r="J248" s="57"/>
      <c r="K248" s="3"/>
    </row>
    <row r="249" spans="1:15" s="6" customFormat="1" ht="13.5">
      <c r="A249" s="57"/>
      <c r="B249" s="57"/>
      <c r="C249" s="57"/>
      <c r="D249" s="57"/>
      <c r="E249" s="57"/>
      <c r="F249" s="57"/>
      <c r="G249" s="57"/>
      <c r="H249" s="57"/>
      <c r="I249" s="57"/>
      <c r="J249" s="57"/>
      <c r="K249" s="3"/>
    </row>
    <row r="250" spans="1:15" s="6" customFormat="1" ht="13.5">
      <c r="A250" s="57"/>
      <c r="B250" s="57"/>
      <c r="C250" s="57"/>
      <c r="D250" s="57"/>
      <c r="E250" s="57"/>
      <c r="F250" s="57"/>
      <c r="G250" s="57"/>
      <c r="H250" s="57"/>
      <c r="I250" s="57"/>
      <c r="J250" s="57"/>
      <c r="K250" s="37"/>
    </row>
    <row r="251" spans="1:15" s="6" customFormat="1" ht="13.5">
      <c r="A251" s="57"/>
      <c r="B251" s="57"/>
      <c r="C251" s="57"/>
      <c r="D251" s="57"/>
      <c r="E251" s="57"/>
      <c r="F251" s="57"/>
      <c r="G251" s="57"/>
      <c r="H251" s="57"/>
      <c r="I251" s="57"/>
      <c r="J251" s="57"/>
      <c r="K251" s="37"/>
    </row>
    <row r="252" spans="1:15" s="6" customFormat="1" ht="13.5">
      <c r="A252" s="57"/>
      <c r="B252" s="57"/>
      <c r="C252" s="57"/>
      <c r="D252" s="57"/>
      <c r="E252" s="57"/>
      <c r="F252" s="57"/>
      <c r="G252" s="57"/>
      <c r="H252" s="57"/>
      <c r="I252" s="57"/>
      <c r="J252" s="57"/>
      <c r="K252" s="3"/>
    </row>
    <row r="253" spans="1:15" s="29" customFormat="1" ht="13.5">
      <c r="A253" s="57"/>
      <c r="B253" s="57"/>
      <c r="C253" s="57"/>
      <c r="D253" s="57"/>
      <c r="E253" s="57"/>
      <c r="F253" s="57"/>
      <c r="G253" s="57"/>
      <c r="H253" s="57"/>
      <c r="I253" s="57"/>
      <c r="J253" s="57"/>
      <c r="K253" s="3"/>
      <c r="L253" s="6"/>
      <c r="M253" s="6"/>
      <c r="N253" s="6"/>
      <c r="O253" s="6"/>
    </row>
    <row r="254" spans="1:15" ht="13.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56"/>
      <c r="M254" s="56"/>
      <c r="N254" s="56"/>
      <c r="O254" s="56"/>
    </row>
    <row r="255" spans="1:15" s="3" customFormat="1" ht="12.7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37"/>
      <c r="L255" s="1"/>
      <c r="M255" s="1"/>
      <c r="N255" s="1"/>
      <c r="O255" s="1"/>
    </row>
    <row r="256" spans="1:15" s="3" customFormat="1" ht="12.7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</row>
    <row r="257" spans="1:15" s="3" customFormat="1" ht="12.7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</row>
    <row r="258" spans="1:15" s="3" customFormat="1" ht="12.7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</row>
    <row r="259" spans="1:15" s="3" customFormat="1" ht="12.7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</row>
    <row r="260" spans="1:15" s="3" customFormat="1" ht="12.7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</row>
    <row r="261" spans="1:15" s="6" customFormat="1" ht="12.75">
      <c r="L261" s="3"/>
      <c r="M261" s="3"/>
      <c r="N261" s="3"/>
      <c r="O261" s="3"/>
    </row>
    <row r="262" spans="1:15" s="6" customFormat="1" ht="12.75">
      <c r="L262" s="58"/>
      <c r="M262" s="58"/>
      <c r="N262" s="37"/>
      <c r="O262" s="37"/>
    </row>
    <row r="263" spans="1:15" s="3" customFormat="1" ht="12.7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58"/>
      <c r="M263" s="58"/>
      <c r="N263" s="37"/>
      <c r="O263" s="37"/>
    </row>
    <row r="264" spans="1:15" s="3" customFormat="1" ht="12.7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</row>
    <row r="265" spans="1:15" s="3" customFormat="1" ht="12.7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</row>
    <row r="266" spans="1:15" s="6" customFormat="1" ht="12.75">
      <c r="L266" s="3"/>
      <c r="M266" s="3"/>
      <c r="N266" s="3"/>
      <c r="O266" s="3"/>
    </row>
    <row r="267" spans="1:15" s="6" customFormat="1" ht="12.75">
      <c r="L267" s="37"/>
      <c r="M267" s="37"/>
      <c r="N267" s="37"/>
      <c r="O267" s="37"/>
    </row>
    <row r="268" spans="1:15" s="6" customFormat="1" ht="12.75">
      <c r="L268" s="37"/>
      <c r="M268" s="37"/>
      <c r="N268" s="37"/>
      <c r="O268" s="37"/>
    </row>
    <row r="269" spans="1:15" s="6" customFormat="1" ht="12.75">
      <c r="K269" s="37"/>
      <c r="L269" s="37"/>
      <c r="M269" s="37"/>
      <c r="N269" s="37"/>
      <c r="O269" s="37"/>
    </row>
    <row r="270" spans="1:15" s="6" customFormat="1" ht="12.75">
      <c r="K270" s="37"/>
      <c r="L270" s="37"/>
      <c r="M270" s="37"/>
      <c r="N270" s="37"/>
      <c r="O270" s="37"/>
    </row>
    <row r="271" spans="1:15" s="6" customFormat="1" ht="12.75">
      <c r="K271" s="37"/>
      <c r="L271" s="37"/>
      <c r="M271" s="37"/>
      <c r="N271" s="37"/>
      <c r="O271" s="37"/>
    </row>
    <row r="272" spans="1:15" s="6" customFormat="1" ht="12.75">
      <c r="K272" s="37"/>
      <c r="L272" s="37"/>
      <c r="M272" s="37"/>
      <c r="N272" s="37"/>
      <c r="O272" s="37"/>
    </row>
    <row r="273" spans="1:15" s="6" customFormat="1" ht="12.75">
      <c r="K273" s="37"/>
      <c r="L273" s="37"/>
      <c r="M273" s="37"/>
      <c r="N273" s="37"/>
      <c r="O273" s="37"/>
    </row>
    <row r="274" spans="1:15" s="6" customFormat="1" ht="12.75">
      <c r="K274" s="37"/>
      <c r="L274" s="58"/>
      <c r="M274" s="58"/>
      <c r="N274" s="37"/>
      <c r="O274" s="37"/>
    </row>
    <row r="275" spans="1:15" s="6" customFormat="1" ht="12.75">
      <c r="K275" s="37"/>
      <c r="L275" s="58"/>
      <c r="M275" s="58"/>
      <c r="N275" s="37"/>
      <c r="O275" s="37"/>
    </row>
    <row r="276" spans="1:15" s="6" customFormat="1" ht="12.75">
      <c r="K276" s="37"/>
      <c r="L276" s="58"/>
      <c r="M276" s="58"/>
      <c r="N276" s="37"/>
      <c r="O276" s="37"/>
    </row>
    <row r="277" spans="1:15" s="6" customFormat="1" ht="12.75">
      <c r="K277" s="37"/>
      <c r="L277" s="37"/>
      <c r="M277" s="37"/>
      <c r="N277" s="37"/>
      <c r="O277" s="37"/>
    </row>
    <row r="278" spans="1:15" s="6" customFormat="1" ht="12.75">
      <c r="K278" s="37"/>
      <c r="L278" s="58"/>
      <c r="M278" s="58"/>
      <c r="N278" s="37"/>
      <c r="O278" s="37"/>
    </row>
    <row r="279" spans="1:15" s="6" customFormat="1" ht="12.75">
      <c r="K279" s="37"/>
      <c r="L279" s="58"/>
      <c r="M279" s="58"/>
      <c r="N279" s="37"/>
      <c r="O279" s="37"/>
    </row>
    <row r="280" spans="1:15" s="6" customFormat="1" ht="12.75">
      <c r="K280" s="37"/>
      <c r="L280" s="58"/>
      <c r="M280" s="58"/>
      <c r="N280" s="37"/>
      <c r="O280" s="37"/>
    </row>
    <row r="281" spans="1:15" s="6" customFormat="1" ht="12.75">
      <c r="K281" s="37"/>
      <c r="L281" s="58"/>
      <c r="M281" s="58"/>
      <c r="N281" s="37"/>
      <c r="O281" s="37"/>
    </row>
    <row r="282" spans="1:15" s="6" customFormat="1" ht="12.75">
      <c r="F282" s="1"/>
      <c r="G282" s="1"/>
      <c r="H282" s="1"/>
      <c r="I282" s="1"/>
      <c r="J282" s="1"/>
      <c r="K282" s="37"/>
      <c r="L282" s="58"/>
      <c r="M282" s="58"/>
      <c r="N282" s="37"/>
      <c r="O282" s="37"/>
    </row>
    <row r="283" spans="1:15" s="6" customFormat="1" ht="12.7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58"/>
      <c r="M283" s="58"/>
      <c r="N283" s="37"/>
      <c r="O283" s="37"/>
    </row>
    <row r="284" spans="1:15" s="6" customFormat="1" ht="12.7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58"/>
      <c r="M284" s="58"/>
      <c r="N284" s="37"/>
      <c r="O284" s="37"/>
    </row>
    <row r="285" spans="1:15" s="6" customFormat="1" ht="12.7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58"/>
      <c r="M285" s="58"/>
      <c r="N285" s="37"/>
      <c r="O285" s="37"/>
    </row>
    <row r="286" spans="1:15" s="6" customFormat="1" ht="12.7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58"/>
      <c r="M286" s="58"/>
      <c r="N286" s="37"/>
      <c r="O286" s="37"/>
    </row>
    <row r="287" spans="1:15" s="6" customFormat="1" ht="12.7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58"/>
      <c r="M287" s="58"/>
      <c r="N287" s="37"/>
      <c r="O287" s="37"/>
    </row>
    <row r="288" spans="1:15" s="6" customFormat="1" ht="12.7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58"/>
      <c r="M288" s="58"/>
      <c r="N288" s="37"/>
      <c r="O288" s="37"/>
    </row>
    <row r="289" spans="1:15" s="6" customFormat="1" ht="12.7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58"/>
      <c r="M289" s="58"/>
      <c r="N289" s="37"/>
      <c r="O289" s="37"/>
    </row>
    <row r="290" spans="1:15" s="6" customFormat="1" ht="12.7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58"/>
      <c r="M290" s="58"/>
      <c r="N290" s="37"/>
      <c r="O290" s="37"/>
    </row>
    <row r="291" spans="1:15" s="6" customFormat="1" ht="12.7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58"/>
      <c r="M291" s="58"/>
      <c r="N291" s="37"/>
      <c r="O291" s="37"/>
    </row>
    <row r="292" spans="1:15" s="6" customFormat="1" ht="12.7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58"/>
      <c r="M292" s="58"/>
      <c r="N292" s="37"/>
      <c r="O292" s="37"/>
    </row>
    <row r="293" spans="1:15" s="6" customFormat="1" ht="12.7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58"/>
      <c r="M293" s="58"/>
      <c r="N293" s="37"/>
      <c r="O293" s="37"/>
    </row>
    <row r="294" spans="1:15" ht="12.75">
      <c r="L294" s="58"/>
      <c r="M294" s="58"/>
      <c r="N294" s="37"/>
      <c r="O294" s="37"/>
    </row>
  </sheetData>
  <mergeCells count="5">
    <mergeCell ref="A1:L1"/>
    <mergeCell ref="A2:L2"/>
    <mergeCell ref="A3:L3"/>
    <mergeCell ref="A4:L4"/>
    <mergeCell ref="A6:K6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&amp;R郡上市（一般会計等）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T298"/>
  <sheetViews>
    <sheetView zoomScaleNormal="100" zoomScaleSheetLayoutView="100" workbookViewId="0">
      <selection activeCell="P7" sqref="P7"/>
    </sheetView>
  </sheetViews>
  <sheetFormatPr defaultColWidth="9" defaultRowHeight="18" customHeight="1"/>
  <cols>
    <col min="1" max="1" width="1.125" style="1" customWidth="1"/>
    <col min="2" max="2" width="1.625" style="1" customWidth="1"/>
    <col min="3" max="8" width="2" style="1" customWidth="1"/>
    <col min="9" max="9" width="14.25" style="1" customWidth="1"/>
    <col min="10" max="10" width="5.125" style="1" customWidth="1"/>
    <col min="11" max="11" width="8.625" style="1" customWidth="1"/>
    <col min="12" max="13" width="13.125" style="1" customWidth="1"/>
    <col min="14" max="14" width="1" style="1" customWidth="1"/>
    <col min="15" max="16384" width="9" style="1"/>
  </cols>
  <sheetData>
    <row r="1" spans="1:13" ht="12.75">
      <c r="B1" s="397" t="s">
        <v>100</v>
      </c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</row>
    <row r="2" spans="1:13" ht="17.25">
      <c r="A2" s="32"/>
      <c r="B2" s="398" t="s">
        <v>101</v>
      </c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</row>
    <row r="3" spans="1:13" ht="17.25">
      <c r="A3" s="59"/>
      <c r="B3" s="399" t="s">
        <v>245</v>
      </c>
      <c r="C3" s="399"/>
      <c r="D3" s="399"/>
      <c r="E3" s="399"/>
      <c r="F3" s="399"/>
      <c r="G3" s="399"/>
      <c r="H3" s="399"/>
      <c r="I3" s="399"/>
      <c r="J3" s="399"/>
      <c r="K3" s="399"/>
      <c r="L3" s="399"/>
      <c r="M3" s="399"/>
    </row>
    <row r="4" spans="1:13" ht="17.25">
      <c r="A4" s="59"/>
      <c r="B4" s="399" t="s">
        <v>244</v>
      </c>
      <c r="C4" s="399"/>
      <c r="D4" s="399"/>
      <c r="E4" s="399"/>
      <c r="F4" s="399"/>
      <c r="G4" s="399"/>
      <c r="H4" s="399"/>
      <c r="I4" s="399"/>
      <c r="J4" s="399"/>
      <c r="K4" s="399"/>
      <c r="L4" s="399"/>
      <c r="M4" s="399"/>
    </row>
    <row r="5" spans="1:13" thickBot="1">
      <c r="A5" s="59"/>
      <c r="B5" s="33"/>
      <c r="C5" s="32"/>
      <c r="D5" s="32"/>
      <c r="E5" s="32"/>
      <c r="F5" s="32"/>
      <c r="G5" s="32"/>
      <c r="H5" s="32"/>
      <c r="I5" s="34"/>
      <c r="J5" s="32"/>
      <c r="K5" s="60"/>
      <c r="L5" s="32"/>
      <c r="M5" s="61" t="s">
        <v>242</v>
      </c>
    </row>
    <row r="6" spans="1:13" ht="15" customHeight="1">
      <c r="B6" s="400" t="s">
        <v>1</v>
      </c>
      <c r="C6" s="401"/>
      <c r="D6" s="401"/>
      <c r="E6" s="401"/>
      <c r="F6" s="401"/>
      <c r="G6" s="401"/>
      <c r="H6" s="401"/>
      <c r="I6" s="402"/>
      <c r="J6" s="406" t="s">
        <v>102</v>
      </c>
      <c r="K6" s="401"/>
      <c r="L6" s="254"/>
      <c r="M6" s="255"/>
    </row>
    <row r="7" spans="1:13" ht="29.25" customHeight="1" thickBot="1">
      <c r="B7" s="403"/>
      <c r="C7" s="404"/>
      <c r="D7" s="404"/>
      <c r="E7" s="404"/>
      <c r="F7" s="404"/>
      <c r="G7" s="404"/>
      <c r="H7" s="404"/>
      <c r="I7" s="405"/>
      <c r="J7" s="407"/>
      <c r="K7" s="404"/>
      <c r="L7" s="256" t="s">
        <v>103</v>
      </c>
      <c r="M7" s="257" t="s">
        <v>104</v>
      </c>
    </row>
    <row r="8" spans="1:13" ht="18" customHeight="1">
      <c r="A8" s="5"/>
      <c r="B8" s="258" t="s">
        <v>105</v>
      </c>
      <c r="C8" s="259"/>
      <c r="D8" s="260"/>
      <c r="E8" s="260"/>
      <c r="F8" s="260"/>
      <c r="G8" s="260"/>
      <c r="H8" s="260"/>
      <c r="I8" s="261"/>
      <c r="J8" s="408">
        <f>SUM(L8:M8)</f>
        <v>130063790</v>
      </c>
      <c r="K8" s="409"/>
      <c r="L8" s="262">
        <v>165357805</v>
      </c>
      <c r="M8" s="263">
        <v>-35294015</v>
      </c>
    </row>
    <row r="9" spans="1:13" ht="18" customHeight="1">
      <c r="A9" s="5"/>
      <c r="B9" s="35"/>
      <c r="C9" s="36" t="s">
        <v>106</v>
      </c>
      <c r="D9" s="55"/>
      <c r="E9" s="55"/>
      <c r="F9" s="55"/>
      <c r="G9" s="55"/>
      <c r="H9" s="55"/>
      <c r="I9" s="264"/>
      <c r="J9" s="385">
        <f t="shared" ref="J9:J12" si="0">SUM(L9:M9)</f>
        <v>-23385534.398999993</v>
      </c>
      <c r="K9" s="386"/>
      <c r="L9" s="265"/>
      <c r="M9" s="266">
        <f>'02行政コスト計算書'!L41</f>
        <v>-23385534.398999993</v>
      </c>
    </row>
    <row r="10" spans="1:13" ht="18" customHeight="1">
      <c r="B10" s="76"/>
      <c r="C10" s="28" t="s">
        <v>107</v>
      </c>
      <c r="D10" s="267"/>
      <c r="E10" s="267"/>
      <c r="F10" s="267"/>
      <c r="G10" s="267"/>
      <c r="H10" s="267"/>
      <c r="I10" s="267"/>
      <c r="J10" s="385">
        <f>SUM(L10:M10)</f>
        <v>23174694.362999998</v>
      </c>
      <c r="K10" s="386"/>
      <c r="L10" s="265"/>
      <c r="M10" s="266">
        <f>SUM(M11:M12)</f>
        <v>23174694.362999998</v>
      </c>
    </row>
    <row r="11" spans="1:13" s="6" customFormat="1" ht="18" customHeight="1">
      <c r="A11" s="1"/>
      <c r="B11" s="268"/>
      <c r="C11" s="28"/>
      <c r="D11" s="73" t="s">
        <v>108</v>
      </c>
      <c r="E11" s="73"/>
      <c r="F11" s="73"/>
      <c r="G11" s="73"/>
      <c r="H11" s="73"/>
      <c r="I11" s="28"/>
      <c r="J11" s="385">
        <f t="shared" si="0"/>
        <v>19426507.112</v>
      </c>
      <c r="K11" s="386"/>
      <c r="L11" s="265"/>
      <c r="M11" s="266">
        <v>19426507.112</v>
      </c>
    </row>
    <row r="12" spans="1:13" s="6" customFormat="1" ht="18" customHeight="1">
      <c r="A12" s="1"/>
      <c r="B12" s="269"/>
      <c r="C12" s="270"/>
      <c r="D12" s="270" t="s">
        <v>109</v>
      </c>
      <c r="E12" s="270"/>
      <c r="F12" s="270"/>
      <c r="G12" s="270"/>
      <c r="H12" s="270"/>
      <c r="I12" s="271"/>
      <c r="J12" s="387">
        <f t="shared" si="0"/>
        <v>3748187.2510000002</v>
      </c>
      <c r="K12" s="388"/>
      <c r="L12" s="272"/>
      <c r="M12" s="273">
        <v>3748187.2510000002</v>
      </c>
    </row>
    <row r="13" spans="1:13" s="6" customFormat="1" ht="18" customHeight="1">
      <c r="B13" s="45"/>
      <c r="C13" s="274" t="s">
        <v>110</v>
      </c>
      <c r="D13" s="275"/>
      <c r="E13" s="275"/>
      <c r="F13" s="276"/>
      <c r="G13" s="276"/>
      <c r="H13" s="276"/>
      <c r="I13" s="80"/>
      <c r="J13" s="395">
        <f>SUM(L13:M13)</f>
        <v>-210840.03599999472</v>
      </c>
      <c r="K13" s="396"/>
      <c r="L13" s="277"/>
      <c r="M13" s="278">
        <f>M9+M10</f>
        <v>-210840.03599999472</v>
      </c>
    </row>
    <row r="14" spans="1:13" s="6" customFormat="1" ht="18" customHeight="1">
      <c r="B14" s="35"/>
      <c r="C14" s="72" t="s">
        <v>111</v>
      </c>
      <c r="D14" s="72"/>
      <c r="E14" s="72"/>
      <c r="F14" s="73"/>
      <c r="G14" s="73"/>
      <c r="H14" s="73"/>
      <c r="I14" s="28"/>
      <c r="J14" s="393"/>
      <c r="K14" s="394"/>
      <c r="L14" s="279">
        <f>SUM(L15:L18)</f>
        <v>-3056185</v>
      </c>
      <c r="M14" s="266">
        <f>SUM(M15:M18)</f>
        <v>3056185</v>
      </c>
    </row>
    <row r="15" spans="1:13" s="6" customFormat="1" ht="18" customHeight="1">
      <c r="B15" s="35"/>
      <c r="C15" s="72"/>
      <c r="D15" s="72" t="s">
        <v>112</v>
      </c>
      <c r="E15" s="73"/>
      <c r="F15" s="73"/>
      <c r="G15" s="73"/>
      <c r="H15" s="73"/>
      <c r="I15" s="28"/>
      <c r="J15" s="393"/>
      <c r="K15" s="394"/>
      <c r="L15" s="279">
        <v>2613651</v>
      </c>
      <c r="M15" s="266">
        <v>-2613651</v>
      </c>
    </row>
    <row r="16" spans="1:13" s="6" customFormat="1" ht="18" customHeight="1">
      <c r="B16" s="35"/>
      <c r="C16" s="72"/>
      <c r="D16" s="72" t="s">
        <v>113</v>
      </c>
      <c r="E16" s="72"/>
      <c r="F16" s="73"/>
      <c r="G16" s="73"/>
      <c r="H16" s="73"/>
      <c r="I16" s="28"/>
      <c r="J16" s="393"/>
      <c r="K16" s="394"/>
      <c r="L16" s="279">
        <v>-4966006</v>
      </c>
      <c r="M16" s="266">
        <v>4966006</v>
      </c>
    </row>
    <row r="17" spans="2:20" s="6" customFormat="1" ht="18" customHeight="1">
      <c r="B17" s="35"/>
      <c r="C17" s="72"/>
      <c r="D17" s="72" t="s">
        <v>114</v>
      </c>
      <c r="E17" s="72"/>
      <c r="F17" s="73"/>
      <c r="G17" s="73"/>
      <c r="H17" s="73"/>
      <c r="I17" s="28"/>
      <c r="J17" s="393"/>
      <c r="K17" s="394"/>
      <c r="L17" s="279">
        <v>234092</v>
      </c>
      <c r="M17" s="266">
        <v>-234092</v>
      </c>
    </row>
    <row r="18" spans="2:20" s="6" customFormat="1" ht="18" customHeight="1">
      <c r="B18" s="35"/>
      <c r="C18" s="72"/>
      <c r="D18" s="72" t="s">
        <v>115</v>
      </c>
      <c r="E18" s="72"/>
      <c r="F18" s="73"/>
      <c r="G18" s="78"/>
      <c r="H18" s="73"/>
      <c r="I18" s="28"/>
      <c r="J18" s="393"/>
      <c r="K18" s="394"/>
      <c r="L18" s="279">
        <v>-937922</v>
      </c>
      <c r="M18" s="266">
        <v>937922</v>
      </c>
    </row>
    <row r="19" spans="2:20" s="6" customFormat="1" ht="18" customHeight="1">
      <c r="B19" s="35"/>
      <c r="C19" s="72" t="s">
        <v>116</v>
      </c>
      <c r="D19" s="280"/>
      <c r="E19" s="280"/>
      <c r="F19" s="280"/>
      <c r="G19" s="280"/>
      <c r="H19" s="280"/>
      <c r="I19" s="267"/>
      <c r="J19" s="385">
        <f t="shared" ref="J19:J25" si="1">SUM(L19:M19)</f>
        <v>-1725</v>
      </c>
      <c r="K19" s="386"/>
      <c r="L19" s="279">
        <v>-1725</v>
      </c>
      <c r="M19" s="281"/>
    </row>
    <row r="20" spans="2:20" s="6" customFormat="1" ht="18" customHeight="1">
      <c r="B20" s="35"/>
      <c r="C20" s="72" t="s">
        <v>117</v>
      </c>
      <c r="D20" s="282"/>
      <c r="E20" s="280"/>
      <c r="F20" s="280"/>
      <c r="G20" s="280"/>
      <c r="H20" s="280"/>
      <c r="I20" s="267"/>
      <c r="J20" s="385">
        <f>SUM(L20:M20)</f>
        <v>-18508</v>
      </c>
      <c r="K20" s="386"/>
      <c r="L20" s="279">
        <v>-18508</v>
      </c>
      <c r="M20" s="281"/>
    </row>
    <row r="21" spans="2:20" s="6" customFormat="1" ht="18" customHeight="1">
      <c r="B21" s="35"/>
      <c r="C21" s="72"/>
      <c r="D21" s="282"/>
      <c r="E21" s="280"/>
      <c r="F21" s="280"/>
      <c r="G21" s="280"/>
      <c r="H21" s="280"/>
      <c r="I21" s="267"/>
      <c r="J21" s="385"/>
      <c r="K21" s="386"/>
      <c r="L21" s="279"/>
      <c r="M21" s="266"/>
    </row>
    <row r="22" spans="2:20" s="6" customFormat="1" ht="18" customHeight="1">
      <c r="B22" s="35"/>
      <c r="C22" s="72"/>
      <c r="D22" s="282"/>
      <c r="E22" s="280"/>
      <c r="F22" s="280"/>
      <c r="G22" s="280"/>
      <c r="H22" s="280"/>
      <c r="I22" s="267"/>
      <c r="J22" s="385"/>
      <c r="K22" s="386"/>
      <c r="L22" s="279"/>
      <c r="M22" s="266"/>
    </row>
    <row r="23" spans="2:20" s="6" customFormat="1" ht="18" customHeight="1">
      <c r="B23" s="269"/>
      <c r="C23" s="270" t="s">
        <v>15</v>
      </c>
      <c r="D23" s="283"/>
      <c r="E23" s="283"/>
      <c r="F23" s="284"/>
      <c r="G23" s="284"/>
      <c r="H23" s="284"/>
      <c r="I23" s="285"/>
      <c r="J23" s="387">
        <f>SUM(L23:M23)</f>
        <v>0</v>
      </c>
      <c r="K23" s="388"/>
      <c r="L23" s="286"/>
      <c r="M23" s="162"/>
      <c r="N23" s="38"/>
      <c r="O23" s="38"/>
      <c r="P23" s="38"/>
      <c r="Q23" s="39"/>
      <c r="R23" s="39"/>
      <c r="S23" s="39"/>
      <c r="T23" s="39"/>
    </row>
    <row r="24" spans="2:20" s="6" customFormat="1" ht="18" customHeight="1" thickBot="1">
      <c r="B24" s="287"/>
      <c r="C24" s="288" t="s">
        <v>118</v>
      </c>
      <c r="D24" s="289"/>
      <c r="E24" s="290"/>
      <c r="F24" s="290"/>
      <c r="G24" s="291"/>
      <c r="H24" s="290"/>
      <c r="I24" s="292"/>
      <c r="J24" s="389">
        <f>SUM(L24:M24)</f>
        <v>-231073.03599999472</v>
      </c>
      <c r="K24" s="390"/>
      <c r="L24" s="293">
        <f>SUM(L19:L23,L14,L13)</f>
        <v>-3076418</v>
      </c>
      <c r="M24" s="163">
        <f>SUM(M19:M23,M14,M13)</f>
        <v>2845344.9640000053</v>
      </c>
      <c r="N24" s="38"/>
      <c r="O24" s="38"/>
      <c r="P24" s="38"/>
      <c r="Q24" s="39"/>
      <c r="R24" s="39"/>
      <c r="S24" s="39"/>
      <c r="T24" s="39"/>
    </row>
    <row r="25" spans="2:20" s="6" customFormat="1" ht="18" customHeight="1" thickBot="1">
      <c r="B25" s="294" t="s">
        <v>119</v>
      </c>
      <c r="C25" s="295"/>
      <c r="D25" s="296"/>
      <c r="E25" s="296"/>
      <c r="F25" s="297"/>
      <c r="G25" s="297"/>
      <c r="H25" s="297"/>
      <c r="I25" s="298"/>
      <c r="J25" s="391">
        <f t="shared" si="1"/>
        <v>129832716.964</v>
      </c>
      <c r="K25" s="392"/>
      <c r="L25" s="299">
        <f>L24+L8</f>
        <v>162281387</v>
      </c>
      <c r="M25" s="164">
        <f>M24+M8</f>
        <v>-32448670.035999995</v>
      </c>
      <c r="N25" s="38"/>
      <c r="O25" s="38"/>
      <c r="P25" s="38"/>
      <c r="Q25" s="39"/>
      <c r="R25" s="39"/>
      <c r="S25" s="39"/>
      <c r="T25" s="39"/>
    </row>
    <row r="26" spans="2:20" s="6" customFormat="1" ht="6.75" customHeight="1">
      <c r="B26" s="62"/>
      <c r="C26" s="63"/>
      <c r="D26" s="63"/>
      <c r="E26" s="63"/>
      <c r="F26" s="63"/>
      <c r="G26" s="63"/>
      <c r="H26" s="63"/>
      <c r="I26" s="63"/>
      <c r="M26" s="38"/>
      <c r="N26" s="38"/>
      <c r="O26" s="38"/>
      <c r="P26" s="38"/>
      <c r="Q26" s="39"/>
      <c r="R26" s="39"/>
      <c r="S26" s="39"/>
      <c r="T26" s="39"/>
    </row>
    <row r="27" spans="2:20" s="6" customFormat="1" ht="15.6" customHeight="1">
      <c r="B27" s="64"/>
      <c r="C27" s="64"/>
      <c r="D27" s="64"/>
      <c r="E27" s="64"/>
      <c r="F27" s="64"/>
      <c r="G27" s="64"/>
      <c r="H27" s="64"/>
      <c r="I27" s="64"/>
      <c r="M27" s="38"/>
      <c r="N27" s="38"/>
      <c r="O27" s="38"/>
      <c r="P27" s="38"/>
      <c r="Q27" s="39"/>
      <c r="R27" s="39"/>
      <c r="S27" s="39"/>
      <c r="T27" s="39"/>
    </row>
    <row r="28" spans="2:20" s="6" customFormat="1" ht="15.6" customHeight="1">
      <c r="B28" s="64"/>
      <c r="C28" s="64"/>
      <c r="D28" s="64"/>
      <c r="E28" s="64"/>
      <c r="F28" s="64"/>
      <c r="G28" s="64"/>
      <c r="H28" s="64"/>
      <c r="I28" s="64"/>
    </row>
    <row r="29" spans="2:20" s="6" customFormat="1" ht="15.6" customHeight="1"/>
    <row r="30" spans="2:20" s="6" customFormat="1" ht="15.6" customHeight="1"/>
    <row r="31" spans="2:20" s="6" customFormat="1" ht="15.6" customHeight="1"/>
    <row r="32" spans="2:20" s="6" customFormat="1" ht="15.6" customHeight="1"/>
    <row r="33" s="6" customFormat="1" ht="15.6" customHeight="1"/>
    <row r="34" s="6" customFormat="1" ht="15.6" customHeight="1"/>
    <row r="35" s="6" customFormat="1" ht="12.75"/>
    <row r="36" s="6" customFormat="1" ht="12.75"/>
    <row r="37" s="6" customFormat="1" ht="12.75"/>
    <row r="38" s="6" customFormat="1" ht="12.75"/>
    <row r="39" s="6" customFormat="1" ht="12.75"/>
    <row r="40" s="6" customFormat="1" ht="12.75"/>
    <row r="41" s="6" customFormat="1" ht="12.75"/>
    <row r="42" s="6" customFormat="1" ht="12.75"/>
    <row r="43" s="6" customFormat="1" ht="12.75"/>
    <row r="44" s="6" customFormat="1" ht="12.75"/>
    <row r="45" s="6" customFormat="1" ht="12.75"/>
    <row r="46" s="6" customFormat="1" ht="12.75"/>
    <row r="47" s="6" customFormat="1" ht="12.75"/>
    <row r="48" s="6" customFormat="1" ht="12.75"/>
    <row r="49" spans="2:9" s="6" customFormat="1" ht="12.75"/>
    <row r="50" spans="2:9" s="6" customFormat="1" ht="12.75"/>
    <row r="51" spans="2:9" s="6" customFormat="1" ht="12.75"/>
    <row r="52" spans="2:9" s="6" customFormat="1" ht="12.75"/>
    <row r="53" spans="2:9" s="6" customFormat="1" ht="12.75"/>
    <row r="54" spans="2:9" s="6" customFormat="1" ht="12.75"/>
    <row r="55" spans="2:9" s="6" customFormat="1" ht="12.75"/>
    <row r="56" spans="2:9" s="6" customFormat="1" ht="12.75"/>
    <row r="57" spans="2:9" s="6" customFormat="1" ht="12.75"/>
    <row r="58" spans="2:9" s="6" customFormat="1" ht="12.75"/>
    <row r="59" spans="2:9" s="6" customFormat="1" ht="12.75"/>
    <row r="60" spans="2:9" s="6" customFormat="1" ht="12.75"/>
    <row r="61" spans="2:9" s="6" customFormat="1" ht="12.75">
      <c r="B61" s="27"/>
      <c r="C61" s="27"/>
      <c r="D61" s="27"/>
      <c r="E61" s="27"/>
      <c r="F61" s="27"/>
      <c r="G61" s="27"/>
      <c r="H61" s="27"/>
      <c r="I61" s="27"/>
    </row>
    <row r="62" spans="2:9" s="6" customFormat="1" ht="12.75">
      <c r="B62" s="5"/>
      <c r="C62" s="5"/>
      <c r="D62" s="5"/>
      <c r="E62" s="5"/>
      <c r="F62" s="5"/>
      <c r="G62" s="5"/>
      <c r="H62" s="5"/>
      <c r="I62" s="5"/>
    </row>
    <row r="63" spans="2:9" s="6" customFormat="1" ht="12.75">
      <c r="B63" s="1"/>
      <c r="C63" s="1"/>
      <c r="D63" s="1"/>
      <c r="E63" s="1"/>
      <c r="F63" s="1"/>
      <c r="G63" s="1"/>
      <c r="H63" s="1"/>
      <c r="I63" s="1"/>
    </row>
    <row r="64" spans="2:9" s="6" customFormat="1" ht="12.75">
      <c r="B64" s="1"/>
      <c r="C64" s="1"/>
      <c r="D64" s="1"/>
      <c r="E64" s="1"/>
      <c r="F64" s="1"/>
      <c r="G64" s="1"/>
      <c r="H64" s="1"/>
      <c r="I64" s="1"/>
    </row>
    <row r="65" spans="2:13" s="6" customFormat="1" ht="12.75"/>
    <row r="66" spans="2:13" s="6" customFormat="1" ht="12.75"/>
    <row r="67" spans="2:13" s="5" customFormat="1" ht="12.75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</row>
    <row r="68" spans="2:13" ht="12.75">
      <c r="B68" s="6"/>
      <c r="C68" s="6"/>
      <c r="D68" s="6"/>
      <c r="E68" s="6"/>
      <c r="F68" s="6"/>
      <c r="G68" s="6"/>
      <c r="H68" s="6"/>
      <c r="I68" s="6"/>
      <c r="J68" s="5"/>
      <c r="K68" s="5"/>
      <c r="L68" s="5"/>
      <c r="M68" s="5"/>
    </row>
    <row r="69" spans="2:13" ht="12.75">
      <c r="B69" s="6"/>
      <c r="C69" s="6"/>
      <c r="D69" s="6"/>
      <c r="E69" s="6"/>
      <c r="F69" s="6"/>
      <c r="G69" s="6"/>
      <c r="H69" s="6"/>
      <c r="I69" s="6"/>
    </row>
    <row r="70" spans="2:13" s="6" customFormat="1" ht="12.75">
      <c r="J70" s="1"/>
      <c r="K70" s="1"/>
      <c r="L70" s="1"/>
      <c r="M70" s="1"/>
    </row>
    <row r="71" spans="2:13" s="6" customFormat="1" ht="12.75"/>
    <row r="72" spans="2:13" s="6" customFormat="1" ht="12.75"/>
    <row r="73" spans="2:13" s="6" customFormat="1" ht="12.75"/>
    <row r="74" spans="2:13" s="6" customFormat="1" ht="12.75"/>
    <row r="75" spans="2:13" s="6" customFormat="1" ht="12.75"/>
    <row r="76" spans="2:13" s="6" customFormat="1" ht="12.75"/>
    <row r="77" spans="2:13" s="6" customFormat="1" ht="12.75"/>
    <row r="78" spans="2:13" s="6" customFormat="1" ht="12.75"/>
    <row r="79" spans="2:13" s="6" customFormat="1" ht="12.75"/>
    <row r="80" spans="2:13" s="6" customFormat="1" ht="12.75"/>
    <row r="81" s="6" customFormat="1" ht="12.75"/>
    <row r="82" s="6" customFormat="1" ht="12.75"/>
    <row r="83" s="6" customFormat="1" ht="12.75"/>
    <row r="84" s="6" customFormat="1" ht="12.75"/>
    <row r="85" s="6" customFormat="1" ht="12.75"/>
    <row r="86" s="6" customFormat="1" ht="12.75"/>
    <row r="87" s="6" customFormat="1" ht="12.75"/>
    <row r="88" s="6" customFormat="1" ht="12.75"/>
    <row r="89" s="6" customFormat="1" ht="12.75"/>
    <row r="90" s="6" customFormat="1" ht="12.75"/>
    <row r="91" s="6" customFormat="1" ht="12.75"/>
    <row r="92" s="6" customFormat="1" ht="12.75"/>
    <row r="93" s="6" customFormat="1" ht="12.75"/>
    <row r="94" s="6" customFormat="1" ht="12.75"/>
    <row r="95" s="6" customFormat="1" ht="12.75"/>
    <row r="96" s="6" customFormat="1" ht="12.75"/>
    <row r="97" spans="2:13" s="6" customFormat="1" ht="12.75"/>
    <row r="98" spans="2:13" s="6" customFormat="1" ht="12.75"/>
    <row r="99" spans="2:13" s="6" customFormat="1" ht="12.75"/>
    <row r="100" spans="2:13" s="6" customFormat="1" ht="12.75"/>
    <row r="101" spans="2:13" s="27" customFormat="1" ht="12.75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</row>
    <row r="102" spans="2:13" s="5" customFormat="1" ht="12.75">
      <c r="B102" s="6"/>
      <c r="C102" s="6"/>
      <c r="D102" s="6"/>
      <c r="E102" s="6"/>
      <c r="F102" s="6"/>
      <c r="G102" s="6"/>
      <c r="H102" s="6"/>
      <c r="I102" s="6"/>
      <c r="J102" s="27"/>
      <c r="K102" s="27"/>
      <c r="L102" s="27"/>
      <c r="M102" s="27"/>
    </row>
    <row r="103" spans="2:13" ht="12.75">
      <c r="B103" s="6"/>
      <c r="C103" s="6"/>
      <c r="D103" s="6"/>
      <c r="E103" s="6"/>
      <c r="F103" s="6"/>
      <c r="G103" s="6"/>
      <c r="H103" s="6"/>
      <c r="I103" s="6"/>
      <c r="J103" s="5"/>
      <c r="K103" s="5"/>
      <c r="L103" s="5"/>
      <c r="M103" s="5"/>
    </row>
    <row r="104" spans="2:13" ht="12.75">
      <c r="B104" s="6"/>
      <c r="C104" s="6"/>
      <c r="D104" s="6"/>
      <c r="E104" s="6"/>
      <c r="F104" s="6"/>
      <c r="G104" s="6"/>
      <c r="H104" s="6"/>
      <c r="I104" s="6"/>
    </row>
    <row r="105" spans="2:13" s="6" customFormat="1" ht="12.75">
      <c r="J105" s="1"/>
      <c r="K105" s="1"/>
      <c r="L105" s="1"/>
      <c r="M105" s="1"/>
    </row>
    <row r="106" spans="2:13" s="6" customFormat="1" ht="12.75"/>
    <row r="107" spans="2:13" s="6" customFormat="1" ht="12.75"/>
    <row r="108" spans="2:13" s="6" customFormat="1" ht="12.75"/>
    <row r="109" spans="2:13" s="6" customFormat="1" ht="12.75"/>
    <row r="110" spans="2:13" s="6" customFormat="1" ht="12.75"/>
    <row r="111" spans="2:13" s="6" customFormat="1" ht="12.75"/>
    <row r="112" spans="2:13" s="6" customFormat="1" ht="12.75"/>
    <row r="113" spans="2:9" s="6" customFormat="1" ht="12.75"/>
    <row r="114" spans="2:9" s="6" customFormat="1" ht="12.75"/>
    <row r="115" spans="2:9" s="6" customFormat="1" ht="12.75">
      <c r="B115" s="28"/>
      <c r="C115" s="28"/>
      <c r="D115" s="28"/>
      <c r="E115" s="28"/>
      <c r="F115" s="28"/>
      <c r="G115" s="28"/>
      <c r="H115" s="28"/>
      <c r="I115" s="28"/>
    </row>
    <row r="116" spans="2:9" s="6" customFormat="1" ht="12.75">
      <c r="B116" s="5"/>
      <c r="C116" s="5"/>
      <c r="D116" s="5"/>
      <c r="E116" s="5"/>
      <c r="F116" s="5"/>
      <c r="G116" s="5"/>
      <c r="H116" s="5"/>
      <c r="I116" s="5"/>
    </row>
    <row r="117" spans="2:9" s="6" customFormat="1" ht="12.75">
      <c r="B117" s="1"/>
      <c r="C117" s="1"/>
      <c r="D117" s="1"/>
      <c r="E117" s="1"/>
      <c r="F117" s="1"/>
      <c r="G117" s="1"/>
      <c r="H117" s="1"/>
      <c r="I117" s="1"/>
    </row>
    <row r="118" spans="2:9" s="6" customFormat="1" ht="12.75">
      <c r="B118" s="1"/>
      <c r="C118" s="1"/>
      <c r="D118" s="1"/>
      <c r="E118" s="1"/>
      <c r="F118" s="1"/>
      <c r="G118" s="1"/>
      <c r="H118" s="1"/>
      <c r="I118" s="1"/>
    </row>
    <row r="119" spans="2:9" s="6" customFormat="1" ht="12.75"/>
    <row r="120" spans="2:9" s="6" customFormat="1" ht="12.75"/>
    <row r="121" spans="2:9" s="6" customFormat="1" ht="12.75"/>
    <row r="122" spans="2:9" s="6" customFormat="1" ht="12.75"/>
    <row r="123" spans="2:9" s="6" customFormat="1" ht="12.75"/>
    <row r="124" spans="2:9" s="6" customFormat="1" ht="12.75"/>
    <row r="125" spans="2:9" s="6" customFormat="1" ht="12.75"/>
    <row r="126" spans="2:9" s="6" customFormat="1" ht="12.75"/>
    <row r="127" spans="2:9" s="6" customFormat="1" ht="12.75"/>
    <row r="128" spans="2:9" s="6" customFormat="1" ht="12.75"/>
    <row r="129" spans="2:13" s="6" customFormat="1" ht="12.75"/>
    <row r="130" spans="2:13" s="6" customFormat="1" ht="12.75"/>
    <row r="131" spans="2:13" s="6" customFormat="1" ht="12.75"/>
    <row r="132" spans="2:13" s="6" customFormat="1" ht="12.75"/>
    <row r="133" spans="2:13" s="6" customFormat="1" ht="12.75"/>
    <row r="134" spans="2:13" s="6" customFormat="1" ht="12.75"/>
    <row r="135" spans="2:13" s="6" customFormat="1" ht="12.75"/>
    <row r="136" spans="2:13" s="6" customFormat="1" ht="12.75"/>
    <row r="137" spans="2:13" s="6" customFormat="1" ht="12.75"/>
    <row r="138" spans="2:13" s="6" customFormat="1" ht="12.75"/>
    <row r="139" spans="2:13" s="6" customFormat="1" ht="12.75"/>
    <row r="140" spans="2:13" s="6" customFormat="1" ht="12.75"/>
    <row r="141" spans="2:13" s="6" customFormat="1" ht="12.75"/>
    <row r="142" spans="2:13" s="6" customFormat="1" ht="12.75"/>
    <row r="143" spans="2:13" s="27" customFormat="1" ht="12.75"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</row>
    <row r="144" spans="2:13" s="5" customFormat="1" ht="12.75">
      <c r="B144" s="6"/>
      <c r="C144" s="6"/>
      <c r="D144" s="6"/>
      <c r="E144" s="6"/>
      <c r="F144" s="6"/>
      <c r="G144" s="6"/>
      <c r="H144" s="6"/>
      <c r="I144" s="6"/>
      <c r="J144" s="27"/>
      <c r="K144" s="27"/>
      <c r="L144" s="27"/>
      <c r="M144" s="27"/>
    </row>
    <row r="145" spans="2:13" ht="12.75">
      <c r="B145" s="6"/>
      <c r="C145" s="6"/>
      <c r="D145" s="6"/>
      <c r="E145" s="6"/>
      <c r="F145" s="6"/>
      <c r="G145" s="6"/>
      <c r="H145" s="6"/>
      <c r="I145" s="6"/>
      <c r="J145" s="5"/>
      <c r="K145" s="5"/>
      <c r="L145" s="5"/>
      <c r="M145" s="5"/>
    </row>
    <row r="146" spans="2:13" ht="12.75">
      <c r="B146" s="6"/>
      <c r="C146" s="6"/>
      <c r="D146" s="6"/>
      <c r="E146" s="6"/>
      <c r="F146" s="6"/>
      <c r="G146" s="6"/>
      <c r="H146" s="6"/>
      <c r="I146" s="6"/>
    </row>
    <row r="147" spans="2:13" s="6" customFormat="1" ht="12.75">
      <c r="J147" s="1"/>
      <c r="K147" s="1"/>
      <c r="L147" s="1"/>
      <c r="M147" s="1"/>
    </row>
    <row r="148" spans="2:13" s="6" customFormat="1" ht="12.75"/>
    <row r="149" spans="2:13" s="6" customFormat="1" ht="12.75"/>
    <row r="150" spans="2:13" s="6" customFormat="1" ht="12.75"/>
    <row r="151" spans="2:13" s="6" customFormat="1" ht="12.75"/>
    <row r="152" spans="2:13" s="6" customFormat="1" ht="12.75"/>
    <row r="153" spans="2:13" s="6" customFormat="1" ht="12.75"/>
    <row r="154" spans="2:13" s="6" customFormat="1" ht="12.75"/>
    <row r="155" spans="2:13" s="6" customFormat="1" ht="12.75"/>
    <row r="156" spans="2:13" s="6" customFormat="1" ht="12.75"/>
    <row r="157" spans="2:13" s="6" customFormat="1" ht="12.75"/>
    <row r="158" spans="2:13" s="6" customFormat="1" ht="12.75"/>
    <row r="159" spans="2:13" s="6" customFormat="1" ht="12.75"/>
    <row r="160" spans="2:13" s="6" customFormat="1" ht="12.75"/>
    <row r="161" spans="2:9" s="6" customFormat="1" ht="12.75"/>
    <row r="162" spans="2:9" s="6" customFormat="1" ht="12.75"/>
    <row r="163" spans="2:9" s="6" customFormat="1" ht="12.75"/>
    <row r="164" spans="2:9" s="6" customFormat="1" ht="12.75"/>
    <row r="165" spans="2:9" s="6" customFormat="1" ht="12.75"/>
    <row r="166" spans="2:9" s="6" customFormat="1" ht="12.75"/>
    <row r="167" spans="2:9" s="6" customFormat="1" ht="12.75"/>
    <row r="168" spans="2:9" s="6" customFormat="1" ht="12.75"/>
    <row r="169" spans="2:9" s="6" customFormat="1" ht="12.75"/>
    <row r="170" spans="2:9" s="6" customFormat="1" ht="12.75"/>
    <row r="171" spans="2:9" s="6" customFormat="1" ht="12.75"/>
    <row r="172" spans="2:9" s="6" customFormat="1" ht="12.75"/>
    <row r="173" spans="2:9" s="6" customFormat="1" ht="12.75"/>
    <row r="174" spans="2:9" s="6" customFormat="1" ht="12.75">
      <c r="C174" s="37"/>
      <c r="D174" s="37"/>
      <c r="E174" s="37"/>
      <c r="F174" s="37"/>
      <c r="G174" s="37"/>
      <c r="H174" s="37"/>
    </row>
    <row r="175" spans="2:9" s="6" customFormat="1" ht="13.5">
      <c r="B175" s="29"/>
      <c r="C175" s="29"/>
      <c r="D175" s="29"/>
      <c r="E175" s="29"/>
      <c r="F175" s="29"/>
      <c r="G175" s="29"/>
      <c r="H175" s="29"/>
      <c r="I175" s="29"/>
    </row>
    <row r="176" spans="2:9" s="6" customFormat="1" ht="12.75">
      <c r="B176" s="1"/>
      <c r="C176" s="1"/>
      <c r="D176" s="1"/>
      <c r="E176" s="1"/>
      <c r="F176" s="1"/>
      <c r="G176" s="1"/>
      <c r="H176" s="1"/>
      <c r="I176" s="1"/>
    </row>
    <row r="177" spans="2:9" s="6" customFormat="1" ht="13.5">
      <c r="B177" s="57"/>
      <c r="C177" s="57"/>
      <c r="D177" s="57"/>
      <c r="E177" s="57"/>
      <c r="F177" s="57"/>
      <c r="G177" s="57"/>
      <c r="H177" s="57"/>
      <c r="I177" s="57"/>
    </row>
    <row r="178" spans="2:9" s="6" customFormat="1" ht="13.5">
      <c r="B178" s="57"/>
      <c r="C178" s="57"/>
      <c r="D178" s="57"/>
      <c r="E178" s="57"/>
      <c r="F178" s="57"/>
      <c r="G178" s="57"/>
      <c r="H178" s="57"/>
      <c r="I178" s="57"/>
    </row>
    <row r="179" spans="2:9" s="6" customFormat="1" ht="13.5">
      <c r="B179" s="57"/>
      <c r="C179" s="57"/>
      <c r="D179" s="57"/>
      <c r="E179" s="57"/>
      <c r="F179" s="57"/>
      <c r="G179" s="57"/>
      <c r="H179" s="57"/>
      <c r="I179" s="57"/>
    </row>
    <row r="180" spans="2:9" s="6" customFormat="1" ht="13.5">
      <c r="B180" s="57"/>
      <c r="C180" s="57"/>
      <c r="D180" s="57"/>
      <c r="E180" s="57"/>
      <c r="F180" s="57"/>
      <c r="G180" s="57"/>
      <c r="H180" s="57"/>
      <c r="I180" s="57"/>
    </row>
    <row r="181" spans="2:9" s="6" customFormat="1" ht="13.5">
      <c r="B181" s="57"/>
      <c r="C181" s="57"/>
      <c r="D181" s="57"/>
      <c r="E181" s="57"/>
      <c r="F181" s="57"/>
      <c r="G181" s="57"/>
      <c r="H181" s="57"/>
      <c r="I181" s="57"/>
    </row>
    <row r="182" spans="2:9" s="6" customFormat="1" ht="13.5">
      <c r="B182" s="57"/>
      <c r="C182" s="57"/>
      <c r="D182" s="57"/>
      <c r="E182" s="57"/>
      <c r="F182" s="57"/>
      <c r="G182" s="57"/>
      <c r="H182" s="57"/>
      <c r="I182" s="57"/>
    </row>
    <row r="183" spans="2:9" s="6" customFormat="1" ht="13.5">
      <c r="B183" s="57"/>
      <c r="C183" s="57"/>
      <c r="D183" s="57"/>
      <c r="E183" s="57"/>
      <c r="F183" s="57"/>
      <c r="G183" s="57"/>
      <c r="H183" s="57"/>
      <c r="I183" s="57"/>
    </row>
    <row r="184" spans="2:9" s="6" customFormat="1" ht="13.5">
      <c r="B184" s="57"/>
      <c r="C184" s="57"/>
      <c r="D184" s="57"/>
      <c r="E184" s="57"/>
      <c r="F184" s="57"/>
      <c r="G184" s="57"/>
      <c r="H184" s="57"/>
      <c r="I184" s="57"/>
    </row>
    <row r="185" spans="2:9" s="6" customFormat="1" ht="13.5">
      <c r="B185" s="57"/>
      <c r="C185" s="57"/>
      <c r="D185" s="57"/>
      <c r="E185" s="57"/>
      <c r="F185" s="57"/>
      <c r="G185" s="57"/>
      <c r="H185" s="57"/>
      <c r="I185" s="57"/>
    </row>
    <row r="186" spans="2:9" s="6" customFormat="1" ht="13.5">
      <c r="B186" s="57"/>
      <c r="C186" s="57"/>
      <c r="D186" s="57"/>
      <c r="E186" s="57"/>
      <c r="F186" s="57"/>
      <c r="G186" s="57"/>
      <c r="H186" s="57"/>
      <c r="I186" s="57"/>
    </row>
    <row r="187" spans="2:9" s="6" customFormat="1" ht="12.75">
      <c r="B187" s="3"/>
      <c r="C187" s="3"/>
      <c r="D187" s="3"/>
      <c r="E187" s="3"/>
      <c r="F187" s="3"/>
      <c r="G187" s="3"/>
      <c r="H187" s="3"/>
      <c r="I187" s="3"/>
    </row>
    <row r="188" spans="2:9" s="6" customFormat="1" ht="12.75"/>
    <row r="189" spans="2:9" s="6" customFormat="1" ht="12.75"/>
    <row r="190" spans="2:9" s="6" customFormat="1" ht="12.75"/>
    <row r="191" spans="2:9" s="6" customFormat="1" ht="12.75"/>
    <row r="192" spans="2:9" s="6" customFormat="1" ht="12.75"/>
    <row r="193" spans="2:13" s="6" customFormat="1" ht="12.75"/>
    <row r="194" spans="2:13" s="6" customFormat="1" ht="12.75"/>
    <row r="195" spans="2:13" s="6" customFormat="1" ht="12.75"/>
    <row r="196" spans="2:13" s="6" customFormat="1" ht="12.75"/>
    <row r="197" spans="2:13" s="28" customFormat="1" ht="12.75"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</row>
    <row r="198" spans="2:13" s="5" customFormat="1" ht="12.75">
      <c r="B198" s="6"/>
      <c r="C198" s="6"/>
      <c r="D198" s="6"/>
      <c r="E198" s="6"/>
      <c r="F198" s="6"/>
      <c r="G198" s="6"/>
      <c r="H198" s="6"/>
      <c r="I198" s="6"/>
      <c r="J198" s="28"/>
      <c r="K198" s="28"/>
      <c r="L198" s="28"/>
      <c r="M198" s="28"/>
    </row>
    <row r="199" spans="2:13" ht="12.75">
      <c r="B199" s="6"/>
      <c r="C199" s="6"/>
      <c r="D199" s="6"/>
      <c r="E199" s="6"/>
      <c r="F199" s="6"/>
      <c r="G199" s="6"/>
      <c r="H199" s="6"/>
      <c r="I199" s="6"/>
      <c r="J199" s="5"/>
      <c r="K199" s="5"/>
      <c r="L199" s="5"/>
      <c r="M199" s="5"/>
    </row>
    <row r="200" spans="2:13" ht="12.75">
      <c r="B200" s="6"/>
      <c r="C200" s="6"/>
      <c r="D200" s="6"/>
      <c r="E200" s="6"/>
      <c r="F200" s="6"/>
      <c r="G200" s="6"/>
      <c r="H200" s="6"/>
      <c r="I200" s="6"/>
    </row>
    <row r="201" spans="2:13" s="6" customFormat="1" ht="12.75">
      <c r="J201" s="1"/>
      <c r="K201" s="1"/>
      <c r="L201" s="1"/>
      <c r="M201" s="1"/>
    </row>
    <row r="202" spans="2:13" s="6" customFormat="1" ht="12.75"/>
    <row r="203" spans="2:13" s="6" customFormat="1" ht="12.75"/>
    <row r="204" spans="2:13" s="6" customFormat="1" ht="12.75"/>
    <row r="205" spans="2:13" s="6" customFormat="1" ht="12.75"/>
    <row r="206" spans="2:13" s="6" customFormat="1" ht="12.75"/>
    <row r="207" spans="2:13" s="6" customFormat="1" ht="12.75"/>
    <row r="208" spans="2:13" s="6" customFormat="1" ht="12.75"/>
    <row r="209" spans="1:9" s="6" customFormat="1" ht="12.75"/>
    <row r="210" spans="1:9" s="6" customFormat="1" ht="12.75"/>
    <row r="211" spans="1:9" s="6" customFormat="1" ht="12.75"/>
    <row r="212" spans="1:9" s="6" customFormat="1" ht="12.75"/>
    <row r="213" spans="1:9" s="6" customFormat="1" ht="12.75"/>
    <row r="214" spans="1:9" s="6" customFormat="1" ht="12.75">
      <c r="A214" s="1"/>
    </row>
    <row r="215" spans="1:9" s="6" customFormat="1" ht="12.75">
      <c r="A215" s="1"/>
      <c r="G215" s="1"/>
      <c r="H215" s="1"/>
    </row>
    <row r="216" spans="1:9" s="6" customFormat="1" ht="12.75">
      <c r="A216" s="1"/>
      <c r="B216" s="1"/>
      <c r="C216" s="1"/>
      <c r="D216" s="1"/>
      <c r="E216" s="1"/>
      <c r="F216" s="1"/>
      <c r="G216" s="1"/>
      <c r="H216" s="1"/>
      <c r="I216" s="1"/>
    </row>
    <row r="217" spans="1:9" s="6" customFormat="1" ht="12.75">
      <c r="A217" s="1"/>
      <c r="B217" s="1"/>
      <c r="C217" s="1"/>
      <c r="D217" s="1"/>
      <c r="E217" s="1"/>
      <c r="F217" s="1"/>
      <c r="G217" s="1"/>
      <c r="H217" s="1"/>
      <c r="I217" s="1"/>
    </row>
    <row r="218" spans="1:9" s="6" customFormat="1" ht="12.75">
      <c r="A218" s="1"/>
      <c r="B218" s="1"/>
      <c r="C218" s="1"/>
      <c r="D218" s="1"/>
      <c r="E218" s="1"/>
      <c r="F218" s="1"/>
      <c r="G218" s="1"/>
      <c r="H218" s="1"/>
      <c r="I218" s="1"/>
    </row>
    <row r="219" spans="1:9" s="6" customFormat="1" ht="12.75">
      <c r="A219" s="1"/>
      <c r="B219" s="1"/>
      <c r="C219" s="1"/>
      <c r="D219" s="1"/>
      <c r="E219" s="1"/>
      <c r="F219" s="1"/>
      <c r="G219" s="1"/>
      <c r="H219" s="1"/>
      <c r="I219" s="1"/>
    </row>
    <row r="220" spans="1:9" s="6" customFormat="1" ht="12.75">
      <c r="A220" s="1"/>
      <c r="B220" s="1"/>
      <c r="C220" s="1"/>
      <c r="D220" s="1"/>
      <c r="E220" s="1"/>
      <c r="F220" s="1"/>
      <c r="G220" s="1"/>
      <c r="H220" s="1"/>
      <c r="I220" s="1"/>
    </row>
    <row r="221" spans="1:9" s="6" customFormat="1" ht="12.75">
      <c r="A221" s="1"/>
      <c r="B221" s="1"/>
      <c r="C221" s="1"/>
      <c r="D221" s="1"/>
      <c r="E221" s="1"/>
      <c r="F221" s="1"/>
      <c r="G221" s="1"/>
      <c r="H221" s="1"/>
      <c r="I221" s="1"/>
    </row>
    <row r="222" spans="1:9" s="6" customFormat="1" ht="12.75">
      <c r="A222" s="1"/>
      <c r="B222" s="1"/>
      <c r="C222" s="1"/>
      <c r="D222" s="1"/>
      <c r="E222" s="1"/>
      <c r="F222" s="1"/>
      <c r="G222" s="1"/>
      <c r="H222" s="1"/>
      <c r="I222" s="1"/>
    </row>
    <row r="223" spans="1:9" s="6" customFormat="1" ht="12.75">
      <c r="A223" s="1"/>
      <c r="B223" s="1"/>
      <c r="C223" s="1"/>
      <c r="D223" s="1"/>
      <c r="E223" s="1"/>
      <c r="F223" s="1"/>
      <c r="G223" s="1"/>
      <c r="H223" s="1"/>
      <c r="I223" s="1"/>
    </row>
    <row r="224" spans="1:9" s="6" customFormat="1" ht="12.75">
      <c r="A224" s="1"/>
      <c r="B224" s="1"/>
      <c r="C224" s="1"/>
      <c r="D224" s="1"/>
      <c r="E224" s="1"/>
      <c r="F224" s="1"/>
      <c r="G224" s="1"/>
      <c r="H224" s="1"/>
      <c r="I224" s="1"/>
    </row>
    <row r="225" spans="1:9" s="6" customFormat="1" ht="12.75">
      <c r="A225" s="1"/>
      <c r="B225" s="1"/>
      <c r="C225" s="1"/>
      <c r="D225" s="1"/>
      <c r="E225" s="1"/>
      <c r="F225" s="1"/>
      <c r="G225" s="1"/>
      <c r="H225" s="1"/>
      <c r="I225" s="1"/>
    </row>
    <row r="226" spans="1:9" s="6" customFormat="1" ht="12.75">
      <c r="A226" s="1"/>
      <c r="B226" s="1"/>
      <c r="C226" s="1"/>
      <c r="D226" s="1"/>
      <c r="E226" s="1"/>
      <c r="F226" s="1"/>
      <c r="G226" s="1"/>
      <c r="H226" s="1"/>
      <c r="I226" s="1"/>
    </row>
    <row r="227" spans="1:9" s="6" customFormat="1" ht="12.75">
      <c r="A227" s="1"/>
      <c r="B227" s="1"/>
      <c r="C227" s="1"/>
      <c r="D227" s="1"/>
      <c r="E227" s="1"/>
      <c r="F227" s="1"/>
      <c r="G227" s="1"/>
      <c r="H227" s="1"/>
      <c r="I227" s="1"/>
    </row>
    <row r="228" spans="1:9" s="6" customFormat="1" ht="12.75">
      <c r="A228" s="1"/>
      <c r="B228" s="1"/>
      <c r="C228" s="1"/>
      <c r="D228" s="1"/>
      <c r="E228" s="1"/>
      <c r="F228" s="1"/>
      <c r="G228" s="1"/>
      <c r="H228" s="1"/>
      <c r="I228" s="1"/>
    </row>
    <row r="229" spans="1:9" s="6" customFormat="1" ht="12.75">
      <c r="A229" s="1"/>
      <c r="B229" s="1"/>
      <c r="C229" s="1"/>
      <c r="D229" s="1"/>
      <c r="E229" s="1"/>
      <c r="F229" s="1"/>
      <c r="G229" s="1"/>
      <c r="H229" s="1"/>
      <c r="I229" s="1"/>
    </row>
    <row r="230" spans="1:9" s="6" customFormat="1" ht="12.75">
      <c r="A230" s="1"/>
      <c r="B230" s="1"/>
      <c r="C230" s="1"/>
      <c r="D230" s="1"/>
      <c r="E230" s="1"/>
      <c r="F230" s="1"/>
      <c r="G230" s="1"/>
      <c r="H230" s="1"/>
      <c r="I230" s="1"/>
    </row>
    <row r="231" spans="1:9" s="6" customFormat="1" ht="12.75">
      <c r="A231" s="1"/>
      <c r="B231" s="1"/>
      <c r="C231" s="1"/>
      <c r="D231" s="1"/>
      <c r="E231" s="1"/>
      <c r="F231" s="1"/>
      <c r="G231" s="1"/>
      <c r="H231" s="1"/>
      <c r="I231" s="1"/>
    </row>
    <row r="232" spans="1:9" s="6" customFormat="1" ht="12.75">
      <c r="A232" s="1"/>
      <c r="B232" s="1"/>
      <c r="C232" s="1"/>
      <c r="D232" s="1"/>
      <c r="E232" s="1"/>
      <c r="F232" s="1"/>
      <c r="G232" s="1"/>
      <c r="H232" s="1"/>
      <c r="I232" s="1"/>
    </row>
    <row r="233" spans="1:9" s="6" customFormat="1" ht="12.75">
      <c r="A233" s="1"/>
      <c r="B233" s="1"/>
      <c r="C233" s="1"/>
      <c r="D233" s="1"/>
      <c r="E233" s="1"/>
      <c r="F233" s="1"/>
      <c r="G233" s="1"/>
      <c r="H233" s="1"/>
      <c r="I233" s="1"/>
    </row>
    <row r="234" spans="1:9" s="6" customFormat="1" ht="12.75">
      <c r="A234" s="1"/>
      <c r="B234" s="1"/>
      <c r="C234" s="1"/>
      <c r="D234" s="1"/>
      <c r="E234" s="1"/>
      <c r="F234" s="1"/>
      <c r="G234" s="1"/>
      <c r="H234" s="1"/>
      <c r="I234" s="1"/>
    </row>
    <row r="235" spans="1:9" s="6" customFormat="1" ht="12.75">
      <c r="A235" s="1"/>
      <c r="B235" s="1"/>
      <c r="C235" s="1"/>
      <c r="D235" s="1"/>
      <c r="E235" s="1"/>
      <c r="F235" s="1"/>
      <c r="G235" s="1"/>
      <c r="H235" s="1"/>
      <c r="I235" s="1"/>
    </row>
    <row r="236" spans="1:9" s="6" customFormat="1" ht="12.75">
      <c r="A236" s="1"/>
      <c r="B236" s="1"/>
      <c r="C236" s="1"/>
      <c r="D236" s="1"/>
      <c r="E236" s="1"/>
      <c r="F236" s="1"/>
      <c r="G236" s="1"/>
      <c r="H236" s="1"/>
      <c r="I236" s="1"/>
    </row>
    <row r="237" spans="1:9" s="6" customFormat="1" ht="12.75">
      <c r="A237" s="1"/>
      <c r="B237" s="1"/>
      <c r="C237" s="1"/>
      <c r="D237" s="1"/>
      <c r="E237" s="1"/>
      <c r="F237" s="1"/>
      <c r="G237" s="1"/>
      <c r="H237" s="1"/>
      <c r="I237" s="1"/>
    </row>
    <row r="238" spans="1:9" s="6" customFormat="1" ht="12.75">
      <c r="A238" s="1"/>
      <c r="B238" s="1"/>
      <c r="C238" s="1"/>
      <c r="D238" s="1"/>
      <c r="E238" s="1"/>
      <c r="F238" s="1"/>
      <c r="G238" s="1"/>
      <c r="H238" s="1"/>
      <c r="I238" s="1"/>
    </row>
    <row r="239" spans="1:9" s="6" customFormat="1" ht="12.75">
      <c r="A239" s="1"/>
      <c r="B239" s="1"/>
      <c r="C239" s="1"/>
      <c r="D239" s="1"/>
      <c r="E239" s="1"/>
      <c r="F239" s="1"/>
      <c r="G239" s="1"/>
      <c r="H239" s="1"/>
      <c r="I239" s="1"/>
    </row>
    <row r="240" spans="1:9" s="6" customFormat="1" ht="12.75">
      <c r="A240" s="1"/>
      <c r="B240" s="1"/>
      <c r="C240" s="1"/>
      <c r="D240" s="1"/>
      <c r="E240" s="1"/>
      <c r="F240" s="1"/>
      <c r="G240" s="1"/>
      <c r="H240" s="1"/>
      <c r="I240" s="1"/>
    </row>
    <row r="241" spans="1:9" s="6" customFormat="1" ht="12.75">
      <c r="A241" s="1"/>
      <c r="B241" s="1"/>
      <c r="C241" s="1"/>
      <c r="D241" s="1"/>
      <c r="E241" s="1"/>
      <c r="F241" s="1"/>
      <c r="G241" s="1"/>
      <c r="H241" s="1"/>
      <c r="I241" s="1"/>
    </row>
    <row r="242" spans="1:9" s="6" customFormat="1" ht="12.75">
      <c r="A242" s="1"/>
      <c r="B242" s="1"/>
      <c r="C242" s="1"/>
      <c r="D242" s="1"/>
      <c r="E242" s="1"/>
      <c r="F242" s="1"/>
      <c r="G242" s="1"/>
      <c r="H242" s="1"/>
      <c r="I242" s="1"/>
    </row>
    <row r="243" spans="1:9" s="6" customFormat="1" ht="12.75">
      <c r="A243" s="1"/>
      <c r="B243" s="1"/>
      <c r="C243" s="1"/>
      <c r="D243" s="1"/>
      <c r="E243" s="1"/>
      <c r="F243" s="1"/>
      <c r="G243" s="1"/>
      <c r="H243" s="1"/>
      <c r="I243" s="1"/>
    </row>
    <row r="244" spans="1:9" s="6" customFormat="1" ht="12.75">
      <c r="A244" s="1"/>
      <c r="B244" s="1"/>
      <c r="C244" s="1"/>
      <c r="D244" s="1"/>
      <c r="E244" s="1"/>
      <c r="F244" s="1"/>
      <c r="G244" s="1"/>
      <c r="H244" s="1"/>
      <c r="I244" s="1"/>
    </row>
    <row r="245" spans="1:9" s="6" customFormat="1" ht="12.75">
      <c r="A245" s="1"/>
      <c r="B245" s="1"/>
      <c r="C245" s="1"/>
      <c r="D245" s="1"/>
      <c r="E245" s="1"/>
      <c r="F245" s="1"/>
      <c r="G245" s="1"/>
      <c r="H245" s="1"/>
      <c r="I245" s="1"/>
    </row>
    <row r="246" spans="1:9" s="6" customFormat="1" ht="12.75">
      <c r="A246" s="1"/>
      <c r="B246" s="1"/>
      <c r="C246" s="1"/>
      <c r="D246" s="1"/>
      <c r="E246" s="1"/>
      <c r="F246" s="1"/>
      <c r="G246" s="1"/>
      <c r="H246" s="1"/>
      <c r="I246" s="1"/>
    </row>
    <row r="247" spans="1:9" s="6" customFormat="1" ht="12.75">
      <c r="A247" s="1"/>
      <c r="B247" s="1"/>
      <c r="C247" s="1"/>
      <c r="D247" s="1"/>
      <c r="E247" s="1"/>
      <c r="F247" s="1"/>
      <c r="G247" s="1"/>
      <c r="H247" s="1"/>
      <c r="I247" s="1"/>
    </row>
    <row r="248" spans="1:9" s="6" customFormat="1" ht="12.75">
      <c r="A248" s="1"/>
      <c r="B248" s="1"/>
      <c r="C248" s="1"/>
      <c r="D248" s="1"/>
      <c r="E248" s="1"/>
      <c r="F248" s="1"/>
      <c r="G248" s="1"/>
      <c r="H248" s="1"/>
      <c r="I248" s="1"/>
    </row>
    <row r="249" spans="1:9" s="6" customFormat="1" ht="12.75">
      <c r="A249" s="1"/>
      <c r="B249" s="1"/>
      <c r="C249" s="1"/>
      <c r="D249" s="1"/>
      <c r="E249" s="1"/>
      <c r="F249" s="1"/>
      <c r="G249" s="1"/>
      <c r="H249" s="1"/>
      <c r="I249" s="1"/>
    </row>
    <row r="250" spans="1:9" s="6" customFormat="1" ht="12.75">
      <c r="A250" s="1"/>
      <c r="B250" s="1"/>
      <c r="C250" s="1"/>
      <c r="D250" s="1"/>
      <c r="E250" s="1"/>
      <c r="F250" s="1"/>
      <c r="G250" s="1"/>
      <c r="H250" s="1"/>
      <c r="I250" s="1"/>
    </row>
    <row r="251" spans="1:9" s="6" customFormat="1" ht="12.75">
      <c r="A251" s="1"/>
      <c r="B251" s="1"/>
      <c r="C251" s="1"/>
      <c r="D251" s="1"/>
      <c r="E251" s="1"/>
      <c r="F251" s="1"/>
      <c r="G251" s="1"/>
      <c r="H251" s="1"/>
      <c r="I251" s="1"/>
    </row>
    <row r="252" spans="1:9" s="6" customFormat="1" ht="12.75">
      <c r="A252" s="1"/>
      <c r="B252" s="1"/>
      <c r="C252" s="1"/>
      <c r="D252" s="1"/>
      <c r="E252" s="1"/>
      <c r="F252" s="1"/>
      <c r="G252" s="1"/>
      <c r="H252" s="1"/>
      <c r="I252" s="1"/>
    </row>
    <row r="253" spans="1:9" s="6" customFormat="1" ht="12.75">
      <c r="A253" s="1"/>
      <c r="B253" s="1"/>
      <c r="C253" s="1"/>
      <c r="D253" s="1"/>
      <c r="E253" s="1"/>
      <c r="F253" s="1"/>
      <c r="G253" s="1"/>
      <c r="H253" s="1"/>
      <c r="I253" s="1"/>
    </row>
    <row r="254" spans="1:9" s="6" customFormat="1" ht="12.75">
      <c r="A254" s="1"/>
      <c r="B254" s="1"/>
      <c r="C254" s="1"/>
      <c r="D254" s="1"/>
      <c r="E254" s="1"/>
      <c r="F254" s="1"/>
      <c r="G254" s="1"/>
      <c r="H254" s="1"/>
      <c r="I254" s="1"/>
    </row>
    <row r="255" spans="1:9" s="6" customFormat="1" ht="12.75">
      <c r="A255" s="1"/>
      <c r="B255" s="1"/>
      <c r="C255" s="1"/>
      <c r="D255" s="1"/>
      <c r="E255" s="1"/>
      <c r="F255" s="1"/>
      <c r="G255" s="1"/>
      <c r="H255" s="1"/>
      <c r="I255" s="1"/>
    </row>
    <row r="256" spans="1:9" s="6" customFormat="1" ht="12.75">
      <c r="A256" s="1"/>
      <c r="B256" s="1"/>
      <c r="C256" s="1"/>
      <c r="D256" s="1"/>
      <c r="E256" s="1"/>
      <c r="F256" s="1"/>
      <c r="G256" s="1"/>
      <c r="H256" s="1"/>
      <c r="I256" s="1"/>
    </row>
    <row r="257" spans="1:13" s="29" customFormat="1" ht="13.5">
      <c r="A257" s="1"/>
      <c r="B257" s="1"/>
      <c r="C257" s="1"/>
      <c r="D257" s="1"/>
      <c r="E257" s="1"/>
      <c r="F257" s="1"/>
      <c r="G257" s="1"/>
      <c r="H257" s="1"/>
      <c r="I257" s="1"/>
      <c r="J257" s="6"/>
      <c r="K257" s="6"/>
      <c r="L257" s="6"/>
      <c r="M257" s="6"/>
    </row>
    <row r="258" spans="1:13" ht="13.5">
      <c r="J258" s="56"/>
      <c r="K258" s="56"/>
      <c r="L258" s="56"/>
      <c r="M258" s="56"/>
    </row>
    <row r="259" spans="1:13" s="3" customFormat="1" ht="12.7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</row>
    <row r="260" spans="1:13" s="3" customFormat="1" ht="12.75">
      <c r="A260" s="1"/>
      <c r="B260" s="1"/>
      <c r="C260" s="1"/>
      <c r="D260" s="1"/>
      <c r="E260" s="1"/>
      <c r="F260" s="1"/>
      <c r="G260" s="1"/>
      <c r="H260" s="1"/>
      <c r="I260" s="1"/>
    </row>
    <row r="261" spans="1:13" s="3" customFormat="1" ht="12.75">
      <c r="A261" s="1"/>
      <c r="B261" s="1"/>
      <c r="C261" s="1"/>
      <c r="D261" s="1"/>
      <c r="E261" s="1"/>
      <c r="F261" s="1"/>
      <c r="G261" s="1"/>
      <c r="H261" s="1"/>
      <c r="I261" s="1"/>
    </row>
    <row r="262" spans="1:13" s="3" customFormat="1" ht="12.75">
      <c r="A262" s="1"/>
      <c r="B262" s="1"/>
      <c r="C262" s="1"/>
      <c r="D262" s="1"/>
      <c r="E262" s="1"/>
      <c r="F262" s="1"/>
      <c r="G262" s="1"/>
      <c r="H262" s="1"/>
      <c r="I262" s="1"/>
    </row>
    <row r="263" spans="1:13" s="3" customFormat="1" ht="12.75">
      <c r="A263" s="1"/>
      <c r="B263" s="1"/>
      <c r="C263" s="1"/>
      <c r="D263" s="1"/>
      <c r="E263" s="1"/>
      <c r="F263" s="1"/>
      <c r="G263" s="1"/>
      <c r="H263" s="1"/>
      <c r="I263" s="1"/>
    </row>
    <row r="264" spans="1:13" s="3" customFormat="1" ht="12.75">
      <c r="A264" s="1"/>
      <c r="B264" s="1"/>
      <c r="C264" s="1"/>
      <c r="D264" s="1"/>
      <c r="E264" s="1"/>
      <c r="F264" s="1"/>
      <c r="G264" s="1"/>
      <c r="H264" s="1"/>
      <c r="I264" s="1"/>
    </row>
    <row r="265" spans="1:13" s="6" customFormat="1" ht="12.75">
      <c r="A265" s="1"/>
      <c r="B265" s="1"/>
      <c r="C265" s="1"/>
      <c r="D265" s="1"/>
      <c r="E265" s="1"/>
      <c r="F265" s="1"/>
      <c r="G265" s="1"/>
      <c r="H265" s="1"/>
      <c r="I265" s="1"/>
      <c r="J265" s="3"/>
      <c r="K265" s="3"/>
      <c r="L265" s="3"/>
      <c r="M265" s="3"/>
    </row>
    <row r="266" spans="1:13" s="6" customFormat="1" ht="12.75">
      <c r="A266" s="1"/>
      <c r="B266" s="1"/>
      <c r="C266" s="1"/>
      <c r="D266" s="1"/>
      <c r="E266" s="1"/>
      <c r="F266" s="1"/>
      <c r="G266" s="1"/>
      <c r="H266" s="1"/>
      <c r="I266" s="1"/>
      <c r="J266" s="58"/>
      <c r="K266" s="58"/>
      <c r="L266" s="37"/>
      <c r="M266" s="37"/>
    </row>
    <row r="267" spans="1:13" s="3" customFormat="1" ht="12.75">
      <c r="A267" s="1"/>
      <c r="B267" s="1"/>
      <c r="C267" s="1"/>
      <c r="D267" s="1"/>
      <c r="E267" s="1"/>
      <c r="F267" s="1"/>
      <c r="G267" s="1"/>
      <c r="H267" s="1"/>
      <c r="I267" s="1"/>
      <c r="J267" s="58"/>
      <c r="K267" s="58"/>
      <c r="L267" s="37"/>
      <c r="M267" s="37"/>
    </row>
    <row r="268" spans="1:13" s="3" customFormat="1" ht="12.75">
      <c r="A268" s="1"/>
      <c r="B268" s="1"/>
      <c r="C268" s="1"/>
      <c r="D268" s="1"/>
      <c r="E268" s="1"/>
      <c r="F268" s="1"/>
      <c r="G268" s="1"/>
      <c r="H268" s="1"/>
      <c r="I268" s="1"/>
    </row>
    <row r="269" spans="1:13" s="3" customFormat="1" ht="12.75">
      <c r="A269" s="1"/>
      <c r="B269" s="1"/>
      <c r="C269" s="1"/>
      <c r="D269" s="1"/>
      <c r="E269" s="1"/>
      <c r="F269" s="1"/>
      <c r="G269" s="1"/>
      <c r="H269" s="1"/>
      <c r="I269" s="1"/>
    </row>
    <row r="270" spans="1:13" s="6" customFormat="1" ht="12.75">
      <c r="A270" s="1"/>
      <c r="B270" s="1"/>
      <c r="C270" s="1"/>
      <c r="D270" s="1"/>
      <c r="E270" s="1"/>
      <c r="F270" s="1"/>
      <c r="G270" s="1"/>
      <c r="H270" s="1"/>
      <c r="I270" s="1"/>
      <c r="J270" s="3"/>
      <c r="K270" s="3"/>
      <c r="L270" s="3"/>
      <c r="M270" s="3"/>
    </row>
    <row r="271" spans="1:13" s="6" customFormat="1" ht="12.75">
      <c r="A271" s="1"/>
      <c r="B271" s="1"/>
      <c r="C271" s="1"/>
      <c r="D271" s="1"/>
      <c r="E271" s="1"/>
      <c r="F271" s="1"/>
      <c r="G271" s="1"/>
      <c r="H271" s="1"/>
      <c r="I271" s="1"/>
      <c r="J271" s="37"/>
      <c r="K271" s="37"/>
      <c r="L271" s="37"/>
      <c r="M271" s="37"/>
    </row>
    <row r="272" spans="1:13" s="6" customFormat="1" ht="12.75">
      <c r="A272" s="1"/>
      <c r="B272" s="1"/>
      <c r="C272" s="1"/>
      <c r="D272" s="1"/>
      <c r="E272" s="1"/>
      <c r="F272" s="1"/>
      <c r="G272" s="1"/>
      <c r="H272" s="1"/>
      <c r="I272" s="1"/>
      <c r="J272" s="37"/>
      <c r="K272" s="37"/>
      <c r="L272" s="37"/>
      <c r="M272" s="37"/>
    </row>
    <row r="273" spans="1:13" s="6" customFormat="1" ht="12.75">
      <c r="A273" s="1"/>
      <c r="B273" s="1"/>
      <c r="C273" s="1"/>
      <c r="D273" s="1"/>
      <c r="E273" s="1"/>
      <c r="F273" s="1"/>
      <c r="G273" s="1"/>
      <c r="H273" s="1"/>
      <c r="I273" s="1"/>
      <c r="J273" s="37"/>
      <c r="K273" s="37"/>
      <c r="L273" s="37"/>
      <c r="M273" s="37"/>
    </row>
    <row r="274" spans="1:13" s="6" customFormat="1" ht="12.75">
      <c r="A274" s="1"/>
      <c r="B274" s="1"/>
      <c r="C274" s="1"/>
      <c r="D274" s="1"/>
      <c r="E274" s="1"/>
      <c r="F274" s="1"/>
      <c r="G274" s="1"/>
      <c r="H274" s="1"/>
      <c r="I274" s="1"/>
      <c r="J274" s="37"/>
      <c r="K274" s="37"/>
      <c r="L274" s="37"/>
      <c r="M274" s="37"/>
    </row>
    <row r="275" spans="1:13" s="6" customFormat="1" ht="12.75">
      <c r="A275" s="1"/>
      <c r="B275" s="1"/>
      <c r="C275" s="1"/>
      <c r="D275" s="1"/>
      <c r="E275" s="1"/>
      <c r="F275" s="1"/>
      <c r="G275" s="1"/>
      <c r="H275" s="1"/>
      <c r="I275" s="1"/>
      <c r="J275" s="37"/>
      <c r="K275" s="37"/>
      <c r="L275" s="37"/>
      <c r="M275" s="37"/>
    </row>
    <row r="276" spans="1:13" s="6" customFormat="1" ht="12.75">
      <c r="A276" s="1"/>
      <c r="B276" s="1"/>
      <c r="C276" s="1"/>
      <c r="D276" s="1"/>
      <c r="E276" s="1"/>
      <c r="F276" s="1"/>
      <c r="G276" s="1"/>
      <c r="H276" s="1"/>
      <c r="I276" s="1"/>
      <c r="J276" s="37"/>
      <c r="K276" s="37"/>
      <c r="L276" s="37"/>
      <c r="M276" s="37"/>
    </row>
    <row r="277" spans="1:13" s="6" customFormat="1" ht="12.75">
      <c r="A277" s="1"/>
      <c r="B277" s="1"/>
      <c r="C277" s="1"/>
      <c r="D277" s="1"/>
      <c r="E277" s="1"/>
      <c r="F277" s="1"/>
      <c r="G277" s="1"/>
      <c r="H277" s="1"/>
      <c r="I277" s="1"/>
      <c r="J277" s="37"/>
      <c r="K277" s="37"/>
      <c r="L277" s="37"/>
      <c r="M277" s="37"/>
    </row>
    <row r="278" spans="1:13" s="6" customFormat="1" ht="12.75">
      <c r="A278" s="1"/>
      <c r="B278" s="1"/>
      <c r="C278" s="1"/>
      <c r="D278" s="1"/>
      <c r="E278" s="1"/>
      <c r="F278" s="1"/>
      <c r="G278" s="1"/>
      <c r="H278" s="1"/>
      <c r="I278" s="1"/>
      <c r="J278" s="58"/>
      <c r="K278" s="58"/>
      <c r="L278" s="37"/>
      <c r="M278" s="37"/>
    </row>
    <row r="279" spans="1:13" s="6" customFormat="1" ht="12.75">
      <c r="A279" s="1"/>
      <c r="B279" s="1"/>
      <c r="C279" s="1"/>
      <c r="D279" s="1"/>
      <c r="E279" s="1"/>
      <c r="F279" s="1"/>
      <c r="G279" s="1"/>
      <c r="H279" s="1"/>
      <c r="I279" s="1"/>
      <c r="J279" s="58"/>
      <c r="K279" s="58"/>
      <c r="L279" s="37"/>
      <c r="M279" s="37"/>
    </row>
    <row r="280" spans="1:13" s="6" customFormat="1" ht="12.75">
      <c r="A280" s="1"/>
      <c r="B280" s="1"/>
      <c r="C280" s="1"/>
      <c r="D280" s="1"/>
      <c r="E280" s="1"/>
      <c r="F280" s="1"/>
      <c r="G280" s="1"/>
      <c r="H280" s="1"/>
      <c r="I280" s="1"/>
      <c r="J280" s="58"/>
      <c r="K280" s="58"/>
      <c r="L280" s="37"/>
      <c r="M280" s="37"/>
    </row>
    <row r="281" spans="1:13" s="6" customFormat="1" ht="12.75">
      <c r="A281" s="1"/>
      <c r="B281" s="1"/>
      <c r="C281" s="1"/>
      <c r="D281" s="1"/>
      <c r="E281" s="1"/>
      <c r="F281" s="1"/>
      <c r="G281" s="1"/>
      <c r="H281" s="1"/>
      <c r="I281" s="1"/>
      <c r="J281" s="37"/>
      <c r="K281" s="37"/>
      <c r="L281" s="37"/>
      <c r="M281" s="37"/>
    </row>
    <row r="282" spans="1:13" s="6" customFormat="1" ht="12.75">
      <c r="A282" s="1"/>
      <c r="B282" s="1"/>
      <c r="C282" s="1"/>
      <c r="D282" s="1"/>
      <c r="E282" s="1"/>
      <c r="F282" s="1"/>
      <c r="G282" s="1"/>
      <c r="H282" s="1"/>
      <c r="I282" s="1"/>
      <c r="J282" s="58"/>
      <c r="K282" s="58"/>
      <c r="L282" s="37"/>
      <c r="M282" s="37"/>
    </row>
    <row r="283" spans="1:13" s="6" customFormat="1" ht="12.75">
      <c r="A283" s="1"/>
      <c r="B283" s="1"/>
      <c r="C283" s="1"/>
      <c r="D283" s="1"/>
      <c r="E283" s="1"/>
      <c r="F283" s="1"/>
      <c r="G283" s="1"/>
      <c r="H283" s="1"/>
      <c r="I283" s="1"/>
      <c r="J283" s="58"/>
      <c r="K283" s="58"/>
      <c r="L283" s="37"/>
      <c r="M283" s="37"/>
    </row>
    <row r="284" spans="1:13" s="6" customFormat="1" ht="12.75">
      <c r="A284" s="1"/>
      <c r="B284" s="1"/>
      <c r="C284" s="1"/>
      <c r="D284" s="1"/>
      <c r="E284" s="1"/>
      <c r="F284" s="1"/>
      <c r="G284" s="1"/>
      <c r="H284" s="1"/>
      <c r="I284" s="1"/>
      <c r="J284" s="58"/>
      <c r="K284" s="58"/>
      <c r="L284" s="37"/>
      <c r="M284" s="37"/>
    </row>
    <row r="285" spans="1:13" s="6" customFormat="1" ht="12.75">
      <c r="A285" s="1"/>
      <c r="B285" s="1"/>
      <c r="C285" s="1"/>
      <c r="D285" s="1"/>
      <c r="E285" s="1"/>
      <c r="F285" s="1"/>
      <c r="G285" s="1"/>
      <c r="H285" s="1"/>
      <c r="I285" s="1"/>
      <c r="J285" s="58"/>
      <c r="K285" s="58"/>
      <c r="L285" s="37"/>
      <c r="M285" s="37"/>
    </row>
    <row r="286" spans="1:13" s="6" customFormat="1" ht="12.75">
      <c r="A286" s="1"/>
      <c r="B286" s="1"/>
      <c r="C286" s="1"/>
      <c r="D286" s="1"/>
      <c r="E286" s="1"/>
      <c r="F286" s="1"/>
      <c r="G286" s="1"/>
      <c r="H286" s="1"/>
      <c r="I286" s="1"/>
      <c r="J286" s="58"/>
      <c r="K286" s="58"/>
      <c r="L286" s="37"/>
      <c r="M286" s="37"/>
    </row>
    <row r="287" spans="1:13" s="6" customFormat="1" ht="12.75">
      <c r="A287" s="1"/>
      <c r="B287" s="1"/>
      <c r="C287" s="1"/>
      <c r="D287" s="1"/>
      <c r="E287" s="1"/>
      <c r="F287" s="1"/>
      <c r="G287" s="1"/>
      <c r="H287" s="1"/>
      <c r="I287" s="1"/>
      <c r="J287" s="58"/>
      <c r="K287" s="58"/>
      <c r="L287" s="37"/>
      <c r="M287" s="37"/>
    </row>
    <row r="288" spans="1:13" s="6" customFormat="1" ht="12.75">
      <c r="A288" s="1"/>
      <c r="B288" s="1"/>
      <c r="C288" s="1"/>
      <c r="D288" s="1"/>
      <c r="E288" s="1"/>
      <c r="F288" s="1"/>
      <c r="G288" s="1"/>
      <c r="H288" s="1"/>
      <c r="I288" s="1"/>
      <c r="J288" s="58"/>
      <c r="K288" s="58"/>
      <c r="L288" s="37"/>
      <c r="M288" s="37"/>
    </row>
    <row r="289" spans="1:13" s="6" customFormat="1" ht="12.75">
      <c r="A289" s="1"/>
      <c r="B289" s="1"/>
      <c r="C289" s="1"/>
      <c r="D289" s="1"/>
      <c r="E289" s="1"/>
      <c r="F289" s="1"/>
      <c r="G289" s="1"/>
      <c r="H289" s="1"/>
      <c r="I289" s="1"/>
      <c r="J289" s="58"/>
      <c r="K289" s="58"/>
      <c r="L289" s="37"/>
      <c r="M289" s="37"/>
    </row>
    <row r="290" spans="1:13" s="6" customFormat="1" ht="12.75">
      <c r="A290" s="1"/>
      <c r="B290" s="1"/>
      <c r="C290" s="1"/>
      <c r="D290" s="1"/>
      <c r="E290" s="1"/>
      <c r="F290" s="1"/>
      <c r="G290" s="1"/>
      <c r="H290" s="1"/>
      <c r="I290" s="1"/>
      <c r="J290" s="58"/>
      <c r="K290" s="58"/>
      <c r="L290" s="37"/>
      <c r="M290" s="37"/>
    </row>
    <row r="291" spans="1:13" s="6" customFormat="1" ht="12.75">
      <c r="A291" s="1"/>
      <c r="B291" s="1"/>
      <c r="C291" s="1"/>
      <c r="D291" s="1"/>
      <c r="E291" s="1"/>
      <c r="F291" s="1"/>
      <c r="G291" s="1"/>
      <c r="H291" s="1"/>
      <c r="I291" s="1"/>
      <c r="J291" s="58"/>
      <c r="K291" s="58"/>
      <c r="L291" s="37"/>
      <c r="M291" s="37"/>
    </row>
    <row r="292" spans="1:13" s="6" customFormat="1" ht="12.75">
      <c r="A292" s="1"/>
      <c r="B292" s="1"/>
      <c r="C292" s="1"/>
      <c r="D292" s="1"/>
      <c r="E292" s="1"/>
      <c r="F292" s="1"/>
      <c r="G292" s="1"/>
      <c r="H292" s="1"/>
      <c r="I292" s="1"/>
      <c r="J292" s="58"/>
      <c r="K292" s="58"/>
      <c r="L292" s="37"/>
      <c r="M292" s="37"/>
    </row>
    <row r="293" spans="1:13" s="6" customFormat="1" ht="12.75">
      <c r="A293" s="1"/>
      <c r="B293" s="1"/>
      <c r="C293" s="1"/>
      <c r="D293" s="1"/>
      <c r="E293" s="1"/>
      <c r="F293" s="1"/>
      <c r="G293" s="1"/>
      <c r="H293" s="1"/>
      <c r="I293" s="1"/>
      <c r="J293" s="58"/>
      <c r="K293" s="58"/>
      <c r="L293" s="37"/>
      <c r="M293" s="37"/>
    </row>
    <row r="294" spans="1:13" s="6" customFormat="1" ht="12.75">
      <c r="A294" s="1"/>
      <c r="B294" s="1"/>
      <c r="C294" s="1"/>
      <c r="D294" s="1"/>
      <c r="E294" s="1"/>
      <c r="F294" s="1"/>
      <c r="G294" s="1"/>
      <c r="H294" s="1"/>
      <c r="I294" s="1"/>
      <c r="J294" s="58"/>
      <c r="K294" s="58"/>
      <c r="L294" s="37"/>
      <c r="M294" s="37"/>
    </row>
    <row r="295" spans="1:13" s="6" customFormat="1" ht="12.75">
      <c r="A295" s="1"/>
      <c r="B295" s="1"/>
      <c r="C295" s="1"/>
      <c r="D295" s="1"/>
      <c r="E295" s="1"/>
      <c r="F295" s="1"/>
      <c r="G295" s="1"/>
      <c r="H295" s="1"/>
      <c r="I295" s="1"/>
      <c r="J295" s="58"/>
      <c r="K295" s="58"/>
      <c r="L295" s="37"/>
      <c r="M295" s="37"/>
    </row>
    <row r="296" spans="1:13" s="6" customFormat="1" ht="12.75">
      <c r="A296" s="1"/>
      <c r="B296" s="1"/>
      <c r="C296" s="1"/>
      <c r="D296" s="1"/>
      <c r="E296" s="1"/>
      <c r="F296" s="1"/>
      <c r="G296" s="1"/>
      <c r="H296" s="1"/>
      <c r="I296" s="1"/>
      <c r="J296" s="58"/>
      <c r="K296" s="58"/>
      <c r="L296" s="37"/>
      <c r="M296" s="37"/>
    </row>
    <row r="297" spans="1:13" s="6" customFormat="1" ht="12.75">
      <c r="A297" s="1"/>
      <c r="B297" s="1"/>
      <c r="C297" s="1"/>
      <c r="D297" s="1"/>
      <c r="E297" s="1"/>
      <c r="F297" s="1"/>
      <c r="G297" s="1"/>
      <c r="H297" s="1"/>
      <c r="I297" s="1"/>
      <c r="J297" s="58"/>
      <c r="K297" s="58"/>
      <c r="L297" s="37"/>
      <c r="M297" s="37"/>
    </row>
    <row r="298" spans="1:13" ht="12.75">
      <c r="J298" s="58"/>
      <c r="K298" s="58"/>
      <c r="L298" s="37"/>
      <c r="M298" s="37"/>
    </row>
  </sheetData>
  <mergeCells count="24">
    <mergeCell ref="J13:K13"/>
    <mergeCell ref="B1:M1"/>
    <mergeCell ref="B2:M2"/>
    <mergeCell ref="B3:M3"/>
    <mergeCell ref="B4:M4"/>
    <mergeCell ref="B6:I7"/>
    <mergeCell ref="J6:K7"/>
    <mergeCell ref="J8:K8"/>
    <mergeCell ref="J9:K9"/>
    <mergeCell ref="J10:K10"/>
    <mergeCell ref="J11:K11"/>
    <mergeCell ref="J12:K12"/>
    <mergeCell ref="J20:K20"/>
    <mergeCell ref="J23:K23"/>
    <mergeCell ref="J24:K24"/>
    <mergeCell ref="J25:K25"/>
    <mergeCell ref="J14:K14"/>
    <mergeCell ref="J15:K15"/>
    <mergeCell ref="J16:K16"/>
    <mergeCell ref="J17:K17"/>
    <mergeCell ref="J18:K18"/>
    <mergeCell ref="J19:K19"/>
    <mergeCell ref="J21:K21"/>
    <mergeCell ref="J22:K22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&amp;R郡上市（一般会計等）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L79"/>
  <sheetViews>
    <sheetView workbookViewId="0">
      <selection activeCell="C9" sqref="C9"/>
    </sheetView>
  </sheetViews>
  <sheetFormatPr defaultColWidth="9" defaultRowHeight="18" customHeight="1"/>
  <cols>
    <col min="1" max="1" width="0.75" style="1" customWidth="1"/>
    <col min="2" max="10" width="2.125" style="1" customWidth="1"/>
    <col min="11" max="11" width="13.25" style="1" customWidth="1"/>
    <col min="12" max="12" width="14.625" style="1" customWidth="1"/>
    <col min="13" max="13" width="0.75" style="1" customWidth="1"/>
    <col min="14" max="16384" width="9" style="1"/>
  </cols>
  <sheetData>
    <row r="1" spans="1:12" ht="12.75">
      <c r="B1" s="419" t="s">
        <v>120</v>
      </c>
      <c r="C1" s="419"/>
      <c r="D1" s="419"/>
      <c r="E1" s="419"/>
      <c r="F1" s="419"/>
      <c r="G1" s="419"/>
      <c r="H1" s="419"/>
      <c r="I1" s="419"/>
      <c r="J1" s="419"/>
      <c r="K1" s="419"/>
      <c r="L1" s="419"/>
    </row>
    <row r="2" spans="1:12" ht="18.75">
      <c r="A2" s="65"/>
      <c r="B2" s="420" t="s">
        <v>121</v>
      </c>
      <c r="C2" s="420"/>
      <c r="D2" s="420"/>
      <c r="E2" s="420"/>
      <c r="F2" s="420"/>
      <c r="G2" s="420"/>
      <c r="H2" s="420"/>
      <c r="I2" s="420"/>
      <c r="J2" s="420"/>
      <c r="K2" s="420"/>
      <c r="L2" s="420"/>
    </row>
    <row r="3" spans="1:12" s="27" customFormat="1" ht="13.5">
      <c r="B3" s="421" t="s">
        <v>243</v>
      </c>
      <c r="C3" s="363"/>
      <c r="D3" s="363"/>
      <c r="E3" s="363"/>
      <c r="F3" s="363"/>
      <c r="G3" s="363"/>
      <c r="H3" s="363"/>
      <c r="I3" s="363"/>
      <c r="J3" s="363"/>
      <c r="K3" s="363"/>
      <c r="L3" s="363"/>
    </row>
    <row r="4" spans="1:12" s="27" customFormat="1" ht="13.5">
      <c r="B4" s="421" t="s">
        <v>244</v>
      </c>
      <c r="C4" s="363"/>
      <c r="D4" s="363"/>
      <c r="E4" s="363"/>
      <c r="F4" s="363"/>
      <c r="G4" s="363"/>
      <c r="H4" s="363"/>
      <c r="I4" s="363"/>
      <c r="J4" s="363"/>
      <c r="K4" s="363"/>
      <c r="L4" s="363"/>
    </row>
    <row r="5" spans="1:12" s="28" customFormat="1" ht="14.25" thickBot="1">
      <c r="L5" s="149" t="s">
        <v>238</v>
      </c>
    </row>
    <row r="6" spans="1:12" s="28" customFormat="1" ht="12">
      <c r="B6" s="422" t="s">
        <v>1</v>
      </c>
      <c r="C6" s="423"/>
      <c r="D6" s="423"/>
      <c r="E6" s="423"/>
      <c r="F6" s="423"/>
      <c r="G6" s="423"/>
      <c r="H6" s="423"/>
      <c r="I6" s="424"/>
      <c r="J6" s="424"/>
      <c r="K6" s="425"/>
      <c r="L6" s="429" t="s">
        <v>237</v>
      </c>
    </row>
    <row r="7" spans="1:12" s="28" customFormat="1" ht="14.25" customHeight="1" thickBot="1">
      <c r="B7" s="426"/>
      <c r="C7" s="427"/>
      <c r="D7" s="427"/>
      <c r="E7" s="427"/>
      <c r="F7" s="427"/>
      <c r="G7" s="427"/>
      <c r="H7" s="427"/>
      <c r="I7" s="427"/>
      <c r="J7" s="427"/>
      <c r="K7" s="428"/>
      <c r="L7" s="430"/>
    </row>
    <row r="8" spans="1:12" s="5" customFormat="1" ht="12.75">
      <c r="B8" s="66" t="s">
        <v>122</v>
      </c>
      <c r="C8" s="67"/>
      <c r="D8" s="67"/>
      <c r="E8" s="68"/>
      <c r="F8" s="68"/>
      <c r="G8" s="69"/>
      <c r="H8" s="68"/>
      <c r="I8" s="70"/>
      <c r="J8" s="70"/>
      <c r="K8" s="71"/>
      <c r="L8" s="150"/>
    </row>
    <row r="9" spans="1:12" ht="12.75">
      <c r="B9" s="35"/>
      <c r="C9" s="72" t="s">
        <v>123</v>
      </c>
      <c r="D9" s="72"/>
      <c r="E9" s="73"/>
      <c r="F9" s="73"/>
      <c r="G9" s="28"/>
      <c r="H9" s="73"/>
      <c r="I9" s="37"/>
      <c r="J9" s="37"/>
      <c r="K9" s="74"/>
      <c r="L9" s="151">
        <f>SUM(L15,L10)</f>
        <v>19237789.321000002</v>
      </c>
    </row>
    <row r="10" spans="1:12" s="6" customFormat="1" ht="12.75">
      <c r="B10" s="35"/>
      <c r="C10" s="72"/>
      <c r="D10" s="72" t="s">
        <v>124</v>
      </c>
      <c r="E10" s="73"/>
      <c r="F10" s="73"/>
      <c r="G10" s="73"/>
      <c r="H10" s="73"/>
      <c r="I10" s="37"/>
      <c r="J10" s="37"/>
      <c r="K10" s="74"/>
      <c r="L10" s="151">
        <f>SUM(L11:L14)</f>
        <v>10149022.260000002</v>
      </c>
    </row>
    <row r="11" spans="1:12" s="6" customFormat="1" ht="12.75">
      <c r="B11" s="35"/>
      <c r="C11" s="72"/>
      <c r="D11" s="72"/>
      <c r="E11" s="75" t="s">
        <v>125</v>
      </c>
      <c r="F11" s="73"/>
      <c r="G11" s="73"/>
      <c r="H11" s="73"/>
      <c r="I11" s="37"/>
      <c r="J11" s="37"/>
      <c r="K11" s="74"/>
      <c r="L11" s="151">
        <v>3840059.318</v>
      </c>
    </row>
    <row r="12" spans="1:12" s="6" customFormat="1" ht="12.75">
      <c r="B12" s="35"/>
      <c r="C12" s="72"/>
      <c r="D12" s="72"/>
      <c r="E12" s="75" t="s">
        <v>126</v>
      </c>
      <c r="F12" s="73"/>
      <c r="G12" s="73"/>
      <c r="H12" s="73"/>
      <c r="I12" s="37"/>
      <c r="J12" s="37"/>
      <c r="K12" s="74"/>
      <c r="L12" s="151">
        <v>5887303.8260000004</v>
      </c>
    </row>
    <row r="13" spans="1:12" s="6" customFormat="1" ht="12.75">
      <c r="B13" s="76"/>
      <c r="C13" s="28"/>
      <c r="D13" s="28"/>
      <c r="E13" s="41" t="s">
        <v>127</v>
      </c>
      <c r="F13" s="28"/>
      <c r="G13" s="28"/>
      <c r="H13" s="28"/>
      <c r="I13" s="37"/>
      <c r="J13" s="37"/>
      <c r="K13" s="74"/>
      <c r="L13" s="151">
        <v>364071.81699999998</v>
      </c>
    </row>
    <row r="14" spans="1:12" s="6" customFormat="1" ht="12.75">
      <c r="B14" s="77"/>
      <c r="C14" s="78"/>
      <c r="D14" s="28"/>
      <c r="E14" s="78" t="s">
        <v>128</v>
      </c>
      <c r="F14" s="78"/>
      <c r="G14" s="78"/>
      <c r="H14" s="78"/>
      <c r="I14" s="37"/>
      <c r="J14" s="37"/>
      <c r="K14" s="74"/>
      <c r="L14" s="151">
        <v>57587.298999999999</v>
      </c>
    </row>
    <row r="15" spans="1:12" s="6" customFormat="1" ht="12.75">
      <c r="B15" s="76"/>
      <c r="C15" s="78"/>
      <c r="D15" s="41" t="s">
        <v>129</v>
      </c>
      <c r="E15" s="78"/>
      <c r="F15" s="78"/>
      <c r="G15" s="78"/>
      <c r="H15" s="78"/>
      <c r="I15" s="37"/>
      <c r="J15" s="37"/>
      <c r="K15" s="74"/>
      <c r="L15" s="151">
        <f>SUM(L16:L19)</f>
        <v>9088767.0609999988</v>
      </c>
    </row>
    <row r="16" spans="1:12" s="6" customFormat="1" ht="12.75">
      <c r="B16" s="76"/>
      <c r="C16" s="78"/>
      <c r="D16" s="78"/>
      <c r="E16" s="41" t="s">
        <v>130</v>
      </c>
      <c r="F16" s="78"/>
      <c r="G16" s="78"/>
      <c r="H16" s="78"/>
      <c r="I16" s="37"/>
      <c r="J16" s="37"/>
      <c r="K16" s="74"/>
      <c r="L16" s="151">
        <v>3780727.0890000002</v>
      </c>
    </row>
    <row r="17" spans="2:12" s="6" customFormat="1" ht="12.75">
      <c r="B17" s="76"/>
      <c r="C17" s="78"/>
      <c r="D17" s="78"/>
      <c r="E17" s="41" t="s">
        <v>131</v>
      </c>
      <c r="F17" s="78"/>
      <c r="G17" s="78"/>
      <c r="H17" s="78"/>
      <c r="I17" s="37"/>
      <c r="J17" s="37"/>
      <c r="K17" s="74"/>
      <c r="L17" s="151">
        <v>2347918.1850000001</v>
      </c>
    </row>
    <row r="18" spans="2:12" s="6" customFormat="1" ht="12.75">
      <c r="B18" s="76"/>
      <c r="C18" s="28"/>
      <c r="D18" s="78"/>
      <c r="E18" s="41" t="s">
        <v>132</v>
      </c>
      <c r="F18" s="78"/>
      <c r="G18" s="78"/>
      <c r="H18" s="78"/>
      <c r="I18" s="37"/>
      <c r="J18" s="37"/>
      <c r="K18" s="74"/>
      <c r="L18" s="151">
        <v>2953150.5949999997</v>
      </c>
    </row>
    <row r="19" spans="2:12" s="6" customFormat="1" ht="12.75">
      <c r="B19" s="76"/>
      <c r="C19" s="28"/>
      <c r="D19" s="36"/>
      <c r="E19" s="78" t="s">
        <v>128</v>
      </c>
      <c r="F19" s="28"/>
      <c r="G19" s="78"/>
      <c r="H19" s="78"/>
      <c r="I19" s="37"/>
      <c r="J19" s="37"/>
      <c r="K19" s="74"/>
      <c r="L19" s="151">
        <v>6971.192</v>
      </c>
    </row>
    <row r="20" spans="2:12" s="6" customFormat="1" ht="12.75">
      <c r="B20" s="76"/>
      <c r="C20" s="28" t="s">
        <v>133</v>
      </c>
      <c r="D20" s="36"/>
      <c r="E20" s="78"/>
      <c r="F20" s="78"/>
      <c r="G20" s="78"/>
      <c r="H20" s="78"/>
      <c r="I20" s="37"/>
      <c r="J20" s="37"/>
      <c r="K20" s="74"/>
      <c r="L20" s="151">
        <f>SUM(L21:L24)</f>
        <v>23759183.336000003</v>
      </c>
    </row>
    <row r="21" spans="2:12" s="6" customFormat="1" ht="12.75">
      <c r="B21" s="76"/>
      <c r="C21" s="28"/>
      <c r="D21" s="43" t="s">
        <v>134</v>
      </c>
      <c r="E21" s="78"/>
      <c r="F21" s="78"/>
      <c r="G21" s="78"/>
      <c r="H21" s="78"/>
      <c r="I21" s="37"/>
      <c r="J21" s="37"/>
      <c r="K21" s="74"/>
      <c r="L21" s="151">
        <v>19404574.495000001</v>
      </c>
    </row>
    <row r="22" spans="2:12" s="6" customFormat="1" ht="12.75">
      <c r="B22" s="76"/>
      <c r="C22" s="28"/>
      <c r="D22" s="43" t="s">
        <v>135</v>
      </c>
      <c r="E22" s="78"/>
      <c r="F22" s="78"/>
      <c r="G22" s="78"/>
      <c r="H22" s="78"/>
      <c r="I22" s="37"/>
      <c r="J22" s="37"/>
      <c r="K22" s="74"/>
      <c r="L22" s="151">
        <v>3277777.7629999998</v>
      </c>
    </row>
    <row r="23" spans="2:12" s="6" customFormat="1" ht="12.75">
      <c r="B23" s="76"/>
      <c r="C23" s="28"/>
      <c r="D23" s="43" t="s">
        <v>136</v>
      </c>
      <c r="E23" s="78"/>
      <c r="F23" s="78"/>
      <c r="G23" s="78"/>
      <c r="H23" s="78"/>
      <c r="I23" s="37"/>
      <c r="J23" s="37"/>
      <c r="K23" s="74"/>
      <c r="L23" s="151">
        <v>497320.57199999999</v>
      </c>
    </row>
    <row r="24" spans="2:12" s="6" customFormat="1" ht="12.75">
      <c r="B24" s="76"/>
      <c r="C24" s="28"/>
      <c r="D24" s="36" t="s">
        <v>137</v>
      </c>
      <c r="E24" s="78"/>
      <c r="F24" s="78"/>
      <c r="G24" s="78"/>
      <c r="H24" s="36"/>
      <c r="I24" s="37"/>
      <c r="J24" s="37"/>
      <c r="K24" s="74"/>
      <c r="L24" s="151">
        <v>579510.50599999994</v>
      </c>
    </row>
    <row r="25" spans="2:12" s="6" customFormat="1" ht="12.75">
      <c r="B25" s="76"/>
      <c r="C25" s="28" t="s">
        <v>138</v>
      </c>
      <c r="D25" s="36"/>
      <c r="E25" s="78"/>
      <c r="F25" s="78"/>
      <c r="G25" s="78"/>
      <c r="H25" s="36"/>
      <c r="I25" s="37"/>
      <c r="J25" s="37"/>
      <c r="K25" s="74"/>
      <c r="L25" s="151">
        <f>SUM(L26:L27)</f>
        <v>0</v>
      </c>
    </row>
    <row r="26" spans="2:12" s="6" customFormat="1" ht="12.75">
      <c r="B26" s="76"/>
      <c r="C26" s="28"/>
      <c r="D26" s="43" t="s">
        <v>139</v>
      </c>
      <c r="E26" s="78"/>
      <c r="F26" s="78"/>
      <c r="G26" s="78"/>
      <c r="H26" s="78"/>
      <c r="I26" s="37"/>
      <c r="J26" s="37"/>
      <c r="K26" s="74"/>
      <c r="L26" s="151">
        <v>0</v>
      </c>
    </row>
    <row r="27" spans="2:12" s="6" customFormat="1" ht="12.75">
      <c r="B27" s="76"/>
      <c r="C27" s="28"/>
      <c r="D27" s="36" t="s">
        <v>128</v>
      </c>
      <c r="E27" s="78"/>
      <c r="F27" s="78"/>
      <c r="G27" s="78"/>
      <c r="H27" s="78"/>
      <c r="I27" s="37"/>
      <c r="J27" s="37"/>
      <c r="K27" s="74"/>
      <c r="L27" s="151">
        <v>0</v>
      </c>
    </row>
    <row r="28" spans="2:12" s="6" customFormat="1" ht="12.75">
      <c r="B28" s="76"/>
      <c r="C28" s="28" t="s">
        <v>140</v>
      </c>
      <c r="D28" s="36"/>
      <c r="E28" s="78"/>
      <c r="F28" s="78"/>
      <c r="G28" s="78"/>
      <c r="H28" s="78"/>
      <c r="I28" s="37"/>
      <c r="J28" s="37"/>
      <c r="K28" s="74"/>
      <c r="L28" s="152">
        <v>0</v>
      </c>
    </row>
    <row r="29" spans="2:12" s="6" customFormat="1" ht="12.75">
      <c r="B29" s="79" t="s">
        <v>141</v>
      </c>
      <c r="C29" s="80"/>
      <c r="D29" s="46"/>
      <c r="E29" s="81"/>
      <c r="F29" s="81"/>
      <c r="G29" s="81"/>
      <c r="H29" s="81"/>
      <c r="I29" s="82"/>
      <c r="J29" s="82"/>
      <c r="K29" s="83"/>
      <c r="L29" s="153">
        <f>L20-L9+L28-L25</f>
        <v>4521394.0150000006</v>
      </c>
    </row>
    <row r="30" spans="2:12" s="6" customFormat="1" ht="12.75">
      <c r="B30" s="76" t="s">
        <v>142</v>
      </c>
      <c r="C30" s="28"/>
      <c r="D30" s="36"/>
      <c r="E30" s="78"/>
      <c r="F30" s="78"/>
      <c r="G30" s="78"/>
      <c r="H30" s="36"/>
      <c r="I30" s="37"/>
      <c r="J30" s="37"/>
      <c r="K30" s="74"/>
      <c r="L30" s="154"/>
    </row>
    <row r="31" spans="2:12" s="6" customFormat="1" ht="12.75">
      <c r="B31" s="76"/>
      <c r="C31" s="28" t="s">
        <v>143</v>
      </c>
      <c r="D31" s="36"/>
      <c r="E31" s="78"/>
      <c r="F31" s="78"/>
      <c r="G31" s="78"/>
      <c r="H31" s="78"/>
      <c r="I31" s="37"/>
      <c r="J31" s="37"/>
      <c r="K31" s="74"/>
      <c r="L31" s="151">
        <f>SUM(L32:L36)</f>
        <v>3113753.1209999998</v>
      </c>
    </row>
    <row r="32" spans="2:12" s="6" customFormat="1" ht="12.75">
      <c r="B32" s="76"/>
      <c r="C32" s="28"/>
      <c r="D32" s="43" t="s">
        <v>144</v>
      </c>
      <c r="E32" s="78"/>
      <c r="F32" s="78"/>
      <c r="G32" s="78"/>
      <c r="H32" s="78"/>
      <c r="I32" s="37"/>
      <c r="J32" s="37"/>
      <c r="K32" s="74"/>
      <c r="L32" s="151">
        <v>2608304.6009999998</v>
      </c>
    </row>
    <row r="33" spans="2:12" s="6" customFormat="1" ht="12.75">
      <c r="B33" s="76"/>
      <c r="C33" s="28"/>
      <c r="D33" s="43" t="s">
        <v>145</v>
      </c>
      <c r="E33" s="78"/>
      <c r="F33" s="78"/>
      <c r="G33" s="78"/>
      <c r="H33" s="78"/>
      <c r="I33" s="37"/>
      <c r="J33" s="37"/>
      <c r="K33" s="74"/>
      <c r="L33" s="151">
        <v>203210.52</v>
      </c>
    </row>
    <row r="34" spans="2:12" s="6" customFormat="1" ht="12.75">
      <c r="B34" s="76"/>
      <c r="C34" s="28"/>
      <c r="D34" s="43" t="s">
        <v>146</v>
      </c>
      <c r="E34" s="78"/>
      <c r="F34" s="78"/>
      <c r="G34" s="78"/>
      <c r="H34" s="78"/>
      <c r="I34" s="37"/>
      <c r="J34" s="37"/>
      <c r="K34" s="74"/>
      <c r="L34" s="151">
        <v>201948</v>
      </c>
    </row>
    <row r="35" spans="2:12" s="6" customFormat="1" ht="12.75">
      <c r="B35" s="76"/>
      <c r="C35" s="28"/>
      <c r="D35" s="43" t="s">
        <v>147</v>
      </c>
      <c r="E35" s="78"/>
      <c r="F35" s="78"/>
      <c r="G35" s="78"/>
      <c r="H35" s="78"/>
      <c r="I35" s="37"/>
      <c r="J35" s="37"/>
      <c r="K35" s="74"/>
      <c r="L35" s="151">
        <v>100290</v>
      </c>
    </row>
    <row r="36" spans="2:12" s="6" customFormat="1" ht="12.75">
      <c r="B36" s="76"/>
      <c r="C36" s="28"/>
      <c r="D36" s="36" t="s">
        <v>128</v>
      </c>
      <c r="E36" s="78"/>
      <c r="F36" s="78"/>
      <c r="G36" s="78"/>
      <c r="H36" s="78"/>
      <c r="I36" s="37"/>
      <c r="J36" s="37"/>
      <c r="K36" s="74"/>
      <c r="L36" s="151">
        <v>0</v>
      </c>
    </row>
    <row r="37" spans="2:12" s="6" customFormat="1" ht="12.75">
      <c r="B37" s="76"/>
      <c r="C37" s="28" t="s">
        <v>148</v>
      </c>
      <c r="D37" s="36"/>
      <c r="E37" s="78"/>
      <c r="F37" s="78"/>
      <c r="G37" s="78"/>
      <c r="H37" s="36"/>
      <c r="I37" s="37"/>
      <c r="J37" s="37"/>
      <c r="K37" s="74"/>
      <c r="L37" s="151">
        <f>SUM(L38:L42)</f>
        <v>1406557.8</v>
      </c>
    </row>
    <row r="38" spans="2:12" s="6" customFormat="1" ht="12.75">
      <c r="B38" s="76"/>
      <c r="C38" s="28"/>
      <c r="D38" s="43" t="s">
        <v>135</v>
      </c>
      <c r="E38" s="78"/>
      <c r="F38" s="78"/>
      <c r="G38" s="78"/>
      <c r="H38" s="36"/>
      <c r="I38" s="37"/>
      <c r="J38" s="37"/>
      <c r="K38" s="74"/>
      <c r="L38" s="151">
        <v>470409.48800000001</v>
      </c>
    </row>
    <row r="39" spans="2:12" s="6" customFormat="1" ht="12.75">
      <c r="B39" s="76"/>
      <c r="C39" s="28"/>
      <c r="D39" s="43" t="s">
        <v>149</v>
      </c>
      <c r="E39" s="78"/>
      <c r="F39" s="78"/>
      <c r="G39" s="78"/>
      <c r="H39" s="36"/>
      <c r="I39" s="37"/>
      <c r="J39" s="37"/>
      <c r="K39" s="74"/>
      <c r="L39" s="151">
        <v>854818.11199999996</v>
      </c>
    </row>
    <row r="40" spans="2:12" s="6" customFormat="1" ht="12.75">
      <c r="B40" s="76"/>
      <c r="C40" s="28"/>
      <c r="D40" s="43" t="s">
        <v>150</v>
      </c>
      <c r="E40" s="78"/>
      <c r="F40" s="28"/>
      <c r="G40" s="78"/>
      <c r="H40" s="78"/>
      <c r="I40" s="37"/>
      <c r="J40" s="37"/>
      <c r="K40" s="74"/>
      <c r="L40" s="151">
        <v>81330.2</v>
      </c>
    </row>
    <row r="41" spans="2:12" s="6" customFormat="1" ht="12.75">
      <c r="B41" s="76"/>
      <c r="C41" s="28"/>
      <c r="D41" s="43" t="s">
        <v>151</v>
      </c>
      <c r="E41" s="78"/>
      <c r="F41" s="28"/>
      <c r="G41" s="78"/>
      <c r="H41" s="78"/>
      <c r="I41" s="37"/>
      <c r="J41" s="37"/>
      <c r="K41" s="74"/>
      <c r="L41" s="151">
        <v>0</v>
      </c>
    </row>
    <row r="42" spans="2:12" s="6" customFormat="1" ht="12.75">
      <c r="B42" s="76"/>
      <c r="C42" s="28"/>
      <c r="D42" s="36" t="s">
        <v>137</v>
      </c>
      <c r="E42" s="78"/>
      <c r="F42" s="78"/>
      <c r="G42" s="78"/>
      <c r="H42" s="78"/>
      <c r="I42" s="37"/>
      <c r="J42" s="37"/>
      <c r="K42" s="74"/>
      <c r="L42" s="152">
        <v>0</v>
      </c>
    </row>
    <row r="43" spans="2:12" s="6" customFormat="1" ht="12.75">
      <c r="B43" s="79" t="s">
        <v>152</v>
      </c>
      <c r="C43" s="80"/>
      <c r="D43" s="46"/>
      <c r="E43" s="81"/>
      <c r="F43" s="81"/>
      <c r="G43" s="81"/>
      <c r="H43" s="81"/>
      <c r="I43" s="82"/>
      <c r="J43" s="82"/>
      <c r="K43" s="83"/>
      <c r="L43" s="165">
        <f>L37-L31</f>
        <v>-1707195.3209999998</v>
      </c>
    </row>
    <row r="44" spans="2:12" s="6" customFormat="1" ht="12.75">
      <c r="B44" s="76" t="s">
        <v>153</v>
      </c>
      <c r="C44" s="28"/>
      <c r="D44" s="36"/>
      <c r="E44" s="78"/>
      <c r="F44" s="78"/>
      <c r="G44" s="78"/>
      <c r="H44" s="78"/>
      <c r="I44" s="37"/>
      <c r="J44" s="37"/>
      <c r="K44" s="74"/>
      <c r="L44" s="166"/>
    </row>
    <row r="45" spans="2:12" s="6" customFormat="1" ht="12.75">
      <c r="B45" s="76"/>
      <c r="C45" s="28" t="s">
        <v>154</v>
      </c>
      <c r="D45" s="36"/>
      <c r="E45" s="78"/>
      <c r="F45" s="78"/>
      <c r="G45" s="78"/>
      <c r="H45" s="78"/>
      <c r="I45" s="37"/>
      <c r="J45" s="37"/>
      <c r="K45" s="74"/>
      <c r="L45" s="167">
        <f>SUM(L46:L47)</f>
        <v>5024904.2</v>
      </c>
    </row>
    <row r="46" spans="2:12" s="6" customFormat="1" ht="12.75">
      <c r="B46" s="76"/>
      <c r="C46" s="28"/>
      <c r="D46" s="43" t="s">
        <v>155</v>
      </c>
      <c r="E46" s="78"/>
      <c r="F46" s="78"/>
      <c r="G46" s="78"/>
      <c r="H46" s="78"/>
      <c r="I46" s="37"/>
      <c r="J46" s="37"/>
      <c r="K46" s="74"/>
      <c r="L46" s="167">
        <v>5020624.6880000001</v>
      </c>
    </row>
    <row r="47" spans="2:12" s="6" customFormat="1" ht="12.75">
      <c r="B47" s="76"/>
      <c r="C47" s="28"/>
      <c r="D47" s="36" t="s">
        <v>128</v>
      </c>
      <c r="E47" s="78"/>
      <c r="F47" s="78"/>
      <c r="G47" s="78"/>
      <c r="H47" s="78"/>
      <c r="I47" s="37"/>
      <c r="J47" s="37"/>
      <c r="K47" s="74"/>
      <c r="L47" s="167">
        <v>4279.5119999999997</v>
      </c>
    </row>
    <row r="48" spans="2:12" s="6" customFormat="1" ht="12.75">
      <c r="B48" s="76"/>
      <c r="C48" s="28" t="s">
        <v>156</v>
      </c>
      <c r="D48" s="36"/>
      <c r="E48" s="78"/>
      <c r="F48" s="78"/>
      <c r="G48" s="78"/>
      <c r="H48" s="78"/>
      <c r="I48" s="37"/>
      <c r="J48" s="37"/>
      <c r="K48" s="74"/>
      <c r="L48" s="167">
        <f>SUM(L49:L50)</f>
        <v>2348300</v>
      </c>
    </row>
    <row r="49" spans="2:12" s="6" customFormat="1" ht="12.75">
      <c r="B49" s="76"/>
      <c r="C49" s="28"/>
      <c r="D49" s="43" t="s">
        <v>157</v>
      </c>
      <c r="E49" s="78"/>
      <c r="F49" s="78"/>
      <c r="G49" s="78"/>
      <c r="H49" s="73"/>
      <c r="I49" s="37"/>
      <c r="J49" s="37"/>
      <c r="K49" s="74"/>
      <c r="L49" s="167">
        <v>2348300</v>
      </c>
    </row>
    <row r="50" spans="2:12" s="6" customFormat="1" ht="12.75">
      <c r="B50" s="76"/>
      <c r="C50" s="28"/>
      <c r="D50" s="36" t="s">
        <v>137</v>
      </c>
      <c r="E50" s="78"/>
      <c r="F50" s="78"/>
      <c r="G50" s="78"/>
      <c r="H50" s="84"/>
      <c r="I50" s="37"/>
      <c r="J50" s="37"/>
      <c r="K50" s="74"/>
      <c r="L50" s="168">
        <v>0</v>
      </c>
    </row>
    <row r="51" spans="2:12" s="6" customFormat="1" ht="12.75">
      <c r="B51" s="79" t="s">
        <v>158</v>
      </c>
      <c r="C51" s="80"/>
      <c r="D51" s="46"/>
      <c r="E51" s="81"/>
      <c r="F51" s="81"/>
      <c r="G51" s="81"/>
      <c r="H51" s="85"/>
      <c r="I51" s="82"/>
      <c r="J51" s="82"/>
      <c r="K51" s="83"/>
      <c r="L51" s="165">
        <f>L48-L45</f>
        <v>-2676604.2000000002</v>
      </c>
    </row>
    <row r="52" spans="2:12" s="6" customFormat="1" ht="12.75">
      <c r="B52" s="416" t="s">
        <v>159</v>
      </c>
      <c r="C52" s="417"/>
      <c r="D52" s="417"/>
      <c r="E52" s="417"/>
      <c r="F52" s="417"/>
      <c r="G52" s="417"/>
      <c r="H52" s="417"/>
      <c r="I52" s="417"/>
      <c r="J52" s="417"/>
      <c r="K52" s="418"/>
      <c r="L52" s="165">
        <f>SUM(L51,L43,L29)</f>
        <v>137594.49400000088</v>
      </c>
    </row>
    <row r="53" spans="2:12" s="6" customFormat="1" ht="13.5" thickBot="1">
      <c r="B53" s="410" t="s">
        <v>160</v>
      </c>
      <c r="C53" s="411"/>
      <c r="D53" s="411"/>
      <c r="E53" s="411"/>
      <c r="F53" s="411"/>
      <c r="G53" s="411"/>
      <c r="H53" s="411"/>
      <c r="I53" s="411"/>
      <c r="J53" s="411"/>
      <c r="K53" s="412"/>
      <c r="L53" s="155">
        <v>1233550.882</v>
      </c>
    </row>
    <row r="54" spans="2:12" s="6" customFormat="1" ht="13.5" thickBot="1">
      <c r="B54" s="413" t="s">
        <v>161</v>
      </c>
      <c r="C54" s="414"/>
      <c r="D54" s="414"/>
      <c r="E54" s="414"/>
      <c r="F54" s="414"/>
      <c r="G54" s="414"/>
      <c r="H54" s="414"/>
      <c r="I54" s="414"/>
      <c r="J54" s="414"/>
      <c r="K54" s="415"/>
      <c r="L54" s="156">
        <f>SUM(L52:L53)</f>
        <v>1371145.3760000009</v>
      </c>
    </row>
    <row r="55" spans="2:12" s="6" customFormat="1" ht="13.5" thickBot="1"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157"/>
    </row>
    <row r="56" spans="2:12" s="6" customFormat="1" ht="12.75">
      <c r="B56" s="87" t="s">
        <v>162</v>
      </c>
      <c r="C56" s="88"/>
      <c r="D56" s="88"/>
      <c r="E56" s="88"/>
      <c r="F56" s="88"/>
      <c r="G56" s="88"/>
      <c r="H56" s="88"/>
      <c r="I56" s="88"/>
      <c r="J56" s="88"/>
      <c r="K56" s="88"/>
      <c r="L56" s="158">
        <v>289986.902</v>
      </c>
    </row>
    <row r="57" spans="2:12" s="6" customFormat="1" ht="12.75">
      <c r="B57" s="89" t="s">
        <v>163</v>
      </c>
      <c r="C57" s="90"/>
      <c r="D57" s="90"/>
      <c r="E57" s="90"/>
      <c r="F57" s="90"/>
      <c r="G57" s="90"/>
      <c r="H57" s="90"/>
      <c r="I57" s="90"/>
      <c r="J57" s="90"/>
      <c r="K57" s="90"/>
      <c r="L57" s="148">
        <v>14957.733</v>
      </c>
    </row>
    <row r="58" spans="2:12" s="6" customFormat="1" ht="13.5" thickBot="1">
      <c r="B58" s="91" t="s">
        <v>164</v>
      </c>
      <c r="C58" s="92"/>
      <c r="D58" s="92"/>
      <c r="E58" s="92"/>
      <c r="F58" s="92"/>
      <c r="G58" s="92"/>
      <c r="H58" s="92"/>
      <c r="I58" s="92"/>
      <c r="J58" s="92"/>
      <c r="K58" s="92"/>
      <c r="L58" s="159">
        <f>SUM(L56:L57)</f>
        <v>304944.63500000001</v>
      </c>
    </row>
    <row r="59" spans="2:12" s="6" customFormat="1" ht="13.5" thickBot="1">
      <c r="B59" s="93" t="s">
        <v>165</v>
      </c>
      <c r="C59" s="94"/>
      <c r="D59" s="50"/>
      <c r="E59" s="95"/>
      <c r="F59" s="95"/>
      <c r="G59" s="95"/>
      <c r="H59" s="95"/>
      <c r="I59" s="96"/>
      <c r="J59" s="96"/>
      <c r="K59" s="96"/>
      <c r="L59" s="147">
        <f>SUM(L58,L54)</f>
        <v>1676090.0110000009</v>
      </c>
    </row>
    <row r="60" spans="2:12" s="6" customFormat="1" ht="12.75">
      <c r="B60" s="28"/>
      <c r="C60" s="28"/>
      <c r="D60" s="36"/>
      <c r="E60" s="78"/>
      <c r="F60" s="78"/>
      <c r="G60" s="78"/>
      <c r="H60" s="73"/>
      <c r="I60" s="37"/>
      <c r="J60" s="37"/>
      <c r="K60" s="37"/>
    </row>
    <row r="61" spans="2:12" s="6" customFormat="1" ht="12.75">
      <c r="B61" s="28"/>
      <c r="C61" s="28"/>
      <c r="D61" s="36"/>
      <c r="E61" s="78"/>
      <c r="F61" s="78"/>
      <c r="G61" s="78"/>
      <c r="H61" s="84"/>
      <c r="I61" s="37"/>
      <c r="J61" s="37"/>
      <c r="K61" s="37"/>
    </row>
    <row r="62" spans="2:12" s="6" customFormat="1" ht="12.75">
      <c r="B62" s="28"/>
      <c r="C62" s="28"/>
      <c r="D62" s="36"/>
      <c r="E62" s="78"/>
      <c r="F62" s="78"/>
      <c r="G62" s="78"/>
      <c r="H62" s="78"/>
      <c r="I62" s="37"/>
      <c r="J62" s="37"/>
      <c r="K62" s="37"/>
    </row>
    <row r="63" spans="2:12" s="6" customFormat="1" ht="12.75">
      <c r="B63" s="28"/>
      <c r="C63" s="28"/>
      <c r="D63" s="36"/>
      <c r="E63" s="78"/>
      <c r="F63" s="78"/>
      <c r="G63" s="78"/>
      <c r="H63" s="78"/>
      <c r="I63" s="37"/>
      <c r="J63" s="37"/>
      <c r="K63" s="37"/>
    </row>
    <row r="64" spans="2:12" s="6" customFormat="1" ht="12.75">
      <c r="B64" s="28"/>
      <c r="C64" s="28"/>
      <c r="D64" s="36"/>
      <c r="E64" s="78"/>
      <c r="F64" s="78"/>
      <c r="G64" s="78"/>
      <c r="H64" s="78"/>
      <c r="I64" s="37"/>
      <c r="J64" s="37"/>
      <c r="K64" s="37"/>
    </row>
    <row r="65" spans="1:11" s="6" customFormat="1" ht="12.75">
      <c r="B65" s="28"/>
      <c r="C65" s="28"/>
      <c r="D65" s="78"/>
      <c r="E65" s="28"/>
      <c r="F65" s="28"/>
      <c r="G65" s="78"/>
      <c r="H65" s="78"/>
      <c r="I65" s="37"/>
      <c r="J65" s="37"/>
      <c r="K65" s="37"/>
    </row>
    <row r="66" spans="1:11" s="6" customFormat="1" ht="12.75">
      <c r="B66" s="28"/>
      <c r="C66" s="28"/>
      <c r="D66" s="36"/>
      <c r="E66" s="78"/>
      <c r="F66" s="78"/>
      <c r="G66" s="78"/>
      <c r="H66" s="78"/>
      <c r="I66" s="37"/>
      <c r="J66" s="37"/>
      <c r="K66" s="37"/>
    </row>
    <row r="67" spans="1:11" s="6" customFormat="1" ht="12.75">
      <c r="B67" s="28"/>
      <c r="C67" s="28"/>
      <c r="D67" s="36"/>
      <c r="E67" s="78"/>
      <c r="F67" s="78"/>
      <c r="G67" s="78"/>
      <c r="H67" s="78"/>
      <c r="I67" s="37"/>
      <c r="J67" s="37"/>
      <c r="K67" s="37"/>
    </row>
    <row r="68" spans="1:11" s="6" customFormat="1" ht="12.75">
      <c r="B68" s="28"/>
      <c r="C68" s="28"/>
      <c r="D68" s="36"/>
      <c r="E68" s="78"/>
      <c r="F68" s="78"/>
      <c r="G68" s="78"/>
      <c r="H68" s="78"/>
      <c r="I68" s="37"/>
      <c r="J68" s="37"/>
      <c r="K68" s="37"/>
    </row>
    <row r="69" spans="1:11" s="6" customFormat="1" ht="12.75">
      <c r="B69" s="28"/>
      <c r="C69" s="28"/>
      <c r="D69" s="36"/>
      <c r="E69" s="78"/>
      <c r="F69" s="78"/>
      <c r="G69" s="78"/>
      <c r="H69" s="78"/>
      <c r="I69" s="37"/>
      <c r="J69" s="37"/>
      <c r="K69" s="37"/>
    </row>
    <row r="70" spans="1:11" s="6" customFormat="1" ht="12.75">
      <c r="B70" s="28"/>
      <c r="C70" s="28"/>
      <c r="D70" s="36"/>
      <c r="E70" s="78"/>
      <c r="F70" s="78"/>
      <c r="G70" s="78"/>
      <c r="H70" s="78"/>
      <c r="I70" s="37"/>
      <c r="J70" s="37"/>
      <c r="K70" s="37"/>
    </row>
    <row r="71" spans="1:11" s="6" customFormat="1" ht="12.75">
      <c r="B71" s="28"/>
      <c r="C71" s="28"/>
      <c r="D71" s="36"/>
      <c r="E71" s="78"/>
      <c r="F71" s="78"/>
      <c r="G71" s="78"/>
      <c r="H71" s="78"/>
      <c r="I71" s="37"/>
      <c r="J71" s="37"/>
      <c r="K71" s="37"/>
    </row>
    <row r="72" spans="1:11" s="6" customFormat="1" ht="13.5">
      <c r="B72" s="56"/>
      <c r="C72" s="56"/>
      <c r="D72" s="56"/>
      <c r="E72" s="56"/>
      <c r="F72" s="29"/>
      <c r="G72" s="29"/>
      <c r="H72" s="29"/>
      <c r="I72" s="29"/>
      <c r="J72" s="29"/>
      <c r="K72" s="29"/>
    </row>
    <row r="73" spans="1:11" s="6" customFormat="1" ht="12.75"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s="6" customFormat="1" ht="12.75">
      <c r="A74" s="37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s="6" customFormat="1" ht="13.5">
      <c r="A75" s="56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s="29" customFormat="1" ht="13.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>
      <c r="A77" s="3"/>
    </row>
    <row r="78" spans="1:11" s="3" customFormat="1" ht="12.75"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s="3" customFormat="1" ht="12.7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</sheetData>
  <mergeCells count="9">
    <mergeCell ref="B53:K53"/>
    <mergeCell ref="B54:K54"/>
    <mergeCell ref="B52:K52"/>
    <mergeCell ref="B1:L1"/>
    <mergeCell ref="B2:L2"/>
    <mergeCell ref="B3:L3"/>
    <mergeCell ref="B4:L4"/>
    <mergeCell ref="B6:K7"/>
    <mergeCell ref="L6:L7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&amp;R郡上市（一般会計等）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T49"/>
  <sheetViews>
    <sheetView zoomScaleNormal="100" zoomScaleSheetLayoutView="100" workbookViewId="0">
      <selection activeCell="H31" sqref="H31:I31"/>
    </sheetView>
  </sheetViews>
  <sheetFormatPr defaultRowHeight="13.5"/>
  <cols>
    <col min="1" max="1" width="0.875" customWidth="1"/>
    <col min="2" max="2" width="3.75" customWidth="1"/>
    <col min="3" max="3" width="16.75" customWidth="1"/>
    <col min="4" max="17" width="8.5" customWidth="1"/>
    <col min="18" max="18" width="16.25" customWidth="1"/>
    <col min="19" max="19" width="0.625" customWidth="1"/>
    <col min="20" max="20" width="0.375" customWidth="1"/>
  </cols>
  <sheetData>
    <row r="1" spans="1:19" ht="14.25">
      <c r="A1" s="457" t="s">
        <v>166</v>
      </c>
      <c r="B1" s="458"/>
      <c r="C1" s="458"/>
      <c r="D1" s="458"/>
      <c r="E1" s="458"/>
    </row>
    <row r="2" spans="1:19" ht="21">
      <c r="A2" s="459" t="s">
        <v>167</v>
      </c>
      <c r="B2" s="459"/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  <c r="P2" s="459"/>
      <c r="Q2" s="459"/>
      <c r="R2" s="459"/>
      <c r="S2" s="459"/>
    </row>
    <row r="3" spans="1:19" ht="21">
      <c r="A3" s="457" t="s">
        <v>168</v>
      </c>
      <c r="B3" s="458"/>
      <c r="C3" s="458"/>
      <c r="D3" s="458"/>
      <c r="E3" s="458"/>
      <c r="F3" s="458"/>
      <c r="G3" s="458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</row>
    <row r="4" spans="1:19">
      <c r="A4" s="460" t="s">
        <v>169</v>
      </c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  <c r="P4" s="460"/>
      <c r="Q4" s="460"/>
      <c r="R4" s="460"/>
    </row>
    <row r="5" spans="1:19" ht="14.25">
      <c r="A5" s="457" t="s">
        <v>170</v>
      </c>
      <c r="B5" s="458"/>
      <c r="C5" s="458"/>
      <c r="D5" s="458"/>
      <c r="E5" s="458"/>
      <c r="F5" s="458"/>
      <c r="G5" s="458"/>
      <c r="H5" s="458"/>
      <c r="I5" s="458"/>
      <c r="J5" s="458"/>
      <c r="K5" s="458"/>
      <c r="L5" s="458"/>
      <c r="M5" s="458"/>
      <c r="N5" s="458"/>
      <c r="O5" s="458"/>
      <c r="P5" s="458"/>
      <c r="Q5" s="458"/>
      <c r="R5" s="458"/>
    </row>
    <row r="6" spans="1:19" ht="17.25">
      <c r="A6" s="98"/>
      <c r="B6" s="99" t="s">
        <v>171</v>
      </c>
      <c r="C6" s="100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2" t="s">
        <v>246</v>
      </c>
      <c r="R6" s="101"/>
      <c r="S6" s="98"/>
    </row>
    <row r="7" spans="1:19" ht="54" customHeight="1">
      <c r="A7" s="98"/>
      <c r="B7" s="445" t="s">
        <v>172</v>
      </c>
      <c r="C7" s="445"/>
      <c r="D7" s="464" t="s">
        <v>173</v>
      </c>
      <c r="E7" s="461"/>
      <c r="F7" s="464" t="s">
        <v>174</v>
      </c>
      <c r="G7" s="461"/>
      <c r="H7" s="464" t="s">
        <v>175</v>
      </c>
      <c r="I7" s="461"/>
      <c r="J7" s="464" t="s">
        <v>176</v>
      </c>
      <c r="K7" s="461"/>
      <c r="L7" s="464" t="s">
        <v>177</v>
      </c>
      <c r="M7" s="461"/>
      <c r="N7" s="461" t="s">
        <v>178</v>
      </c>
      <c r="O7" s="445"/>
      <c r="P7" s="462" t="s">
        <v>179</v>
      </c>
      <c r="Q7" s="463"/>
      <c r="R7" s="103"/>
      <c r="S7" s="98"/>
    </row>
    <row r="8" spans="1:19">
      <c r="A8" s="98"/>
      <c r="B8" s="436" t="s">
        <v>180</v>
      </c>
      <c r="C8" s="436"/>
      <c r="D8" s="431">
        <f>SUM(D9:E17)</f>
        <v>79305497.281000003</v>
      </c>
      <c r="E8" s="432"/>
      <c r="F8" s="431">
        <f>SUM(F9:G17)</f>
        <v>789917.34499999997</v>
      </c>
      <c r="G8" s="432"/>
      <c r="H8" s="431">
        <f>SUM(H9:I17)</f>
        <v>247701.02600000001</v>
      </c>
      <c r="I8" s="432"/>
      <c r="J8" s="431">
        <f t="shared" ref="J8:J24" si="0">D8+F8-H8</f>
        <v>79847713.600000009</v>
      </c>
      <c r="K8" s="432"/>
      <c r="L8" s="431">
        <f>SUM(L9:M17)</f>
        <v>38305609.514999993</v>
      </c>
      <c r="M8" s="432"/>
      <c r="N8" s="431">
        <f>SUM(N9:O17)</f>
        <v>1126543.8899999999</v>
      </c>
      <c r="O8" s="432"/>
      <c r="P8" s="448">
        <f t="shared" ref="P8:P24" si="1">J8-L8</f>
        <v>41542104.085000016</v>
      </c>
      <c r="Q8" s="449"/>
      <c r="R8" s="103"/>
      <c r="S8" s="98"/>
    </row>
    <row r="9" spans="1:19">
      <c r="A9" s="98"/>
      <c r="B9" s="436" t="s">
        <v>181</v>
      </c>
      <c r="C9" s="436"/>
      <c r="D9" s="431">
        <v>17264512.02</v>
      </c>
      <c r="E9" s="432"/>
      <c r="F9" s="431">
        <v>25334.625</v>
      </c>
      <c r="G9" s="432"/>
      <c r="H9" s="431">
        <v>8550.4940000000006</v>
      </c>
      <c r="I9" s="432"/>
      <c r="J9" s="431">
        <f t="shared" si="0"/>
        <v>17281296.151000001</v>
      </c>
      <c r="K9" s="432"/>
      <c r="L9" s="431">
        <v>0</v>
      </c>
      <c r="M9" s="432"/>
      <c r="N9" s="431">
        <v>0</v>
      </c>
      <c r="O9" s="432"/>
      <c r="P9" s="448">
        <f t="shared" si="1"/>
        <v>17281296.151000001</v>
      </c>
      <c r="Q9" s="449"/>
      <c r="R9" s="103"/>
      <c r="S9" s="98"/>
    </row>
    <row r="10" spans="1:19">
      <c r="A10" s="98"/>
      <c r="B10" s="437" t="s">
        <v>182</v>
      </c>
      <c r="C10" s="437"/>
      <c r="D10" s="431">
        <v>1839805.14</v>
      </c>
      <c r="E10" s="432"/>
      <c r="F10" s="431">
        <v>0</v>
      </c>
      <c r="G10" s="432"/>
      <c r="H10" s="431">
        <v>0</v>
      </c>
      <c r="I10" s="432"/>
      <c r="J10" s="431">
        <f t="shared" si="0"/>
        <v>1839805.14</v>
      </c>
      <c r="K10" s="432"/>
      <c r="L10" s="431">
        <v>0</v>
      </c>
      <c r="M10" s="432"/>
      <c r="N10" s="431">
        <v>0</v>
      </c>
      <c r="O10" s="432"/>
      <c r="P10" s="448">
        <f t="shared" si="1"/>
        <v>1839805.14</v>
      </c>
      <c r="Q10" s="449"/>
      <c r="R10" s="103"/>
      <c r="S10" s="98"/>
    </row>
    <row r="11" spans="1:19">
      <c r="A11" s="98"/>
      <c r="B11" s="437" t="s">
        <v>183</v>
      </c>
      <c r="C11" s="437"/>
      <c r="D11" s="431">
        <v>59340218.097999997</v>
      </c>
      <c r="E11" s="432"/>
      <c r="F11" s="431">
        <v>215743.351</v>
      </c>
      <c r="G11" s="432"/>
      <c r="H11" s="431">
        <v>216146.2</v>
      </c>
      <c r="I11" s="432"/>
      <c r="J11" s="431">
        <f t="shared" si="0"/>
        <v>59339815.248999998</v>
      </c>
      <c r="K11" s="432"/>
      <c r="L11" s="431">
        <v>37773804.523999996</v>
      </c>
      <c r="M11" s="432"/>
      <c r="N11" s="431">
        <v>1104843.9669999999</v>
      </c>
      <c r="O11" s="432"/>
      <c r="P11" s="448">
        <f t="shared" si="1"/>
        <v>21566010.725000001</v>
      </c>
      <c r="Q11" s="449"/>
      <c r="R11" s="103"/>
      <c r="S11" s="98"/>
    </row>
    <row r="12" spans="1:19">
      <c r="A12" s="98"/>
      <c r="B12" s="436" t="s">
        <v>184</v>
      </c>
      <c r="C12" s="436"/>
      <c r="D12" s="431">
        <v>818104.2</v>
      </c>
      <c r="E12" s="432"/>
      <c r="F12" s="431">
        <v>107034.929</v>
      </c>
      <c r="G12" s="432"/>
      <c r="H12" s="431">
        <v>0</v>
      </c>
      <c r="I12" s="432"/>
      <c r="J12" s="431">
        <f t="shared" si="0"/>
        <v>925139.12899999996</v>
      </c>
      <c r="K12" s="432"/>
      <c r="L12" s="431">
        <v>531804.99100000004</v>
      </c>
      <c r="M12" s="432"/>
      <c r="N12" s="431">
        <v>21699.922999999999</v>
      </c>
      <c r="O12" s="432"/>
      <c r="P12" s="448">
        <f t="shared" si="1"/>
        <v>393334.13799999992</v>
      </c>
      <c r="Q12" s="449"/>
      <c r="R12" s="103"/>
      <c r="S12" s="98"/>
    </row>
    <row r="13" spans="1:19">
      <c r="A13" s="98"/>
      <c r="B13" s="442" t="s">
        <v>185</v>
      </c>
      <c r="C13" s="442"/>
      <c r="D13" s="431">
        <v>0</v>
      </c>
      <c r="E13" s="432"/>
      <c r="F13" s="431">
        <v>0</v>
      </c>
      <c r="G13" s="432"/>
      <c r="H13" s="431">
        <v>0</v>
      </c>
      <c r="I13" s="432"/>
      <c r="J13" s="431">
        <f t="shared" si="0"/>
        <v>0</v>
      </c>
      <c r="K13" s="432"/>
      <c r="L13" s="431">
        <v>0</v>
      </c>
      <c r="M13" s="432"/>
      <c r="N13" s="431">
        <v>0</v>
      </c>
      <c r="O13" s="432"/>
      <c r="P13" s="448">
        <f t="shared" si="1"/>
        <v>0</v>
      </c>
      <c r="Q13" s="449"/>
      <c r="R13" s="103"/>
      <c r="S13" s="98"/>
    </row>
    <row r="14" spans="1:19">
      <c r="A14" s="98"/>
      <c r="B14" s="444" t="s">
        <v>186</v>
      </c>
      <c r="C14" s="444"/>
      <c r="D14" s="431">
        <v>0</v>
      </c>
      <c r="E14" s="432"/>
      <c r="F14" s="431">
        <v>0</v>
      </c>
      <c r="G14" s="432"/>
      <c r="H14" s="431">
        <v>0</v>
      </c>
      <c r="I14" s="432"/>
      <c r="J14" s="431">
        <f t="shared" si="0"/>
        <v>0</v>
      </c>
      <c r="K14" s="432"/>
      <c r="L14" s="431">
        <v>0</v>
      </c>
      <c r="M14" s="432"/>
      <c r="N14" s="431">
        <v>0</v>
      </c>
      <c r="O14" s="432"/>
      <c r="P14" s="448">
        <f t="shared" si="1"/>
        <v>0</v>
      </c>
      <c r="Q14" s="449"/>
      <c r="R14" s="103"/>
      <c r="S14" s="98"/>
    </row>
    <row r="15" spans="1:19">
      <c r="A15" s="98"/>
      <c r="B15" s="442" t="s">
        <v>187</v>
      </c>
      <c r="C15" s="442"/>
      <c r="D15" s="431">
        <v>0</v>
      </c>
      <c r="E15" s="432"/>
      <c r="F15" s="431">
        <v>0</v>
      </c>
      <c r="G15" s="432"/>
      <c r="H15" s="431">
        <v>0</v>
      </c>
      <c r="I15" s="432"/>
      <c r="J15" s="431">
        <f t="shared" si="0"/>
        <v>0</v>
      </c>
      <c r="K15" s="432"/>
      <c r="L15" s="431">
        <v>0</v>
      </c>
      <c r="M15" s="432"/>
      <c r="N15" s="431">
        <v>0</v>
      </c>
      <c r="O15" s="432"/>
      <c r="P15" s="448">
        <f t="shared" si="1"/>
        <v>0</v>
      </c>
      <c r="Q15" s="449"/>
      <c r="R15" s="103"/>
      <c r="S15" s="98"/>
    </row>
    <row r="16" spans="1:19">
      <c r="A16" s="98"/>
      <c r="B16" s="437" t="s">
        <v>188</v>
      </c>
      <c r="C16" s="437"/>
      <c r="D16" s="431">
        <v>0</v>
      </c>
      <c r="E16" s="432"/>
      <c r="F16" s="431">
        <v>0</v>
      </c>
      <c r="G16" s="432"/>
      <c r="H16" s="431">
        <v>0</v>
      </c>
      <c r="I16" s="432"/>
      <c r="J16" s="431">
        <f t="shared" si="0"/>
        <v>0</v>
      </c>
      <c r="K16" s="432"/>
      <c r="L16" s="431">
        <v>0</v>
      </c>
      <c r="M16" s="432"/>
      <c r="N16" s="431">
        <v>0</v>
      </c>
      <c r="O16" s="432"/>
      <c r="P16" s="448">
        <f t="shared" si="1"/>
        <v>0</v>
      </c>
      <c r="Q16" s="449"/>
      <c r="R16" s="103"/>
      <c r="S16" s="98"/>
    </row>
    <row r="17" spans="1:19">
      <c r="A17" s="98"/>
      <c r="B17" s="437" t="s">
        <v>189</v>
      </c>
      <c r="C17" s="437"/>
      <c r="D17" s="431">
        <v>42857.822999999997</v>
      </c>
      <c r="E17" s="432"/>
      <c r="F17" s="431">
        <v>441804.44</v>
      </c>
      <c r="G17" s="432"/>
      <c r="H17" s="431">
        <v>23004.331999999999</v>
      </c>
      <c r="I17" s="432"/>
      <c r="J17" s="431">
        <f t="shared" si="0"/>
        <v>461657.93099999998</v>
      </c>
      <c r="K17" s="432"/>
      <c r="L17" s="431">
        <v>0</v>
      </c>
      <c r="M17" s="432"/>
      <c r="N17" s="431">
        <v>0</v>
      </c>
      <c r="O17" s="432"/>
      <c r="P17" s="448">
        <f t="shared" si="1"/>
        <v>461657.93099999998</v>
      </c>
      <c r="Q17" s="449"/>
      <c r="R17" s="103"/>
      <c r="S17" s="98"/>
    </row>
    <row r="18" spans="1:19">
      <c r="A18" s="98"/>
      <c r="B18" s="456" t="s">
        <v>190</v>
      </c>
      <c r="C18" s="456"/>
      <c r="D18" s="431">
        <f>SUM(D19:E23)</f>
        <v>177722634.90400001</v>
      </c>
      <c r="E18" s="432"/>
      <c r="F18" s="431">
        <f>SUM(F19:G23)</f>
        <v>1709352.3989999997</v>
      </c>
      <c r="G18" s="432"/>
      <c r="H18" s="431">
        <f>SUM(H19:I23)</f>
        <v>186335.63100000002</v>
      </c>
      <c r="I18" s="432"/>
      <c r="J18" s="431">
        <f t="shared" si="0"/>
        <v>179245651.67199999</v>
      </c>
      <c r="K18" s="432"/>
      <c r="L18" s="431">
        <f>SUM(L19:M23)</f>
        <v>74410854.145999998</v>
      </c>
      <c r="M18" s="432"/>
      <c r="N18" s="431">
        <f>SUM(N19:O23)</f>
        <v>3426832.5319999997</v>
      </c>
      <c r="O18" s="432"/>
      <c r="P18" s="448">
        <f t="shared" si="1"/>
        <v>104834797.52599999</v>
      </c>
      <c r="Q18" s="449"/>
      <c r="R18" s="103"/>
      <c r="S18" s="98"/>
    </row>
    <row r="19" spans="1:19">
      <c r="A19" s="98"/>
      <c r="B19" s="436" t="s">
        <v>191</v>
      </c>
      <c r="C19" s="436"/>
      <c r="D19" s="431">
        <v>2382316.9300000002</v>
      </c>
      <c r="E19" s="432"/>
      <c r="F19" s="431">
        <v>20070.034</v>
      </c>
      <c r="G19" s="432"/>
      <c r="H19" s="431">
        <v>5696.1509999999998</v>
      </c>
      <c r="I19" s="432"/>
      <c r="J19" s="431">
        <f t="shared" si="0"/>
        <v>2396690.8130000001</v>
      </c>
      <c r="K19" s="432"/>
      <c r="L19" s="431">
        <v>0</v>
      </c>
      <c r="M19" s="432"/>
      <c r="N19" s="431">
        <v>0</v>
      </c>
      <c r="O19" s="432"/>
      <c r="P19" s="448">
        <f t="shared" si="1"/>
        <v>2396690.8130000001</v>
      </c>
      <c r="Q19" s="449"/>
      <c r="R19" s="103"/>
      <c r="S19" s="98"/>
    </row>
    <row r="20" spans="1:19">
      <c r="A20" s="98"/>
      <c r="B20" s="455" t="s">
        <v>192</v>
      </c>
      <c r="C20" s="455"/>
      <c r="D20" s="453">
        <v>1660347.4</v>
      </c>
      <c r="E20" s="454"/>
      <c r="F20" s="453">
        <v>13478.4</v>
      </c>
      <c r="G20" s="454"/>
      <c r="H20" s="453">
        <v>3400</v>
      </c>
      <c r="I20" s="454"/>
      <c r="J20" s="453">
        <f t="shared" si="0"/>
        <v>1670425.7999999998</v>
      </c>
      <c r="K20" s="454"/>
      <c r="L20" s="431">
        <v>1101520.247</v>
      </c>
      <c r="M20" s="432"/>
      <c r="N20" s="431">
        <v>27161.343000000001</v>
      </c>
      <c r="O20" s="432"/>
      <c r="P20" s="448">
        <f t="shared" si="1"/>
        <v>568905.55299999984</v>
      </c>
      <c r="Q20" s="449"/>
      <c r="R20" s="103"/>
      <c r="S20" s="98"/>
    </row>
    <row r="21" spans="1:19">
      <c r="A21" s="98"/>
      <c r="B21" s="452" t="s">
        <v>184</v>
      </c>
      <c r="C21" s="452"/>
      <c r="D21" s="453">
        <v>173465113.21200001</v>
      </c>
      <c r="E21" s="454"/>
      <c r="F21" s="453">
        <v>1059901.2</v>
      </c>
      <c r="G21" s="454"/>
      <c r="H21" s="453">
        <v>0</v>
      </c>
      <c r="I21" s="454"/>
      <c r="J21" s="453">
        <f t="shared" si="0"/>
        <v>174525014.412</v>
      </c>
      <c r="K21" s="454"/>
      <c r="L21" s="431">
        <v>73309333.899000004</v>
      </c>
      <c r="M21" s="432"/>
      <c r="N21" s="431">
        <v>3399671.1889999998</v>
      </c>
      <c r="O21" s="432"/>
      <c r="P21" s="448">
        <f t="shared" si="1"/>
        <v>101215680.513</v>
      </c>
      <c r="Q21" s="449"/>
      <c r="R21" s="103"/>
      <c r="S21" s="98"/>
    </row>
    <row r="22" spans="1:19">
      <c r="A22" s="98"/>
      <c r="B22" s="452" t="s">
        <v>188</v>
      </c>
      <c r="C22" s="452"/>
      <c r="D22" s="453">
        <v>0</v>
      </c>
      <c r="E22" s="454"/>
      <c r="F22" s="453">
        <v>0</v>
      </c>
      <c r="G22" s="454"/>
      <c r="H22" s="453">
        <v>0</v>
      </c>
      <c r="I22" s="454"/>
      <c r="J22" s="453">
        <f t="shared" si="0"/>
        <v>0</v>
      </c>
      <c r="K22" s="454"/>
      <c r="L22" s="431">
        <v>0</v>
      </c>
      <c r="M22" s="432"/>
      <c r="N22" s="431">
        <v>0</v>
      </c>
      <c r="O22" s="432"/>
      <c r="P22" s="448">
        <f t="shared" si="1"/>
        <v>0</v>
      </c>
      <c r="Q22" s="449"/>
      <c r="R22" s="103"/>
      <c r="S22" s="98"/>
    </row>
    <row r="23" spans="1:19">
      <c r="A23" s="98"/>
      <c r="B23" s="455" t="s">
        <v>189</v>
      </c>
      <c r="C23" s="455"/>
      <c r="D23" s="453">
        <v>214857.36199999999</v>
      </c>
      <c r="E23" s="454"/>
      <c r="F23" s="453">
        <v>615902.76500000001</v>
      </c>
      <c r="G23" s="454"/>
      <c r="H23" s="453">
        <v>177239.48</v>
      </c>
      <c r="I23" s="454"/>
      <c r="J23" s="453">
        <f t="shared" si="0"/>
        <v>653520.647</v>
      </c>
      <c r="K23" s="454"/>
      <c r="L23" s="431">
        <v>0</v>
      </c>
      <c r="M23" s="432"/>
      <c r="N23" s="431">
        <v>0</v>
      </c>
      <c r="O23" s="432"/>
      <c r="P23" s="448">
        <f t="shared" si="1"/>
        <v>653520.647</v>
      </c>
      <c r="Q23" s="449"/>
      <c r="R23" s="103"/>
      <c r="S23" s="98"/>
    </row>
    <row r="24" spans="1:19">
      <c r="A24" s="98"/>
      <c r="B24" s="452" t="s">
        <v>193</v>
      </c>
      <c r="C24" s="452"/>
      <c r="D24" s="453">
        <v>1595012.6839999999</v>
      </c>
      <c r="E24" s="454"/>
      <c r="F24" s="453">
        <v>314625.27100000001</v>
      </c>
      <c r="G24" s="454"/>
      <c r="H24" s="453">
        <v>1322.46</v>
      </c>
      <c r="I24" s="454"/>
      <c r="J24" s="453">
        <f t="shared" si="0"/>
        <v>1908315.4949999999</v>
      </c>
      <c r="K24" s="454"/>
      <c r="L24" s="431">
        <v>1024069.634</v>
      </c>
      <c r="M24" s="432"/>
      <c r="N24" s="431">
        <v>196023.31299999999</v>
      </c>
      <c r="O24" s="432"/>
      <c r="P24" s="448">
        <f t="shared" si="1"/>
        <v>884245.86099999992</v>
      </c>
      <c r="Q24" s="449"/>
      <c r="R24" s="103"/>
      <c r="S24" s="98"/>
    </row>
    <row r="25" spans="1:19">
      <c r="A25" s="98"/>
      <c r="B25" s="450" t="s">
        <v>102</v>
      </c>
      <c r="C25" s="451"/>
      <c r="D25" s="431">
        <f>D8+D18+D24</f>
        <v>258623144.86899999</v>
      </c>
      <c r="E25" s="432"/>
      <c r="F25" s="431">
        <f>F8+F18+F24</f>
        <v>2813895.0150000001</v>
      </c>
      <c r="G25" s="432"/>
      <c r="H25" s="431">
        <f>H8+H18+H24</f>
        <v>435359.11700000003</v>
      </c>
      <c r="I25" s="432"/>
      <c r="J25" s="431">
        <f>J8+J18+J24</f>
        <v>261001680.76700002</v>
      </c>
      <c r="K25" s="432"/>
      <c r="L25" s="431">
        <f>L8+L18+L24</f>
        <v>113740533.29499999</v>
      </c>
      <c r="M25" s="432"/>
      <c r="N25" s="431">
        <f>N8+N18+N24</f>
        <v>4749399.7349999994</v>
      </c>
      <c r="O25" s="432"/>
      <c r="P25" s="448">
        <f>P8+P18+P24</f>
        <v>147261147.472</v>
      </c>
      <c r="Q25" s="449"/>
      <c r="R25" s="103"/>
      <c r="S25" s="98"/>
    </row>
    <row r="26" spans="1:19">
      <c r="A26" s="98"/>
      <c r="B26" s="104"/>
      <c r="C26" s="105"/>
      <c r="D26" s="105"/>
      <c r="E26" s="105"/>
      <c r="F26" s="105"/>
      <c r="G26" s="105"/>
      <c r="H26" s="105"/>
      <c r="I26" s="105"/>
      <c r="J26" s="105"/>
      <c r="K26" s="105"/>
      <c r="L26" s="106"/>
      <c r="M26" s="106"/>
      <c r="N26" s="106"/>
      <c r="O26" s="106"/>
      <c r="P26" s="107"/>
      <c r="Q26" s="107"/>
      <c r="R26" s="107"/>
      <c r="S26" s="98"/>
    </row>
    <row r="27" spans="1:19" ht="17.25">
      <c r="A27" s="98"/>
      <c r="B27" s="109" t="s">
        <v>194</v>
      </c>
      <c r="C27" s="110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98"/>
      <c r="P27" s="98"/>
      <c r="Q27" s="98"/>
      <c r="R27" s="111" t="s">
        <v>246</v>
      </c>
      <c r="S27" s="98"/>
    </row>
    <row r="28" spans="1:19">
      <c r="A28" s="98"/>
      <c r="B28" s="445" t="s">
        <v>172</v>
      </c>
      <c r="C28" s="445"/>
      <c r="D28" s="445" t="s">
        <v>195</v>
      </c>
      <c r="E28" s="445"/>
      <c r="F28" s="445" t="s">
        <v>196</v>
      </c>
      <c r="G28" s="445"/>
      <c r="H28" s="445" t="s">
        <v>197</v>
      </c>
      <c r="I28" s="445"/>
      <c r="J28" s="445" t="s">
        <v>198</v>
      </c>
      <c r="K28" s="445"/>
      <c r="L28" s="445" t="s">
        <v>199</v>
      </c>
      <c r="M28" s="445"/>
      <c r="N28" s="445" t="s">
        <v>200</v>
      </c>
      <c r="O28" s="445"/>
      <c r="P28" s="445" t="s">
        <v>201</v>
      </c>
      <c r="Q28" s="445"/>
      <c r="R28" s="445" t="s">
        <v>202</v>
      </c>
      <c r="S28" s="98"/>
    </row>
    <row r="29" spans="1:19">
      <c r="A29" s="98"/>
      <c r="B29" s="445"/>
      <c r="C29" s="445"/>
      <c r="D29" s="445"/>
      <c r="E29" s="445"/>
      <c r="F29" s="445"/>
      <c r="G29" s="445"/>
      <c r="H29" s="445"/>
      <c r="I29" s="445"/>
      <c r="J29" s="445"/>
      <c r="K29" s="445"/>
      <c r="L29" s="445"/>
      <c r="M29" s="445"/>
      <c r="N29" s="445"/>
      <c r="O29" s="445"/>
      <c r="P29" s="445"/>
      <c r="Q29" s="445"/>
      <c r="R29" s="445"/>
      <c r="S29" s="98"/>
    </row>
    <row r="30" spans="1:19">
      <c r="A30" s="98"/>
      <c r="B30" s="446" t="s">
        <v>180</v>
      </c>
      <c r="C30" s="447"/>
      <c r="D30" s="431">
        <f>SUM(D31:E39)</f>
        <v>3422397.963</v>
      </c>
      <c r="E30" s="432"/>
      <c r="F30" s="431">
        <f>SUM(F31:G39)</f>
        <v>19156952.175999999</v>
      </c>
      <c r="G30" s="432"/>
      <c r="H30" s="431">
        <f>SUM(H31:I39)</f>
        <v>2561919.5830000001</v>
      </c>
      <c r="I30" s="432"/>
      <c r="J30" s="431">
        <f>SUM(J31:K39)</f>
        <v>1845052.4510000001</v>
      </c>
      <c r="K30" s="432"/>
      <c r="L30" s="431">
        <f>SUM(L31:M39)</f>
        <v>4709281.9890000001</v>
      </c>
      <c r="M30" s="432"/>
      <c r="N30" s="431">
        <f>SUM(N31:O39)</f>
        <v>396583.67500000005</v>
      </c>
      <c r="O30" s="432"/>
      <c r="P30" s="431">
        <f>SUM(P31:Q39)</f>
        <v>9449916.2479999978</v>
      </c>
      <c r="Q30" s="432"/>
      <c r="R30" s="160">
        <f t="shared" ref="R30:R46" si="2">SUM(D30:Q30)</f>
        <v>41542104.085000001</v>
      </c>
      <c r="S30" s="98"/>
    </row>
    <row r="31" spans="1:19">
      <c r="A31" s="98"/>
      <c r="B31" s="437" t="s">
        <v>191</v>
      </c>
      <c r="C31" s="437"/>
      <c r="D31" s="431">
        <v>1318962.993</v>
      </c>
      <c r="E31" s="432"/>
      <c r="F31" s="431">
        <v>7893463.9390000002</v>
      </c>
      <c r="G31" s="432"/>
      <c r="H31" s="431">
        <v>635074.35699999996</v>
      </c>
      <c r="I31" s="432"/>
      <c r="J31" s="431">
        <v>654839.652</v>
      </c>
      <c r="K31" s="432"/>
      <c r="L31" s="431">
        <v>993329.34100000001</v>
      </c>
      <c r="M31" s="432"/>
      <c r="N31" s="431">
        <v>143406.18900000001</v>
      </c>
      <c r="O31" s="432"/>
      <c r="P31" s="431">
        <v>5642219.6799999997</v>
      </c>
      <c r="Q31" s="432"/>
      <c r="R31" s="160">
        <f t="shared" si="2"/>
        <v>17281296.151000001</v>
      </c>
      <c r="S31" s="98"/>
    </row>
    <row r="32" spans="1:19">
      <c r="A32" s="98"/>
      <c r="B32" s="437" t="s">
        <v>182</v>
      </c>
      <c r="C32" s="437"/>
      <c r="D32" s="431">
        <v>0</v>
      </c>
      <c r="E32" s="432"/>
      <c r="F32" s="431">
        <v>0</v>
      </c>
      <c r="G32" s="432"/>
      <c r="H32" s="431">
        <v>0</v>
      </c>
      <c r="I32" s="432"/>
      <c r="J32" s="431">
        <v>0</v>
      </c>
      <c r="K32" s="432"/>
      <c r="L32" s="431">
        <v>1839805.14</v>
      </c>
      <c r="M32" s="432"/>
      <c r="N32" s="431">
        <v>0</v>
      </c>
      <c r="O32" s="432"/>
      <c r="P32" s="431">
        <v>0</v>
      </c>
      <c r="Q32" s="432"/>
      <c r="R32" s="160">
        <f t="shared" si="2"/>
        <v>1839805.14</v>
      </c>
      <c r="S32" s="98"/>
    </row>
    <row r="33" spans="1:20">
      <c r="A33" s="98"/>
      <c r="B33" s="436" t="s">
        <v>183</v>
      </c>
      <c r="C33" s="436"/>
      <c r="D33" s="431">
        <v>2101469.37</v>
      </c>
      <c r="E33" s="432"/>
      <c r="F33" s="431">
        <v>10775551.713</v>
      </c>
      <c r="G33" s="432"/>
      <c r="H33" s="431">
        <v>1923856.865</v>
      </c>
      <c r="I33" s="432"/>
      <c r="J33" s="431">
        <v>913810.38800000004</v>
      </c>
      <c r="K33" s="432"/>
      <c r="L33" s="431">
        <v>1803060.659</v>
      </c>
      <c r="M33" s="432"/>
      <c r="N33" s="431">
        <v>243457.486</v>
      </c>
      <c r="O33" s="432"/>
      <c r="P33" s="431">
        <v>3804804.2439999999</v>
      </c>
      <c r="Q33" s="432"/>
      <c r="R33" s="160">
        <f t="shared" si="2"/>
        <v>21566010.725000001</v>
      </c>
      <c r="S33" s="98"/>
    </row>
    <row r="34" spans="1:20">
      <c r="A34" s="98"/>
      <c r="B34" s="437" t="s">
        <v>184</v>
      </c>
      <c r="C34" s="437"/>
      <c r="D34" s="431">
        <v>1965.6</v>
      </c>
      <c r="E34" s="432"/>
      <c r="F34" s="431">
        <v>370874.24400000001</v>
      </c>
      <c r="G34" s="432"/>
      <c r="H34" s="431">
        <v>2988.3609999999999</v>
      </c>
      <c r="I34" s="432"/>
      <c r="J34" s="431">
        <v>0</v>
      </c>
      <c r="K34" s="432"/>
      <c r="L34" s="431">
        <v>4893.6090000000004</v>
      </c>
      <c r="M34" s="432"/>
      <c r="N34" s="431">
        <v>9720</v>
      </c>
      <c r="O34" s="432"/>
      <c r="P34" s="431">
        <v>2892.3240000000001</v>
      </c>
      <c r="Q34" s="432"/>
      <c r="R34" s="160">
        <f t="shared" si="2"/>
        <v>393334.13799999998</v>
      </c>
      <c r="S34" s="98"/>
    </row>
    <row r="35" spans="1:20">
      <c r="A35" s="98"/>
      <c r="B35" s="442" t="s">
        <v>185</v>
      </c>
      <c r="C35" s="442"/>
      <c r="D35" s="431">
        <v>0</v>
      </c>
      <c r="E35" s="432"/>
      <c r="F35" s="431">
        <v>0</v>
      </c>
      <c r="G35" s="432"/>
      <c r="H35" s="431">
        <v>0</v>
      </c>
      <c r="I35" s="432"/>
      <c r="J35" s="431">
        <v>0</v>
      </c>
      <c r="K35" s="432"/>
      <c r="L35" s="431">
        <v>0</v>
      </c>
      <c r="M35" s="443"/>
      <c r="N35" s="440">
        <v>0</v>
      </c>
      <c r="O35" s="440"/>
      <c r="P35" s="441">
        <v>0</v>
      </c>
      <c r="Q35" s="441"/>
      <c r="R35" s="360">
        <f t="shared" si="2"/>
        <v>0</v>
      </c>
      <c r="S35" s="98"/>
    </row>
    <row r="36" spans="1:20">
      <c r="A36" s="98"/>
      <c r="B36" s="444" t="s">
        <v>186</v>
      </c>
      <c r="C36" s="444"/>
      <c r="D36" s="431">
        <v>0</v>
      </c>
      <c r="E36" s="432"/>
      <c r="F36" s="431">
        <v>0</v>
      </c>
      <c r="G36" s="432"/>
      <c r="H36" s="431">
        <v>0</v>
      </c>
      <c r="I36" s="432"/>
      <c r="J36" s="431">
        <v>0</v>
      </c>
      <c r="K36" s="432"/>
      <c r="L36" s="431">
        <v>0</v>
      </c>
      <c r="M36" s="443"/>
      <c r="N36" s="440">
        <v>0</v>
      </c>
      <c r="O36" s="440"/>
      <c r="P36" s="441">
        <v>0</v>
      </c>
      <c r="Q36" s="441"/>
      <c r="R36" s="360">
        <f t="shared" si="2"/>
        <v>0</v>
      </c>
      <c r="S36" s="98"/>
    </row>
    <row r="37" spans="1:20">
      <c r="A37" s="98"/>
      <c r="B37" s="442" t="s">
        <v>187</v>
      </c>
      <c r="C37" s="442"/>
      <c r="D37" s="431">
        <v>0</v>
      </c>
      <c r="E37" s="432"/>
      <c r="F37" s="431">
        <v>0</v>
      </c>
      <c r="G37" s="432"/>
      <c r="H37" s="431">
        <v>0</v>
      </c>
      <c r="I37" s="432"/>
      <c r="J37" s="431">
        <v>0</v>
      </c>
      <c r="K37" s="432"/>
      <c r="L37" s="431">
        <v>0</v>
      </c>
      <c r="M37" s="443"/>
      <c r="N37" s="440">
        <v>0</v>
      </c>
      <c r="O37" s="440"/>
      <c r="P37" s="441">
        <v>0</v>
      </c>
      <c r="Q37" s="441"/>
      <c r="R37" s="360">
        <f t="shared" si="2"/>
        <v>0</v>
      </c>
      <c r="S37" s="98"/>
    </row>
    <row r="38" spans="1:20">
      <c r="A38" s="98"/>
      <c r="B38" s="437" t="s">
        <v>188</v>
      </c>
      <c r="C38" s="437"/>
      <c r="D38" s="431">
        <v>0</v>
      </c>
      <c r="E38" s="432"/>
      <c r="F38" s="431">
        <v>0</v>
      </c>
      <c r="G38" s="432"/>
      <c r="H38" s="431">
        <v>0</v>
      </c>
      <c r="I38" s="432"/>
      <c r="J38" s="431">
        <v>0</v>
      </c>
      <c r="K38" s="432"/>
      <c r="L38" s="431">
        <v>0</v>
      </c>
      <c r="M38" s="432"/>
      <c r="N38" s="431">
        <v>0</v>
      </c>
      <c r="O38" s="432"/>
      <c r="P38" s="431">
        <v>0</v>
      </c>
      <c r="Q38" s="432"/>
      <c r="R38" s="160">
        <f t="shared" si="2"/>
        <v>0</v>
      </c>
      <c r="S38" s="98"/>
    </row>
    <row r="39" spans="1:20">
      <c r="A39" s="98"/>
      <c r="B39" s="437" t="s">
        <v>189</v>
      </c>
      <c r="C39" s="437"/>
      <c r="D39" s="431">
        <v>0</v>
      </c>
      <c r="E39" s="432"/>
      <c r="F39" s="431">
        <v>117062.28</v>
      </c>
      <c r="G39" s="432"/>
      <c r="H39" s="431">
        <v>0</v>
      </c>
      <c r="I39" s="432"/>
      <c r="J39" s="431">
        <v>276402.41100000002</v>
      </c>
      <c r="K39" s="432"/>
      <c r="L39" s="431">
        <v>68193.240000000005</v>
      </c>
      <c r="M39" s="432"/>
      <c r="N39" s="431">
        <v>0</v>
      </c>
      <c r="O39" s="432"/>
      <c r="P39" s="431">
        <v>0</v>
      </c>
      <c r="Q39" s="432"/>
      <c r="R39" s="160">
        <f t="shared" si="2"/>
        <v>461657.93099999998</v>
      </c>
      <c r="S39" s="98"/>
    </row>
    <row r="40" spans="1:20">
      <c r="A40" s="98"/>
      <c r="B40" s="438" t="s">
        <v>190</v>
      </c>
      <c r="C40" s="439"/>
      <c r="D40" s="431">
        <f>SUM(D41:E45)</f>
        <v>102522869.59099999</v>
      </c>
      <c r="E40" s="432"/>
      <c r="F40" s="431">
        <f>SUM(F41:G45)</f>
        <v>322255.80699999997</v>
      </c>
      <c r="G40" s="432"/>
      <c r="H40" s="431">
        <f>SUM(H41:I45)</f>
        <v>0</v>
      </c>
      <c r="I40" s="432"/>
      <c r="J40" s="431">
        <f>SUM(J41:K45)</f>
        <v>0</v>
      </c>
      <c r="K40" s="432"/>
      <c r="L40" s="431">
        <f>SUM(L41:M45)</f>
        <v>378185.46100000001</v>
      </c>
      <c r="M40" s="432"/>
      <c r="N40" s="431">
        <f>SUM(N41:O45)</f>
        <v>1383252.477</v>
      </c>
      <c r="O40" s="432"/>
      <c r="P40" s="431">
        <f>SUM(P41:Q45)</f>
        <v>228234.19</v>
      </c>
      <c r="Q40" s="432"/>
      <c r="R40" s="160">
        <f t="shared" si="2"/>
        <v>104834797.52599998</v>
      </c>
      <c r="S40" s="112"/>
    </row>
    <row r="41" spans="1:20">
      <c r="A41" s="98"/>
      <c r="B41" s="437" t="s">
        <v>191</v>
      </c>
      <c r="C41" s="437"/>
      <c r="D41" s="431">
        <v>2195081</v>
      </c>
      <c r="E41" s="432"/>
      <c r="F41" s="431">
        <v>7359.0230000000001</v>
      </c>
      <c r="G41" s="432"/>
      <c r="H41" s="431">
        <v>0</v>
      </c>
      <c r="I41" s="432"/>
      <c r="J41" s="431">
        <v>0</v>
      </c>
      <c r="K41" s="432"/>
      <c r="L41" s="431">
        <v>142074.747</v>
      </c>
      <c r="M41" s="432"/>
      <c r="N41" s="431">
        <v>1633.575</v>
      </c>
      <c r="O41" s="432"/>
      <c r="P41" s="431">
        <v>50542.468000000001</v>
      </c>
      <c r="Q41" s="432"/>
      <c r="R41" s="160">
        <f t="shared" si="2"/>
        <v>2396690.8130000001</v>
      </c>
      <c r="S41" s="98"/>
    </row>
    <row r="42" spans="1:20">
      <c r="A42" s="98"/>
      <c r="B42" s="437" t="s">
        <v>192</v>
      </c>
      <c r="C42" s="437"/>
      <c r="D42" s="431">
        <v>81886.975000000006</v>
      </c>
      <c r="E42" s="432"/>
      <c r="F42" s="431">
        <v>310307.864</v>
      </c>
      <c r="G42" s="432"/>
      <c r="H42" s="431">
        <v>0</v>
      </c>
      <c r="I42" s="432"/>
      <c r="J42" s="431">
        <v>0</v>
      </c>
      <c r="K42" s="432"/>
      <c r="L42" s="431">
        <v>176710.71400000001</v>
      </c>
      <c r="M42" s="432"/>
      <c r="N42" s="431">
        <v>0</v>
      </c>
      <c r="O42" s="432"/>
      <c r="P42" s="431">
        <v>0</v>
      </c>
      <c r="Q42" s="432"/>
      <c r="R42" s="160">
        <f t="shared" si="2"/>
        <v>568905.55300000007</v>
      </c>
      <c r="S42" s="98"/>
    </row>
    <row r="43" spans="1:20">
      <c r="A43" s="98"/>
      <c r="B43" s="436" t="s">
        <v>184</v>
      </c>
      <c r="C43" s="436"/>
      <c r="D43" s="431">
        <v>99596969.888999999</v>
      </c>
      <c r="E43" s="432"/>
      <c r="F43" s="431">
        <v>0</v>
      </c>
      <c r="G43" s="432"/>
      <c r="H43" s="431">
        <v>0</v>
      </c>
      <c r="I43" s="432"/>
      <c r="J43" s="431">
        <v>0</v>
      </c>
      <c r="K43" s="432"/>
      <c r="L43" s="431">
        <v>59400</v>
      </c>
      <c r="M43" s="432"/>
      <c r="N43" s="431">
        <v>1381618.902</v>
      </c>
      <c r="O43" s="432"/>
      <c r="P43" s="431">
        <v>177691.72200000001</v>
      </c>
      <c r="Q43" s="432"/>
      <c r="R43" s="160">
        <f t="shared" si="2"/>
        <v>101215680.513</v>
      </c>
      <c r="S43" s="98"/>
    </row>
    <row r="44" spans="1:20">
      <c r="A44" s="98"/>
      <c r="B44" s="437" t="s">
        <v>188</v>
      </c>
      <c r="C44" s="437"/>
      <c r="D44" s="431">
        <v>0</v>
      </c>
      <c r="E44" s="432"/>
      <c r="F44" s="431">
        <v>0</v>
      </c>
      <c r="G44" s="432"/>
      <c r="H44" s="431">
        <v>0</v>
      </c>
      <c r="I44" s="432"/>
      <c r="J44" s="431">
        <v>0</v>
      </c>
      <c r="K44" s="432"/>
      <c r="L44" s="431">
        <v>0</v>
      </c>
      <c r="M44" s="432"/>
      <c r="N44" s="431">
        <v>0</v>
      </c>
      <c r="O44" s="432"/>
      <c r="P44" s="431">
        <v>0</v>
      </c>
      <c r="Q44" s="432"/>
      <c r="R44" s="160">
        <f t="shared" si="2"/>
        <v>0</v>
      </c>
      <c r="S44" s="98"/>
    </row>
    <row r="45" spans="1:20">
      <c r="A45" s="98"/>
      <c r="B45" s="436" t="s">
        <v>189</v>
      </c>
      <c r="C45" s="436"/>
      <c r="D45" s="431">
        <v>648931.72699999996</v>
      </c>
      <c r="E45" s="432"/>
      <c r="F45" s="431">
        <v>4588.92</v>
      </c>
      <c r="G45" s="432"/>
      <c r="H45" s="431">
        <v>0</v>
      </c>
      <c r="I45" s="432"/>
      <c r="J45" s="431">
        <v>0</v>
      </c>
      <c r="K45" s="432"/>
      <c r="L45" s="431">
        <v>0</v>
      </c>
      <c r="M45" s="432"/>
      <c r="N45" s="431">
        <v>0</v>
      </c>
      <c r="O45" s="432"/>
      <c r="P45" s="431">
        <v>0</v>
      </c>
      <c r="Q45" s="432"/>
      <c r="R45" s="160">
        <f t="shared" si="2"/>
        <v>653520.647</v>
      </c>
      <c r="S45" s="98"/>
    </row>
    <row r="46" spans="1:20">
      <c r="A46" s="98"/>
      <c r="B46" s="434" t="s">
        <v>193</v>
      </c>
      <c r="C46" s="435"/>
      <c r="D46" s="431">
        <v>39467.197999999997</v>
      </c>
      <c r="E46" s="432"/>
      <c r="F46" s="431">
        <v>49022.803</v>
      </c>
      <c r="G46" s="432"/>
      <c r="H46" s="431">
        <v>12358.771000000001</v>
      </c>
      <c r="I46" s="432"/>
      <c r="J46" s="431">
        <v>11538.93</v>
      </c>
      <c r="K46" s="432"/>
      <c r="L46" s="431">
        <v>21003.866999999998</v>
      </c>
      <c r="M46" s="432"/>
      <c r="N46" s="431">
        <v>460116.05499999999</v>
      </c>
      <c r="O46" s="432"/>
      <c r="P46" s="431">
        <v>290738.23700000002</v>
      </c>
      <c r="Q46" s="432"/>
      <c r="R46" s="160">
        <f t="shared" si="2"/>
        <v>884245.86100000003</v>
      </c>
      <c r="S46" s="98"/>
    </row>
    <row r="47" spans="1:20" ht="13.5" customHeight="1">
      <c r="A47" s="98"/>
      <c r="B47" s="433" t="s">
        <v>202</v>
      </c>
      <c r="C47" s="433"/>
      <c r="D47" s="431">
        <f>D30+D40+D46</f>
        <v>105984734.75199999</v>
      </c>
      <c r="E47" s="432"/>
      <c r="F47" s="431">
        <f>F30+F40+F46</f>
        <v>19528230.785999998</v>
      </c>
      <c r="G47" s="432"/>
      <c r="H47" s="431">
        <f>H30+H40+H46</f>
        <v>2574278.3540000003</v>
      </c>
      <c r="I47" s="432"/>
      <c r="J47" s="431">
        <f>J30+J40+J46</f>
        <v>1856591.3810000001</v>
      </c>
      <c r="K47" s="432"/>
      <c r="L47" s="431">
        <f>L30+L40+L46</f>
        <v>5108471.3169999998</v>
      </c>
      <c r="M47" s="432"/>
      <c r="N47" s="431">
        <f>N30+N40+N46</f>
        <v>2239952.2069999999</v>
      </c>
      <c r="O47" s="432"/>
      <c r="P47" s="431">
        <f>P30+P40+P46</f>
        <v>9968888.674999997</v>
      </c>
      <c r="Q47" s="432"/>
      <c r="R47" s="160">
        <f>R30+R40+R46</f>
        <v>147261147.47199997</v>
      </c>
      <c r="S47" s="98"/>
    </row>
    <row r="48" spans="1:20" ht="3" customHeight="1">
      <c r="A48" s="98"/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</row>
    <row r="49" spans="1:20" ht="5.0999999999999996" customHeight="1">
      <c r="A49" s="98"/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</row>
  </sheetData>
  <mergeCells count="310">
    <mergeCell ref="A1:E1"/>
    <mergeCell ref="A2:S2"/>
    <mergeCell ref="A3:G3"/>
    <mergeCell ref="A4:R4"/>
    <mergeCell ref="A5:R5"/>
    <mergeCell ref="N7:O7"/>
    <mergeCell ref="P7:Q7"/>
    <mergeCell ref="B8:C8"/>
    <mergeCell ref="D8:E8"/>
    <mergeCell ref="F8:G8"/>
    <mergeCell ref="H8:I8"/>
    <mergeCell ref="J8:K8"/>
    <mergeCell ref="L8:M8"/>
    <mergeCell ref="N8:O8"/>
    <mergeCell ref="P8:Q8"/>
    <mergeCell ref="B7:C7"/>
    <mergeCell ref="D7:E7"/>
    <mergeCell ref="F7:G7"/>
    <mergeCell ref="H7:I7"/>
    <mergeCell ref="J7:K7"/>
    <mergeCell ref="L7:M7"/>
    <mergeCell ref="N9:O9"/>
    <mergeCell ref="P9:Q9"/>
    <mergeCell ref="B10:C10"/>
    <mergeCell ref="D10:E10"/>
    <mergeCell ref="F10:G10"/>
    <mergeCell ref="H10:I10"/>
    <mergeCell ref="J10:K10"/>
    <mergeCell ref="L10:M10"/>
    <mergeCell ref="N10:O10"/>
    <mergeCell ref="P10:Q10"/>
    <mergeCell ref="B9:C9"/>
    <mergeCell ref="D9:E9"/>
    <mergeCell ref="F9:G9"/>
    <mergeCell ref="H9:I9"/>
    <mergeCell ref="J9:K9"/>
    <mergeCell ref="L9:M9"/>
    <mergeCell ref="N11:O11"/>
    <mergeCell ref="P11:Q11"/>
    <mergeCell ref="B12:C12"/>
    <mergeCell ref="D12:E12"/>
    <mergeCell ref="F12:G12"/>
    <mergeCell ref="H12:I12"/>
    <mergeCell ref="J12:K12"/>
    <mergeCell ref="L12:M12"/>
    <mergeCell ref="N12:O12"/>
    <mergeCell ref="P12:Q12"/>
    <mergeCell ref="B11:C11"/>
    <mergeCell ref="D11:E11"/>
    <mergeCell ref="F11:G11"/>
    <mergeCell ref="H11:I11"/>
    <mergeCell ref="J11:K11"/>
    <mergeCell ref="L11:M11"/>
    <mergeCell ref="N13:O13"/>
    <mergeCell ref="P13:Q13"/>
    <mergeCell ref="B14:C14"/>
    <mergeCell ref="D14:E14"/>
    <mergeCell ref="F14:G14"/>
    <mergeCell ref="H14:I14"/>
    <mergeCell ref="J14:K14"/>
    <mergeCell ref="L14:M14"/>
    <mergeCell ref="N14:O14"/>
    <mergeCell ref="P14:Q14"/>
    <mergeCell ref="B13:C13"/>
    <mergeCell ref="D13:E13"/>
    <mergeCell ref="F13:G13"/>
    <mergeCell ref="H13:I13"/>
    <mergeCell ref="J13:K13"/>
    <mergeCell ref="L13:M13"/>
    <mergeCell ref="N15:O15"/>
    <mergeCell ref="P15:Q15"/>
    <mergeCell ref="B16:C16"/>
    <mergeCell ref="D16:E16"/>
    <mergeCell ref="F16:G16"/>
    <mergeCell ref="H16:I16"/>
    <mergeCell ref="J16:K16"/>
    <mergeCell ref="L16:M16"/>
    <mergeCell ref="N16:O16"/>
    <mergeCell ref="P16:Q16"/>
    <mergeCell ref="B15:C15"/>
    <mergeCell ref="D15:E15"/>
    <mergeCell ref="F15:G15"/>
    <mergeCell ref="H15:I15"/>
    <mergeCell ref="J15:K15"/>
    <mergeCell ref="L15:M15"/>
    <mergeCell ref="N17:O17"/>
    <mergeCell ref="P17:Q17"/>
    <mergeCell ref="B18:C18"/>
    <mergeCell ref="D18:E18"/>
    <mergeCell ref="F18:G18"/>
    <mergeCell ref="H18:I18"/>
    <mergeCell ref="J18:K18"/>
    <mergeCell ref="L18:M18"/>
    <mergeCell ref="N18:O18"/>
    <mergeCell ref="P18:Q18"/>
    <mergeCell ref="B17:C17"/>
    <mergeCell ref="D17:E17"/>
    <mergeCell ref="F17:G17"/>
    <mergeCell ref="H17:I17"/>
    <mergeCell ref="J17:K17"/>
    <mergeCell ref="L17:M17"/>
    <mergeCell ref="N19:O19"/>
    <mergeCell ref="P19:Q19"/>
    <mergeCell ref="B20:C20"/>
    <mergeCell ref="D20:E20"/>
    <mergeCell ref="F20:G20"/>
    <mergeCell ref="H20:I20"/>
    <mergeCell ref="J20:K20"/>
    <mergeCell ref="L20:M20"/>
    <mergeCell ref="N20:O20"/>
    <mergeCell ref="P20:Q20"/>
    <mergeCell ref="B19:C19"/>
    <mergeCell ref="D19:E19"/>
    <mergeCell ref="F19:G19"/>
    <mergeCell ref="H19:I19"/>
    <mergeCell ref="J19:K19"/>
    <mergeCell ref="L19:M19"/>
    <mergeCell ref="N21:O21"/>
    <mergeCell ref="P21:Q21"/>
    <mergeCell ref="B22:C22"/>
    <mergeCell ref="D22:E22"/>
    <mergeCell ref="F22:G22"/>
    <mergeCell ref="H22:I22"/>
    <mergeCell ref="J22:K22"/>
    <mergeCell ref="L22:M22"/>
    <mergeCell ref="N22:O22"/>
    <mergeCell ref="P22:Q22"/>
    <mergeCell ref="B21:C21"/>
    <mergeCell ref="D21:E21"/>
    <mergeCell ref="F21:G21"/>
    <mergeCell ref="H21:I21"/>
    <mergeCell ref="J21:K21"/>
    <mergeCell ref="L21:M21"/>
    <mergeCell ref="N23:O23"/>
    <mergeCell ref="P23:Q23"/>
    <mergeCell ref="B24:C24"/>
    <mergeCell ref="D24:E24"/>
    <mergeCell ref="F24:G24"/>
    <mergeCell ref="H24:I24"/>
    <mergeCell ref="J24:K24"/>
    <mergeCell ref="L24:M24"/>
    <mergeCell ref="N24:O24"/>
    <mergeCell ref="P24:Q24"/>
    <mergeCell ref="B23:C23"/>
    <mergeCell ref="D23:E23"/>
    <mergeCell ref="F23:G23"/>
    <mergeCell ref="H23:I23"/>
    <mergeCell ref="J23:K23"/>
    <mergeCell ref="L23:M23"/>
    <mergeCell ref="N25:O25"/>
    <mergeCell ref="P25:Q25"/>
    <mergeCell ref="B28:C29"/>
    <mergeCell ref="D28:E29"/>
    <mergeCell ref="F28:G29"/>
    <mergeCell ref="H28:I29"/>
    <mergeCell ref="J28:K29"/>
    <mergeCell ref="L28:M29"/>
    <mergeCell ref="N28:O29"/>
    <mergeCell ref="P28:Q29"/>
    <mergeCell ref="B25:C25"/>
    <mergeCell ref="D25:E25"/>
    <mergeCell ref="F25:G25"/>
    <mergeCell ref="H25:I25"/>
    <mergeCell ref="J25:K25"/>
    <mergeCell ref="L25:M25"/>
    <mergeCell ref="R28:R29"/>
    <mergeCell ref="B30:C30"/>
    <mergeCell ref="D30:E30"/>
    <mergeCell ref="F30:G30"/>
    <mergeCell ref="H30:I30"/>
    <mergeCell ref="J30:K30"/>
    <mergeCell ref="L30:M30"/>
    <mergeCell ref="N30:O30"/>
    <mergeCell ref="P30:Q30"/>
    <mergeCell ref="N31:O31"/>
    <mergeCell ref="P31:Q31"/>
    <mergeCell ref="B32:C32"/>
    <mergeCell ref="D32:E32"/>
    <mergeCell ref="F32:G32"/>
    <mergeCell ref="H32:I32"/>
    <mergeCell ref="J32:K32"/>
    <mergeCell ref="L32:M32"/>
    <mergeCell ref="N32:O32"/>
    <mergeCell ref="P32:Q32"/>
    <mergeCell ref="B31:C31"/>
    <mergeCell ref="D31:E31"/>
    <mergeCell ref="F31:G31"/>
    <mergeCell ref="H31:I31"/>
    <mergeCell ref="J31:K31"/>
    <mergeCell ref="L31:M31"/>
    <mergeCell ref="N33:O33"/>
    <mergeCell ref="P33:Q33"/>
    <mergeCell ref="B34:C34"/>
    <mergeCell ref="D34:E34"/>
    <mergeCell ref="F34:G34"/>
    <mergeCell ref="H34:I34"/>
    <mergeCell ref="J34:K34"/>
    <mergeCell ref="L34:M34"/>
    <mergeCell ref="N34:O34"/>
    <mergeCell ref="P34:Q34"/>
    <mergeCell ref="B33:C33"/>
    <mergeCell ref="D33:E33"/>
    <mergeCell ref="F33:G33"/>
    <mergeCell ref="H33:I33"/>
    <mergeCell ref="J33:K33"/>
    <mergeCell ref="L33:M33"/>
    <mergeCell ref="N35:O35"/>
    <mergeCell ref="P35:Q35"/>
    <mergeCell ref="B36:C36"/>
    <mergeCell ref="D36:E36"/>
    <mergeCell ref="F36:G36"/>
    <mergeCell ref="H36:I36"/>
    <mergeCell ref="J36:K36"/>
    <mergeCell ref="L36:M36"/>
    <mergeCell ref="N36:O36"/>
    <mergeCell ref="P36:Q36"/>
    <mergeCell ref="B35:C35"/>
    <mergeCell ref="D35:E35"/>
    <mergeCell ref="F35:G35"/>
    <mergeCell ref="H35:I35"/>
    <mergeCell ref="J35:K35"/>
    <mergeCell ref="L35:M35"/>
    <mergeCell ref="N37:O37"/>
    <mergeCell ref="P37:Q37"/>
    <mergeCell ref="B38:C38"/>
    <mergeCell ref="D38:E38"/>
    <mergeCell ref="F38:G38"/>
    <mergeCell ref="H38:I38"/>
    <mergeCell ref="J38:K38"/>
    <mergeCell ref="L38:M38"/>
    <mergeCell ref="N38:O38"/>
    <mergeCell ref="P38:Q38"/>
    <mergeCell ref="B37:C37"/>
    <mergeCell ref="D37:E37"/>
    <mergeCell ref="F37:G37"/>
    <mergeCell ref="H37:I37"/>
    <mergeCell ref="J37:K37"/>
    <mergeCell ref="L37:M37"/>
    <mergeCell ref="N39:O39"/>
    <mergeCell ref="P39:Q39"/>
    <mergeCell ref="B40:C40"/>
    <mergeCell ref="D40:E40"/>
    <mergeCell ref="F40:G40"/>
    <mergeCell ref="H40:I40"/>
    <mergeCell ref="J40:K40"/>
    <mergeCell ref="L40:M40"/>
    <mergeCell ref="N40:O40"/>
    <mergeCell ref="P40:Q40"/>
    <mergeCell ref="B39:C39"/>
    <mergeCell ref="D39:E39"/>
    <mergeCell ref="F39:G39"/>
    <mergeCell ref="H39:I39"/>
    <mergeCell ref="J39:K39"/>
    <mergeCell ref="L39:M39"/>
    <mergeCell ref="N41:O41"/>
    <mergeCell ref="P41:Q41"/>
    <mergeCell ref="B42:C42"/>
    <mergeCell ref="D42:E42"/>
    <mergeCell ref="F42:G42"/>
    <mergeCell ref="H42:I42"/>
    <mergeCell ref="J42:K42"/>
    <mergeCell ref="L42:M42"/>
    <mergeCell ref="N42:O42"/>
    <mergeCell ref="P42:Q42"/>
    <mergeCell ref="B41:C41"/>
    <mergeCell ref="D41:E41"/>
    <mergeCell ref="F41:G41"/>
    <mergeCell ref="H41:I41"/>
    <mergeCell ref="J41:K41"/>
    <mergeCell ref="L41:M41"/>
    <mergeCell ref="N43:O43"/>
    <mergeCell ref="P43:Q43"/>
    <mergeCell ref="B44:C44"/>
    <mergeCell ref="D44:E44"/>
    <mergeCell ref="F44:G44"/>
    <mergeCell ref="H44:I44"/>
    <mergeCell ref="J44:K44"/>
    <mergeCell ref="L44:M44"/>
    <mergeCell ref="N44:O44"/>
    <mergeCell ref="P44:Q44"/>
    <mergeCell ref="B43:C43"/>
    <mergeCell ref="D43:E43"/>
    <mergeCell ref="F43:G43"/>
    <mergeCell ref="H43:I43"/>
    <mergeCell ref="J43:K43"/>
    <mergeCell ref="L43:M43"/>
    <mergeCell ref="N47:O47"/>
    <mergeCell ref="P47:Q47"/>
    <mergeCell ref="B47:C47"/>
    <mergeCell ref="D47:E47"/>
    <mergeCell ref="F47:G47"/>
    <mergeCell ref="H47:I47"/>
    <mergeCell ref="J47:K47"/>
    <mergeCell ref="L47:M47"/>
    <mergeCell ref="N45:O45"/>
    <mergeCell ref="P45:Q45"/>
    <mergeCell ref="B46:C46"/>
    <mergeCell ref="D46:E46"/>
    <mergeCell ref="F46:G46"/>
    <mergeCell ref="H46:I46"/>
    <mergeCell ref="J46:K46"/>
    <mergeCell ref="L46:M46"/>
    <mergeCell ref="N46:O46"/>
    <mergeCell ref="P46:Q46"/>
    <mergeCell ref="B45:C45"/>
    <mergeCell ref="D45:E45"/>
    <mergeCell ref="F45:G45"/>
    <mergeCell ref="H45:I45"/>
    <mergeCell ref="J45:K45"/>
    <mergeCell ref="L45:M45"/>
  </mergeCells>
  <phoneticPr fontId="3"/>
  <printOptions horizontalCentered="1" verticalCentered="1"/>
  <pageMargins left="0.39370078740157483" right="0.39370078740157483" top="0.74803149606299213" bottom="0.74803149606299213" header="0.31496062992125984" footer="0.31496062992125984"/>
  <pageSetup paperSize="9" scale="76" orientation="landscape" r:id="rId1"/>
  <headerFooter>
    <oddFooter>&amp;R郡上市（一般会計）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N54"/>
  <sheetViews>
    <sheetView zoomScaleNormal="100" zoomScaleSheetLayoutView="100" workbookViewId="0">
      <selection activeCell="G34" sqref="G34"/>
    </sheetView>
  </sheetViews>
  <sheetFormatPr defaultRowHeight="13.5"/>
  <cols>
    <col min="1" max="1" width="8.5" customWidth="1"/>
    <col min="2" max="2" width="5.5" customWidth="1"/>
    <col min="3" max="3" width="20.5" customWidth="1"/>
    <col min="4" max="4" width="17.5" customWidth="1"/>
    <col min="5" max="9" width="15.75" customWidth="1"/>
    <col min="10" max="10" width="16.75" customWidth="1"/>
    <col min="11" max="11" width="15.75" customWidth="1"/>
    <col min="12" max="12" width="16.75" customWidth="1"/>
    <col min="13" max="13" width="16.625" customWidth="1"/>
    <col min="14" max="14" width="1.25" customWidth="1"/>
  </cols>
  <sheetData>
    <row r="1" spans="1:14" ht="50.1" customHeight="1"/>
    <row r="2" spans="1:14" ht="34.5" customHeight="1">
      <c r="B2" s="113"/>
      <c r="C2" s="114" t="s">
        <v>203</v>
      </c>
      <c r="D2" s="114"/>
      <c r="E2" s="114"/>
      <c r="F2" s="114"/>
      <c r="G2" s="114"/>
      <c r="H2" s="114"/>
      <c r="I2" s="114"/>
      <c r="J2" s="114"/>
      <c r="K2" s="114"/>
      <c r="L2" s="114"/>
      <c r="M2" s="114"/>
    </row>
    <row r="3" spans="1:14" ht="20.100000000000001" customHeight="1">
      <c r="B3" s="98"/>
      <c r="C3" s="115" t="s">
        <v>204</v>
      </c>
      <c r="D3" s="98"/>
      <c r="E3" s="98"/>
      <c r="F3" s="98"/>
      <c r="G3" s="98"/>
      <c r="H3" s="98"/>
      <c r="I3" s="98"/>
      <c r="J3" s="111" t="s">
        <v>246</v>
      </c>
      <c r="K3" s="98"/>
      <c r="L3" s="98"/>
      <c r="M3" s="98"/>
      <c r="N3" s="98"/>
    </row>
    <row r="4" spans="1:14" ht="39" customHeight="1">
      <c r="A4" s="3"/>
      <c r="B4" s="116"/>
      <c r="C4" s="117" t="s">
        <v>205</v>
      </c>
      <c r="D4" s="118" t="s">
        <v>206</v>
      </c>
      <c r="E4" s="118" t="s">
        <v>207</v>
      </c>
      <c r="F4" s="118" t="s">
        <v>208</v>
      </c>
      <c r="G4" s="118" t="s">
        <v>209</v>
      </c>
      <c r="H4" s="118" t="s">
        <v>210</v>
      </c>
      <c r="I4" s="118" t="s">
        <v>211</v>
      </c>
      <c r="J4" s="126" t="s">
        <v>212</v>
      </c>
      <c r="K4" s="119"/>
      <c r="L4" s="116"/>
      <c r="M4" s="116"/>
      <c r="N4" s="116"/>
    </row>
    <row r="5" spans="1:14" ht="19.5" customHeight="1">
      <c r="A5" s="3"/>
      <c r="B5" s="116"/>
      <c r="C5" s="176" t="s">
        <v>247</v>
      </c>
      <c r="D5" s="170">
        <v>3910</v>
      </c>
      <c r="E5" s="171">
        <v>0.20399999999999999</v>
      </c>
      <c r="F5" s="170">
        <f>D5*E5</f>
        <v>797.64</v>
      </c>
      <c r="G5" s="171">
        <v>0.05</v>
      </c>
      <c r="H5" s="172">
        <f>D5*G5</f>
        <v>195.5</v>
      </c>
      <c r="I5" s="172">
        <f>F5-H5</f>
        <v>602.14</v>
      </c>
      <c r="J5" s="172">
        <v>195.5</v>
      </c>
      <c r="K5" s="116"/>
      <c r="L5" s="116"/>
      <c r="M5" s="116"/>
      <c r="N5" s="116"/>
    </row>
    <row r="6" spans="1:14" ht="19.5" customHeight="1">
      <c r="A6" s="3"/>
      <c r="B6" s="116"/>
      <c r="C6" s="169" t="s">
        <v>248</v>
      </c>
      <c r="D6" s="170">
        <v>7</v>
      </c>
      <c r="E6" s="171">
        <v>1814</v>
      </c>
      <c r="F6" s="170">
        <f t="shared" ref="F6:F9" si="0">D6*E6</f>
        <v>12698</v>
      </c>
      <c r="G6" s="171">
        <v>0</v>
      </c>
      <c r="H6" s="172">
        <f t="shared" ref="H6:H9" si="1">D6*G6</f>
        <v>0</v>
      </c>
      <c r="I6" s="172">
        <f t="shared" ref="I6:I9" si="2">F6-H6</f>
        <v>12698</v>
      </c>
      <c r="J6" s="172">
        <v>350</v>
      </c>
      <c r="K6" s="116"/>
      <c r="L6" s="116"/>
      <c r="M6" s="116"/>
      <c r="N6" s="116"/>
    </row>
    <row r="7" spans="1:14" ht="19.5" customHeight="1">
      <c r="A7" s="3"/>
      <c r="B7" s="116"/>
      <c r="C7" s="169" t="s">
        <v>249</v>
      </c>
      <c r="D7" s="170">
        <v>7150</v>
      </c>
      <c r="E7" s="171">
        <v>0.40100000000000002</v>
      </c>
      <c r="F7" s="170">
        <f t="shared" si="0"/>
        <v>2867.15</v>
      </c>
      <c r="G7" s="171">
        <v>0</v>
      </c>
      <c r="H7" s="172">
        <f t="shared" si="1"/>
        <v>0</v>
      </c>
      <c r="I7" s="172">
        <f t="shared" si="2"/>
        <v>2867.15</v>
      </c>
      <c r="J7" s="172">
        <v>357.5</v>
      </c>
      <c r="K7" s="116"/>
      <c r="L7" s="116"/>
      <c r="M7" s="116"/>
      <c r="N7" s="116"/>
    </row>
    <row r="8" spans="1:14" ht="19.5" customHeight="1">
      <c r="A8" s="3"/>
      <c r="B8" s="116"/>
      <c r="C8" s="169" t="s">
        <v>250</v>
      </c>
      <c r="D8" s="170">
        <v>7000</v>
      </c>
      <c r="E8" s="171">
        <v>0.501</v>
      </c>
      <c r="F8" s="170">
        <f t="shared" si="0"/>
        <v>3507</v>
      </c>
      <c r="G8" s="171">
        <v>0</v>
      </c>
      <c r="H8" s="172">
        <f t="shared" si="1"/>
        <v>0</v>
      </c>
      <c r="I8" s="172">
        <f t="shared" si="2"/>
        <v>3507</v>
      </c>
      <c r="J8" s="172">
        <v>350</v>
      </c>
      <c r="K8" s="116"/>
      <c r="L8" s="116"/>
      <c r="M8" s="116"/>
      <c r="N8" s="116"/>
    </row>
    <row r="9" spans="1:14" ht="19.5" customHeight="1">
      <c r="A9" s="3"/>
      <c r="B9" s="116"/>
      <c r="C9" s="169" t="s">
        <v>251</v>
      </c>
      <c r="D9" s="170">
        <v>767</v>
      </c>
      <c r="E9" s="171">
        <v>1.4910000000000001</v>
      </c>
      <c r="F9" s="170">
        <f t="shared" si="0"/>
        <v>1143.597</v>
      </c>
      <c r="G9" s="171">
        <v>0.5</v>
      </c>
      <c r="H9" s="172">
        <f t="shared" si="1"/>
        <v>383.5</v>
      </c>
      <c r="I9" s="172">
        <f t="shared" si="2"/>
        <v>760.09699999999998</v>
      </c>
      <c r="J9" s="172">
        <v>383.5</v>
      </c>
      <c r="K9" s="116"/>
      <c r="L9" s="116"/>
      <c r="M9" s="116"/>
      <c r="N9" s="116"/>
    </row>
    <row r="10" spans="1:14" ht="27" customHeight="1">
      <c r="A10" s="3"/>
      <c r="B10" s="116"/>
      <c r="C10" s="117" t="s">
        <v>252</v>
      </c>
      <c r="D10" s="170">
        <f t="shared" ref="D10:J10" si="3">SUM(D5:D9)</f>
        <v>18834</v>
      </c>
      <c r="E10" s="171">
        <f t="shared" si="3"/>
        <v>1816.597</v>
      </c>
      <c r="F10" s="170">
        <f t="shared" si="3"/>
        <v>21013.387000000002</v>
      </c>
      <c r="G10" s="171">
        <f t="shared" si="3"/>
        <v>0.55000000000000004</v>
      </c>
      <c r="H10" s="172">
        <f t="shared" si="3"/>
        <v>579</v>
      </c>
      <c r="I10" s="172">
        <f t="shared" si="3"/>
        <v>20434.387000000002</v>
      </c>
      <c r="J10" s="172">
        <f t="shared" si="3"/>
        <v>1636.5</v>
      </c>
      <c r="K10" s="116"/>
      <c r="L10" s="116"/>
      <c r="M10" s="116"/>
      <c r="N10" s="116"/>
    </row>
    <row r="11" spans="1:14" ht="11.1" customHeight="1"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</row>
    <row r="12" spans="1:14" ht="20.100000000000001" customHeight="1">
      <c r="B12" s="98"/>
      <c r="C12" s="115" t="s">
        <v>213</v>
      </c>
      <c r="D12" s="98"/>
      <c r="E12" s="98"/>
      <c r="F12" s="98"/>
      <c r="G12" s="98"/>
      <c r="H12" s="98"/>
      <c r="I12" s="98"/>
      <c r="J12" s="98"/>
      <c r="K12" s="98"/>
      <c r="L12" s="111" t="s">
        <v>246</v>
      </c>
      <c r="M12" s="98"/>
      <c r="N12" s="98"/>
    </row>
    <row r="13" spans="1:14" ht="39" customHeight="1">
      <c r="A13" s="3"/>
      <c r="B13" s="116"/>
      <c r="C13" s="117" t="s">
        <v>214</v>
      </c>
      <c r="D13" s="118" t="s">
        <v>215</v>
      </c>
      <c r="E13" s="118" t="s">
        <v>216</v>
      </c>
      <c r="F13" s="118" t="s">
        <v>217</v>
      </c>
      <c r="G13" s="118" t="s">
        <v>218</v>
      </c>
      <c r="H13" s="118" t="s">
        <v>219</v>
      </c>
      <c r="I13" s="118" t="s">
        <v>220</v>
      </c>
      <c r="J13" s="118" t="s">
        <v>221</v>
      </c>
      <c r="K13" s="118" t="s">
        <v>222</v>
      </c>
      <c r="L13" s="126" t="s">
        <v>212</v>
      </c>
      <c r="M13" s="116"/>
      <c r="N13" s="116"/>
    </row>
    <row r="14" spans="1:14" ht="19.5" customHeight="1">
      <c r="A14" s="3"/>
      <c r="B14" s="116"/>
      <c r="C14" s="175" t="s">
        <v>253</v>
      </c>
      <c r="D14" s="170">
        <v>20000</v>
      </c>
      <c r="E14" s="170">
        <v>208332.478</v>
      </c>
      <c r="F14" s="170">
        <v>29526.478999999999</v>
      </c>
      <c r="G14" s="170">
        <f>E14-F14</f>
        <v>178805.99900000001</v>
      </c>
      <c r="H14" s="170">
        <v>25700</v>
      </c>
      <c r="I14" s="173">
        <v>0.77800000000000002</v>
      </c>
      <c r="J14" s="170">
        <f>G14*I14</f>
        <v>139111.06722200001</v>
      </c>
      <c r="K14" s="170">
        <v>0</v>
      </c>
      <c r="L14" s="170">
        <v>20000</v>
      </c>
      <c r="M14" s="116"/>
      <c r="N14" s="116"/>
    </row>
    <row r="15" spans="1:14" ht="19.5" customHeight="1">
      <c r="A15" s="3"/>
      <c r="B15" s="116"/>
      <c r="C15" s="175" t="s">
        <v>254</v>
      </c>
      <c r="D15" s="170">
        <v>293050</v>
      </c>
      <c r="E15" s="170">
        <v>315340.34299999999</v>
      </c>
      <c r="F15" s="170">
        <v>77279.203999999998</v>
      </c>
      <c r="G15" s="170">
        <f t="shared" ref="G15:G21" si="4">E15-F15</f>
        <v>238061.139</v>
      </c>
      <c r="H15" s="170">
        <v>304350</v>
      </c>
      <c r="I15" s="173">
        <v>0.96299999999999997</v>
      </c>
      <c r="J15" s="170">
        <f>G15*I15</f>
        <v>229252.876857</v>
      </c>
      <c r="K15" s="170">
        <v>0</v>
      </c>
      <c r="L15" s="170">
        <v>293050</v>
      </c>
      <c r="M15" s="116"/>
      <c r="N15" s="116"/>
    </row>
    <row r="16" spans="1:14" ht="19.5" customHeight="1">
      <c r="A16" s="3"/>
      <c r="B16" s="116"/>
      <c r="C16" s="175" t="s">
        <v>255</v>
      </c>
      <c r="D16" s="170">
        <v>8500</v>
      </c>
      <c r="E16" s="170">
        <v>23043.95</v>
      </c>
      <c r="F16" s="170">
        <v>38451.868000000002</v>
      </c>
      <c r="G16" s="170">
        <f t="shared" si="4"/>
        <v>-15407.918000000001</v>
      </c>
      <c r="H16" s="170">
        <v>10000</v>
      </c>
      <c r="I16" s="173">
        <v>0.85</v>
      </c>
      <c r="J16" s="170">
        <v>0</v>
      </c>
      <c r="K16" s="170">
        <v>8500</v>
      </c>
      <c r="L16" s="170">
        <v>8500</v>
      </c>
      <c r="M16" s="116"/>
      <c r="N16" s="116"/>
    </row>
    <row r="17" spans="1:14" ht="19.5" customHeight="1">
      <c r="A17" s="3"/>
      <c r="B17" s="116"/>
      <c r="C17" s="175" t="s">
        <v>256</v>
      </c>
      <c r="D17" s="170">
        <v>10050</v>
      </c>
      <c r="E17" s="170">
        <v>28319.169000000002</v>
      </c>
      <c r="F17" s="170">
        <v>4283.0609999999997</v>
      </c>
      <c r="G17" s="170">
        <f t="shared" si="4"/>
        <v>24036.108</v>
      </c>
      <c r="H17" s="170">
        <v>20050</v>
      </c>
      <c r="I17" s="173">
        <v>0.501</v>
      </c>
      <c r="J17" s="170">
        <f t="shared" ref="J17:J21" si="5">G17*I17</f>
        <v>12042.090108</v>
      </c>
      <c r="K17" s="170">
        <v>0</v>
      </c>
      <c r="L17" s="170">
        <v>10050</v>
      </c>
      <c r="M17" s="116"/>
      <c r="N17" s="116"/>
    </row>
    <row r="18" spans="1:14" ht="19.5" customHeight="1">
      <c r="A18" s="3"/>
      <c r="B18" s="116"/>
      <c r="C18" s="175" t="s">
        <v>257</v>
      </c>
      <c r="D18" s="170">
        <v>41550</v>
      </c>
      <c r="E18" s="170">
        <v>109119.887</v>
      </c>
      <c r="F18" s="170">
        <v>55967.139000000003</v>
      </c>
      <c r="G18" s="170">
        <f t="shared" si="4"/>
        <v>53152.748</v>
      </c>
      <c r="H18" s="170">
        <v>81500</v>
      </c>
      <c r="I18" s="173">
        <v>0.51</v>
      </c>
      <c r="J18" s="170">
        <f t="shared" si="5"/>
        <v>27107.90148</v>
      </c>
      <c r="K18" s="170">
        <v>14492</v>
      </c>
      <c r="L18" s="170">
        <v>41550</v>
      </c>
      <c r="M18" s="116"/>
      <c r="N18" s="116"/>
    </row>
    <row r="19" spans="1:14" ht="19.5" customHeight="1">
      <c r="A19" s="3"/>
      <c r="B19" s="116"/>
      <c r="C19" s="175" t="s">
        <v>258</v>
      </c>
      <c r="D19" s="170">
        <v>37750</v>
      </c>
      <c r="E19" s="170">
        <v>116542.874</v>
      </c>
      <c r="F19" s="170">
        <v>11498.097</v>
      </c>
      <c r="G19" s="170">
        <f t="shared" si="4"/>
        <v>105044.777</v>
      </c>
      <c r="H19" s="170">
        <v>70000</v>
      </c>
      <c r="I19" s="173">
        <v>0.53900000000000003</v>
      </c>
      <c r="J19" s="170">
        <f t="shared" si="5"/>
        <v>56619.134803000008</v>
      </c>
      <c r="K19" s="170">
        <v>0</v>
      </c>
      <c r="L19" s="170">
        <v>37750</v>
      </c>
      <c r="M19" s="116"/>
      <c r="N19" s="116"/>
    </row>
    <row r="20" spans="1:14" ht="19.5" customHeight="1">
      <c r="A20" s="3"/>
      <c r="B20" s="116"/>
      <c r="C20" s="175" t="s">
        <v>259</v>
      </c>
      <c r="D20" s="170">
        <v>1366024.0490000001</v>
      </c>
      <c r="E20" s="170">
        <v>5493434.7769999998</v>
      </c>
      <c r="F20" s="170">
        <v>1075876.057</v>
      </c>
      <c r="G20" s="170">
        <f t="shared" si="4"/>
        <v>4417558.72</v>
      </c>
      <c r="H20" s="170">
        <v>1970048.452</v>
      </c>
      <c r="I20" s="173">
        <v>1</v>
      </c>
      <c r="J20" s="170">
        <f t="shared" si="5"/>
        <v>4417558.72</v>
      </c>
      <c r="K20" s="170">
        <v>0</v>
      </c>
      <c r="L20" s="170">
        <v>1396163</v>
      </c>
      <c r="M20" s="116"/>
      <c r="N20" s="116"/>
    </row>
    <row r="21" spans="1:14" ht="19.5" customHeight="1">
      <c r="A21" s="3"/>
      <c r="B21" s="116"/>
      <c r="C21" s="175" t="s">
        <v>260</v>
      </c>
      <c r="D21" s="170">
        <v>2733888.7930000001</v>
      </c>
      <c r="E21" s="170">
        <v>7831979.7570000002</v>
      </c>
      <c r="F21" s="170">
        <v>6291561.5990000004</v>
      </c>
      <c r="G21" s="170">
        <f t="shared" si="4"/>
        <v>1540418.1579999998</v>
      </c>
      <c r="H21" s="170">
        <v>2829308.7170000002</v>
      </c>
      <c r="I21" s="173">
        <v>1</v>
      </c>
      <c r="J21" s="170">
        <f t="shared" si="5"/>
        <v>1540418.1579999998</v>
      </c>
      <c r="K21" s="170">
        <v>1193470.635</v>
      </c>
      <c r="L21" s="170">
        <v>4487955</v>
      </c>
      <c r="M21" s="116"/>
      <c r="N21" s="116"/>
    </row>
    <row r="22" spans="1:14" ht="27" customHeight="1">
      <c r="A22" s="3"/>
      <c r="B22" s="116"/>
      <c r="C22" s="117" t="s">
        <v>102</v>
      </c>
      <c r="D22" s="170">
        <f>SUM(D14:D21)</f>
        <v>4510812.8420000002</v>
      </c>
      <c r="E22" s="170">
        <f>SUM(E14:E21)</f>
        <v>14126113.234999999</v>
      </c>
      <c r="F22" s="170">
        <f>SUM(F14:F21)</f>
        <v>7584443.5040000007</v>
      </c>
      <c r="G22" s="170">
        <f>SUM(G14:G21)</f>
        <v>6541669.7309999997</v>
      </c>
      <c r="H22" s="170">
        <f>SUM(H14:H21)</f>
        <v>5310957.1689999998</v>
      </c>
      <c r="I22" s="170"/>
      <c r="J22" s="170">
        <f>SUM(J14:J21)</f>
        <v>6422109.9484699992</v>
      </c>
      <c r="K22" s="170">
        <f>SUM(K14:K21)</f>
        <v>1216462.635</v>
      </c>
      <c r="L22" s="170">
        <f>SUM(L14:L21)</f>
        <v>6295018</v>
      </c>
      <c r="M22" s="116"/>
      <c r="N22" s="116"/>
    </row>
    <row r="23" spans="1:14" ht="12" customHeight="1">
      <c r="A23" s="3"/>
      <c r="B23" s="116"/>
      <c r="C23" s="119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</row>
    <row r="24" spans="1:14" ht="20.100000000000001" customHeight="1">
      <c r="B24" s="98"/>
      <c r="C24" s="115" t="s">
        <v>223</v>
      </c>
      <c r="D24" s="98"/>
      <c r="E24" s="98"/>
      <c r="F24" s="98"/>
      <c r="G24" s="98"/>
      <c r="H24" s="98"/>
      <c r="I24" s="98"/>
      <c r="J24" s="98"/>
      <c r="K24" s="98"/>
      <c r="L24" s="111"/>
      <c r="M24" s="111" t="s">
        <v>246</v>
      </c>
      <c r="N24" s="98"/>
    </row>
    <row r="25" spans="1:14" ht="39" customHeight="1">
      <c r="A25" s="3"/>
      <c r="B25" s="116"/>
      <c r="C25" s="177" t="s">
        <v>214</v>
      </c>
      <c r="D25" s="178" t="s">
        <v>224</v>
      </c>
      <c r="E25" s="178" t="s">
        <v>216</v>
      </c>
      <c r="F25" s="178" t="s">
        <v>217</v>
      </c>
      <c r="G25" s="178" t="s">
        <v>218</v>
      </c>
      <c r="H25" s="178" t="s">
        <v>219</v>
      </c>
      <c r="I25" s="178" t="s">
        <v>220</v>
      </c>
      <c r="J25" s="178" t="s">
        <v>221</v>
      </c>
      <c r="K25" s="178" t="s">
        <v>225</v>
      </c>
      <c r="L25" s="178" t="s">
        <v>226</v>
      </c>
      <c r="M25" s="181" t="s">
        <v>212</v>
      </c>
      <c r="N25" s="116"/>
    </row>
    <row r="26" spans="1:14" ht="19.5" customHeight="1">
      <c r="A26" s="3"/>
      <c r="B26" s="116"/>
      <c r="C26" s="175" t="s">
        <v>261</v>
      </c>
      <c r="D26" s="179">
        <v>30000</v>
      </c>
      <c r="E26" s="179">
        <v>559743.50199999998</v>
      </c>
      <c r="F26" s="179">
        <v>19620.718000000001</v>
      </c>
      <c r="G26" s="179">
        <f t="shared" ref="G26:G28" si="6">E26-F26</f>
        <v>540122.78399999999</v>
      </c>
      <c r="H26" s="179">
        <v>100000</v>
      </c>
      <c r="I26" s="173">
        <v>0.3</v>
      </c>
      <c r="J26" s="179">
        <f>G26*I26</f>
        <v>162036.8352</v>
      </c>
      <c r="K26" s="170">
        <v>0</v>
      </c>
      <c r="L26" s="179">
        <f>D26-K26</f>
        <v>30000</v>
      </c>
      <c r="M26" s="170">
        <v>30000</v>
      </c>
      <c r="N26" s="116"/>
    </row>
    <row r="27" spans="1:14" ht="19.5" customHeight="1">
      <c r="A27" s="3"/>
      <c r="B27" s="116"/>
      <c r="C27" s="175" t="s">
        <v>262</v>
      </c>
      <c r="D27" s="179">
        <v>8000</v>
      </c>
      <c r="E27" s="179">
        <v>89067.319000000003</v>
      </c>
      <c r="F27" s="179">
        <v>24798.687000000002</v>
      </c>
      <c r="G27" s="179">
        <f t="shared" si="6"/>
        <v>64268.631999999998</v>
      </c>
      <c r="H27" s="179">
        <v>20000</v>
      </c>
      <c r="I27" s="173">
        <v>0.4</v>
      </c>
      <c r="J27" s="179">
        <f t="shared" ref="J27" si="7">G27*I27</f>
        <v>25707.452799999999</v>
      </c>
      <c r="K27" s="170">
        <v>0</v>
      </c>
      <c r="L27" s="179">
        <f>D27-K27</f>
        <v>8000</v>
      </c>
      <c r="M27" s="170">
        <v>8000</v>
      </c>
      <c r="N27" s="116"/>
    </row>
    <row r="28" spans="1:14" ht="19.5" customHeight="1">
      <c r="A28" s="3"/>
      <c r="B28" s="116"/>
      <c r="C28" s="175" t="s">
        <v>263</v>
      </c>
      <c r="D28" s="179">
        <v>66000</v>
      </c>
      <c r="E28" s="179">
        <v>1231641.9029999999</v>
      </c>
      <c r="F28" s="179">
        <v>1127041.5430000001</v>
      </c>
      <c r="G28" s="179">
        <f t="shared" si="6"/>
        <v>104600.35999999987</v>
      </c>
      <c r="H28" s="179">
        <v>353341</v>
      </c>
      <c r="I28" s="173">
        <v>0.18679999999999999</v>
      </c>
      <c r="J28" s="179">
        <f>G28*I28</f>
        <v>19539.347247999976</v>
      </c>
      <c r="K28" s="170">
        <v>50496.281000000003</v>
      </c>
      <c r="L28" s="179">
        <f>D28-K28</f>
        <v>15503.718999999997</v>
      </c>
      <c r="M28" s="170">
        <v>66000</v>
      </c>
      <c r="N28" s="116"/>
    </row>
    <row r="29" spans="1:14" ht="19.5" customHeight="1">
      <c r="A29" s="3"/>
      <c r="B29" s="116"/>
      <c r="C29" s="175" t="s">
        <v>264</v>
      </c>
      <c r="D29" s="179">
        <v>3000</v>
      </c>
      <c r="E29" s="179">
        <v>939621.60499999998</v>
      </c>
      <c r="F29" s="179">
        <v>352626.01699999999</v>
      </c>
      <c r="G29" s="179">
        <f>E29-F29</f>
        <v>586995.58799999999</v>
      </c>
      <c r="H29" s="179">
        <v>30000</v>
      </c>
      <c r="I29" s="173">
        <v>0.1</v>
      </c>
      <c r="J29" s="179">
        <f>G29*I29</f>
        <v>58699.558799999999</v>
      </c>
      <c r="K29" s="170">
        <v>0</v>
      </c>
      <c r="L29" s="179">
        <f>D29-K29</f>
        <v>3000</v>
      </c>
      <c r="M29" s="170">
        <v>3000</v>
      </c>
      <c r="N29" s="116"/>
    </row>
    <row r="30" spans="1:14" ht="19.5" customHeight="1">
      <c r="A30" s="3"/>
      <c r="B30" s="116"/>
      <c r="C30" s="175" t="s">
        <v>265</v>
      </c>
      <c r="D30" s="179">
        <v>1500</v>
      </c>
      <c r="E30" s="179">
        <v>39332.453999999998</v>
      </c>
      <c r="F30" s="179">
        <v>8253.1530000000002</v>
      </c>
      <c r="G30" s="179">
        <f>E30-F30</f>
        <v>31079.300999999999</v>
      </c>
      <c r="H30" s="179">
        <v>10000</v>
      </c>
      <c r="I30" s="173">
        <v>0.15</v>
      </c>
      <c r="J30" s="179">
        <f>G30*I30</f>
        <v>4661.8951499999994</v>
      </c>
      <c r="K30" s="170">
        <v>0</v>
      </c>
      <c r="L30" s="179">
        <f>D30-K30</f>
        <v>1500</v>
      </c>
      <c r="M30" s="170">
        <v>1500</v>
      </c>
      <c r="N30" s="116"/>
    </row>
    <row r="31" spans="1:14" ht="19.5" customHeight="1">
      <c r="A31" s="3"/>
      <c r="B31" s="116"/>
      <c r="C31" s="175" t="s">
        <v>266</v>
      </c>
      <c r="D31" s="179">
        <v>24030.5</v>
      </c>
      <c r="E31" s="179">
        <v>28971.405999999999</v>
      </c>
      <c r="F31" s="179">
        <v>9435.6820000000007</v>
      </c>
      <c r="G31" s="179">
        <f t="shared" ref="G31:G41" si="8">E31-F31</f>
        <v>19535.723999999998</v>
      </c>
      <c r="H31" s="179">
        <v>96122</v>
      </c>
      <c r="I31" s="173">
        <v>0.25</v>
      </c>
      <c r="J31" s="179">
        <f t="shared" ref="J31:J33" si="9">G31*I31</f>
        <v>4883.9309999999996</v>
      </c>
      <c r="K31" s="170">
        <v>19146.569</v>
      </c>
      <c r="L31" s="179">
        <f t="shared" ref="L31" si="10">D31-K31</f>
        <v>4883.9310000000005</v>
      </c>
      <c r="M31" s="170">
        <v>24030.5</v>
      </c>
      <c r="N31" s="116"/>
    </row>
    <row r="32" spans="1:14" ht="19.5" customHeight="1">
      <c r="A32" s="3"/>
      <c r="B32" s="116"/>
      <c r="C32" s="175" t="s">
        <v>267</v>
      </c>
      <c r="D32" s="179">
        <v>50</v>
      </c>
      <c r="E32" s="179">
        <v>135051.18799999999</v>
      </c>
      <c r="F32" s="179">
        <v>27370.745999999999</v>
      </c>
      <c r="G32" s="179">
        <f t="shared" si="8"/>
        <v>107680.442</v>
      </c>
      <c r="H32" s="179">
        <v>20000</v>
      </c>
      <c r="I32" s="173">
        <v>2.5000000000000001E-3</v>
      </c>
      <c r="J32" s="179">
        <f t="shared" si="9"/>
        <v>269.20110499999998</v>
      </c>
      <c r="K32" s="170">
        <v>0</v>
      </c>
      <c r="L32" s="179">
        <f>D32-K32</f>
        <v>50</v>
      </c>
      <c r="M32" s="170">
        <v>50</v>
      </c>
      <c r="N32" s="116"/>
    </row>
    <row r="33" spans="1:14" ht="19.5" customHeight="1">
      <c r="A33" s="3"/>
      <c r="B33" s="116"/>
      <c r="C33" s="175" t="s">
        <v>268</v>
      </c>
      <c r="D33" s="179">
        <v>5000</v>
      </c>
      <c r="E33" s="179">
        <v>170013.89499999999</v>
      </c>
      <c r="F33" s="179">
        <v>112882.16800000001</v>
      </c>
      <c r="G33" s="179">
        <f t="shared" si="8"/>
        <v>57131.726999999984</v>
      </c>
      <c r="H33" s="179">
        <v>20000</v>
      </c>
      <c r="I33" s="173">
        <v>0.25</v>
      </c>
      <c r="J33" s="179">
        <f t="shared" si="9"/>
        <v>14282.931749999996</v>
      </c>
      <c r="K33" s="170">
        <v>0</v>
      </c>
      <c r="L33" s="179">
        <f>D33-K33</f>
        <v>5000</v>
      </c>
      <c r="M33" s="170">
        <v>5000</v>
      </c>
      <c r="N33" s="116"/>
    </row>
    <row r="34" spans="1:14" ht="19.5" customHeight="1">
      <c r="A34" s="3"/>
      <c r="B34" s="116"/>
      <c r="C34" s="175" t="s">
        <v>269</v>
      </c>
      <c r="D34" s="179">
        <v>2500</v>
      </c>
      <c r="E34" s="179">
        <v>500511.8</v>
      </c>
      <c r="F34" s="179">
        <v>513079.09399999998</v>
      </c>
      <c r="G34" s="170">
        <f t="shared" si="8"/>
        <v>-12567.293999999994</v>
      </c>
      <c r="H34" s="179">
        <v>15000</v>
      </c>
      <c r="I34" s="173">
        <v>0.16669999999999999</v>
      </c>
      <c r="J34" s="170">
        <v>0</v>
      </c>
      <c r="K34" s="170">
        <v>2500</v>
      </c>
      <c r="L34" s="170">
        <f>D34-K34</f>
        <v>0</v>
      </c>
      <c r="M34" s="170">
        <v>2500</v>
      </c>
      <c r="N34" s="116"/>
    </row>
    <row r="35" spans="1:14" ht="19.5" customHeight="1">
      <c r="A35" s="3"/>
      <c r="B35" s="116"/>
      <c r="C35" s="175" t="s">
        <v>270</v>
      </c>
      <c r="D35" s="179">
        <v>57000</v>
      </c>
      <c r="E35" s="179">
        <v>561959.13500000001</v>
      </c>
      <c r="F35" s="179">
        <v>276494.53999999998</v>
      </c>
      <c r="G35" s="179">
        <f t="shared" si="8"/>
        <v>285464.59500000003</v>
      </c>
      <c r="H35" s="179">
        <v>400000</v>
      </c>
      <c r="I35" s="173">
        <v>0.14249999999999999</v>
      </c>
      <c r="J35" s="179">
        <f t="shared" ref="J35:J50" si="11">G35*I35</f>
        <v>40678.704787499999</v>
      </c>
      <c r="K35" s="170">
        <v>0</v>
      </c>
      <c r="L35" s="179">
        <f>D35-K35</f>
        <v>57000</v>
      </c>
      <c r="M35" s="170">
        <v>57000</v>
      </c>
      <c r="N35" s="116"/>
    </row>
    <row r="36" spans="1:14" ht="19.5" customHeight="1">
      <c r="A36" s="3"/>
      <c r="B36" s="116"/>
      <c r="C36" s="175" t="s">
        <v>271</v>
      </c>
      <c r="D36" s="179">
        <v>30</v>
      </c>
      <c r="E36" s="179">
        <v>8210605</v>
      </c>
      <c r="F36" s="179">
        <v>5405491</v>
      </c>
      <c r="G36" s="179">
        <f t="shared" si="8"/>
        <v>2805114</v>
      </c>
      <c r="H36" s="179">
        <v>80000</v>
      </c>
      <c r="I36" s="173">
        <v>4.0000000000000002E-4</v>
      </c>
      <c r="J36" s="179">
        <f t="shared" si="11"/>
        <v>1122.0456000000001</v>
      </c>
      <c r="K36" s="170">
        <v>0</v>
      </c>
      <c r="L36" s="179">
        <f t="shared" ref="L36" si="12">D36-K36</f>
        <v>30</v>
      </c>
      <c r="M36" s="170">
        <v>30</v>
      </c>
      <c r="N36" s="116"/>
    </row>
    <row r="37" spans="1:14" ht="19.5" customHeight="1">
      <c r="A37" s="3"/>
      <c r="B37" s="116"/>
      <c r="C37" s="175" t="s">
        <v>272</v>
      </c>
      <c r="D37" s="179">
        <v>7112</v>
      </c>
      <c r="E37" s="179">
        <v>3404445</v>
      </c>
      <c r="F37" s="179">
        <v>710910</v>
      </c>
      <c r="G37" s="179">
        <f t="shared" si="8"/>
        <v>2693535</v>
      </c>
      <c r="H37" s="179">
        <v>3000000</v>
      </c>
      <c r="I37" s="173">
        <v>1.6999999999999999E-3</v>
      </c>
      <c r="J37" s="179">
        <f t="shared" si="11"/>
        <v>4579.0095000000001</v>
      </c>
      <c r="K37" s="170">
        <v>2652.732</v>
      </c>
      <c r="L37" s="179">
        <f>D37-K37</f>
        <v>4459.268</v>
      </c>
      <c r="M37" s="170">
        <v>5130</v>
      </c>
      <c r="N37" s="116"/>
    </row>
    <row r="38" spans="1:14" ht="19.5" customHeight="1">
      <c r="A38" s="3"/>
      <c r="B38" s="116"/>
      <c r="C38" s="175" t="s">
        <v>273</v>
      </c>
      <c r="D38" s="179">
        <v>5000</v>
      </c>
      <c r="E38" s="179">
        <v>259409</v>
      </c>
      <c r="F38" s="179">
        <v>29001</v>
      </c>
      <c r="G38" s="179">
        <f t="shared" si="8"/>
        <v>230408</v>
      </c>
      <c r="H38" s="179">
        <v>247500</v>
      </c>
      <c r="I38" s="173">
        <v>2.0199999999999999E-2</v>
      </c>
      <c r="J38" s="179">
        <f t="shared" si="11"/>
        <v>4654.2415999999994</v>
      </c>
      <c r="K38" s="170">
        <v>0</v>
      </c>
      <c r="L38" s="179">
        <f t="shared" ref="L38:L48" si="13">D38-K38</f>
        <v>5000</v>
      </c>
      <c r="M38" s="170">
        <v>5000</v>
      </c>
      <c r="N38" s="116"/>
    </row>
    <row r="39" spans="1:14" ht="19.5" customHeight="1">
      <c r="A39" s="3"/>
      <c r="B39" s="116"/>
      <c r="C39" s="175" t="s">
        <v>274</v>
      </c>
      <c r="D39" s="179">
        <v>40</v>
      </c>
      <c r="E39" s="179">
        <v>45279446</v>
      </c>
      <c r="F39" s="179">
        <v>28879330</v>
      </c>
      <c r="G39" s="179">
        <f t="shared" si="8"/>
        <v>16400116</v>
      </c>
      <c r="H39" s="179">
        <v>8540</v>
      </c>
      <c r="I39" s="173">
        <v>4.7000000000000002E-3</v>
      </c>
      <c r="J39" s="179">
        <f t="shared" si="11"/>
        <v>77080.545200000008</v>
      </c>
      <c r="K39" s="170">
        <v>0</v>
      </c>
      <c r="L39" s="179">
        <f t="shared" si="13"/>
        <v>40</v>
      </c>
      <c r="M39" s="170">
        <v>40</v>
      </c>
      <c r="N39" s="116"/>
    </row>
    <row r="40" spans="1:14" ht="19.5" customHeight="1">
      <c r="A40" s="3"/>
      <c r="B40" s="116"/>
      <c r="C40" s="175" t="s">
        <v>275</v>
      </c>
      <c r="D40" s="179">
        <v>700</v>
      </c>
      <c r="E40" s="179">
        <v>205825</v>
      </c>
      <c r="F40" s="179">
        <v>204460</v>
      </c>
      <c r="G40" s="179">
        <f t="shared" si="8"/>
        <v>1365</v>
      </c>
      <c r="H40" s="179">
        <v>108650</v>
      </c>
      <c r="I40" s="173">
        <v>6.4000000000000003E-3</v>
      </c>
      <c r="J40" s="179">
        <f t="shared" si="11"/>
        <v>8.7360000000000007</v>
      </c>
      <c r="K40" s="170">
        <v>693</v>
      </c>
      <c r="L40" s="179">
        <f t="shared" si="13"/>
        <v>7</v>
      </c>
      <c r="M40" s="170">
        <v>700</v>
      </c>
      <c r="N40" s="116"/>
    </row>
    <row r="41" spans="1:14" ht="19.5" customHeight="1">
      <c r="A41" s="3"/>
      <c r="B41" s="116"/>
      <c r="C41" s="175" t="s">
        <v>276</v>
      </c>
      <c r="D41" s="179">
        <v>194</v>
      </c>
      <c r="E41" s="179">
        <v>1739116</v>
      </c>
      <c r="F41" s="179">
        <v>226269</v>
      </c>
      <c r="G41" s="179">
        <f t="shared" si="8"/>
        <v>1512847</v>
      </c>
      <c r="H41" s="179">
        <v>30001</v>
      </c>
      <c r="I41" s="173">
        <v>6.4999999999999997E-3</v>
      </c>
      <c r="J41" s="179">
        <f t="shared" si="11"/>
        <v>9833.5054999999993</v>
      </c>
      <c r="K41" s="170">
        <v>0</v>
      </c>
      <c r="L41" s="179">
        <f t="shared" si="13"/>
        <v>194</v>
      </c>
      <c r="M41" s="170">
        <v>194</v>
      </c>
      <c r="N41" s="116"/>
    </row>
    <row r="42" spans="1:14" ht="19.5" customHeight="1">
      <c r="A42" s="3"/>
      <c r="B42" s="116"/>
      <c r="C42" s="175" t="s">
        <v>277</v>
      </c>
      <c r="D42" s="179">
        <v>200</v>
      </c>
      <c r="E42" s="179">
        <v>59856560</v>
      </c>
      <c r="F42" s="179">
        <v>39460310</v>
      </c>
      <c r="G42" s="179">
        <f>E42-F42</f>
        <v>20396250</v>
      </c>
      <c r="H42" s="179">
        <v>5480</v>
      </c>
      <c r="I42" s="173">
        <v>3.6499999999999998E-2</v>
      </c>
      <c r="J42" s="179">
        <f t="shared" si="11"/>
        <v>744463.125</v>
      </c>
      <c r="K42" s="170">
        <v>0</v>
      </c>
      <c r="L42" s="179">
        <f t="shared" si="13"/>
        <v>200</v>
      </c>
      <c r="M42" s="170">
        <v>200</v>
      </c>
      <c r="N42" s="116"/>
    </row>
    <row r="43" spans="1:14" ht="19.5" customHeight="1">
      <c r="A43" s="3"/>
      <c r="B43" s="116"/>
      <c r="C43" s="175" t="s">
        <v>278</v>
      </c>
      <c r="D43" s="179">
        <v>21899</v>
      </c>
      <c r="E43" s="179">
        <v>1176564.075</v>
      </c>
      <c r="F43" s="179">
        <v>335400.17200000002</v>
      </c>
      <c r="G43" s="179">
        <f t="shared" ref="G43:G44" si="14">E43-F43</f>
        <v>841163.90299999993</v>
      </c>
      <c r="H43" s="179">
        <v>265836</v>
      </c>
      <c r="I43" s="173">
        <v>8.2600000000000007E-2</v>
      </c>
      <c r="J43" s="179">
        <f t="shared" si="11"/>
        <v>69480.138387800005</v>
      </c>
      <c r="K43" s="170">
        <v>0</v>
      </c>
      <c r="L43" s="179">
        <f t="shared" si="13"/>
        <v>21899</v>
      </c>
      <c r="M43" s="170">
        <v>21899</v>
      </c>
      <c r="N43" s="116"/>
    </row>
    <row r="44" spans="1:14" ht="19.5" customHeight="1">
      <c r="A44" s="3"/>
      <c r="B44" s="116"/>
      <c r="C44" s="175" t="s">
        <v>279</v>
      </c>
      <c r="D44" s="179">
        <v>26</v>
      </c>
      <c r="E44" s="179">
        <v>1166912.5789999999</v>
      </c>
      <c r="F44" s="179">
        <v>292817.52299999999</v>
      </c>
      <c r="G44" s="179">
        <f t="shared" si="14"/>
        <v>874095.05599999987</v>
      </c>
      <c r="H44" s="179">
        <v>272215</v>
      </c>
      <c r="I44" s="173">
        <v>1E-4</v>
      </c>
      <c r="J44" s="179">
        <f t="shared" si="11"/>
        <v>87.409505599999989</v>
      </c>
      <c r="K44" s="170">
        <v>0</v>
      </c>
      <c r="L44" s="179">
        <f t="shared" si="13"/>
        <v>26</v>
      </c>
      <c r="M44" s="170">
        <v>26</v>
      </c>
      <c r="N44" s="116"/>
    </row>
    <row r="45" spans="1:14" ht="19.5" customHeight="1">
      <c r="A45" s="3"/>
      <c r="B45" s="116"/>
      <c r="C45" s="175" t="s">
        <v>280</v>
      </c>
      <c r="D45" s="179">
        <v>460</v>
      </c>
      <c r="E45" s="179">
        <v>1291573</v>
      </c>
      <c r="F45" s="179">
        <v>111083</v>
      </c>
      <c r="G45" s="179">
        <f>E45-F45</f>
        <v>1180490</v>
      </c>
      <c r="H45" s="179">
        <v>119960</v>
      </c>
      <c r="I45" s="173">
        <v>3.8E-3</v>
      </c>
      <c r="J45" s="179">
        <f t="shared" si="11"/>
        <v>4485.8620000000001</v>
      </c>
      <c r="K45" s="170">
        <v>0</v>
      </c>
      <c r="L45" s="179">
        <f t="shared" si="13"/>
        <v>460</v>
      </c>
      <c r="M45" s="170">
        <v>460</v>
      </c>
      <c r="N45" s="116"/>
    </row>
    <row r="46" spans="1:14" ht="19.5" customHeight="1">
      <c r="A46" s="3"/>
      <c r="B46" s="116"/>
      <c r="C46" s="175" t="s">
        <v>281</v>
      </c>
      <c r="D46" s="179">
        <v>15685</v>
      </c>
      <c r="E46" s="179">
        <v>392363324</v>
      </c>
      <c r="F46" s="179">
        <v>352431409</v>
      </c>
      <c r="G46" s="179">
        <f t="shared" ref="G46:G48" si="15">E46-F46</f>
        <v>39931915</v>
      </c>
      <c r="H46" s="179">
        <v>27629253</v>
      </c>
      <c r="I46" s="173">
        <v>5.9999999999999995E-4</v>
      </c>
      <c r="J46" s="179">
        <f t="shared" si="11"/>
        <v>23959.148999999998</v>
      </c>
      <c r="K46" s="170">
        <v>0</v>
      </c>
      <c r="L46" s="179">
        <f t="shared" si="13"/>
        <v>15685</v>
      </c>
      <c r="M46" s="170">
        <v>15685</v>
      </c>
      <c r="N46" s="116"/>
    </row>
    <row r="47" spans="1:14" ht="19.5" customHeight="1">
      <c r="A47" s="3"/>
      <c r="B47" s="116"/>
      <c r="C47" s="175" t="s">
        <v>282</v>
      </c>
      <c r="D47" s="179">
        <v>633.6</v>
      </c>
      <c r="E47" s="179">
        <v>206861</v>
      </c>
      <c r="F47" s="179">
        <v>70221</v>
      </c>
      <c r="G47" s="179">
        <f t="shared" si="15"/>
        <v>136640</v>
      </c>
      <c r="H47" s="179">
        <v>92500</v>
      </c>
      <c r="I47" s="173">
        <v>6.8999999999999999E-3</v>
      </c>
      <c r="J47" s="179">
        <f t="shared" si="11"/>
        <v>942.81600000000003</v>
      </c>
      <c r="K47" s="170">
        <v>0</v>
      </c>
      <c r="L47" s="179">
        <f t="shared" si="13"/>
        <v>633.6</v>
      </c>
      <c r="M47" s="170">
        <v>633.6</v>
      </c>
      <c r="N47" s="116"/>
    </row>
    <row r="48" spans="1:14" ht="19.5" customHeight="1">
      <c r="A48" s="3"/>
      <c r="B48" s="116"/>
      <c r="C48" s="175" t="s">
        <v>283</v>
      </c>
      <c r="D48" s="179">
        <v>1506</v>
      </c>
      <c r="E48" s="179">
        <v>7076994</v>
      </c>
      <c r="F48" s="179">
        <v>1628771</v>
      </c>
      <c r="G48" s="179">
        <f t="shared" si="15"/>
        <v>5448223</v>
      </c>
      <c r="H48" s="179">
        <v>76471</v>
      </c>
      <c r="I48" s="173">
        <v>1.9699999999999999E-2</v>
      </c>
      <c r="J48" s="179">
        <f t="shared" si="11"/>
        <v>107329.99309999999</v>
      </c>
      <c r="K48" s="170">
        <v>0</v>
      </c>
      <c r="L48" s="179">
        <f t="shared" si="13"/>
        <v>1506</v>
      </c>
      <c r="M48" s="170">
        <v>1506</v>
      </c>
      <c r="N48" s="116"/>
    </row>
    <row r="49" spans="1:14" ht="19.5" customHeight="1">
      <c r="A49" s="3"/>
      <c r="B49" s="116"/>
      <c r="C49" s="175" t="s">
        <v>284</v>
      </c>
      <c r="D49" s="179">
        <v>0</v>
      </c>
      <c r="E49" s="179">
        <v>186431</v>
      </c>
      <c r="F49" s="179">
        <v>91923</v>
      </c>
      <c r="G49" s="179">
        <f>E49-F49</f>
        <v>94508</v>
      </c>
      <c r="H49" s="179">
        <v>536500</v>
      </c>
      <c r="I49" s="173">
        <v>3.7000000000000002E-3</v>
      </c>
      <c r="J49" s="179">
        <f t="shared" si="11"/>
        <v>349.67959999999999</v>
      </c>
      <c r="K49" s="170">
        <v>0</v>
      </c>
      <c r="L49" s="179">
        <f>D49-K49</f>
        <v>0</v>
      </c>
      <c r="M49" s="170">
        <v>2000</v>
      </c>
      <c r="N49" s="116"/>
    </row>
    <row r="50" spans="1:14" ht="19.5" customHeight="1">
      <c r="A50" s="3"/>
      <c r="B50" s="116"/>
      <c r="C50" s="175" t="s">
        <v>285</v>
      </c>
      <c r="D50" s="179">
        <v>7000</v>
      </c>
      <c r="E50" s="179">
        <v>24786267000</v>
      </c>
      <c r="F50" s="179">
        <v>24545185000</v>
      </c>
      <c r="G50" s="179">
        <f t="shared" ref="G50" si="16">E50-F50</f>
        <v>241082000</v>
      </c>
      <c r="H50" s="179">
        <v>16602</v>
      </c>
      <c r="I50" s="173">
        <v>4.0000000000000002E-4</v>
      </c>
      <c r="J50" s="179">
        <f t="shared" si="11"/>
        <v>96432.8</v>
      </c>
      <c r="K50" s="170">
        <v>0</v>
      </c>
      <c r="L50" s="179">
        <f t="shared" ref="L50" si="17">D50-K50</f>
        <v>7000</v>
      </c>
      <c r="M50" s="170">
        <v>7000</v>
      </c>
      <c r="N50" s="116"/>
    </row>
    <row r="51" spans="1:14" ht="19.5" customHeight="1">
      <c r="A51" s="3"/>
      <c r="B51" s="116"/>
      <c r="C51" s="174"/>
      <c r="D51" s="174"/>
      <c r="E51" s="174"/>
      <c r="F51" s="174"/>
      <c r="G51" s="174"/>
      <c r="H51" s="174"/>
      <c r="I51" s="174"/>
      <c r="J51" s="174"/>
      <c r="K51" s="174"/>
      <c r="L51" s="174"/>
      <c r="M51" s="174"/>
      <c r="N51" s="116"/>
    </row>
    <row r="52" spans="1:14" ht="27" customHeight="1">
      <c r="A52" s="3"/>
      <c r="B52" s="116"/>
      <c r="C52" s="177" t="s">
        <v>102</v>
      </c>
      <c r="D52" s="179">
        <f>SUM(D26:D51)</f>
        <v>257566.1</v>
      </c>
      <c r="E52" s="179">
        <f>SUM(E26:E51)</f>
        <v>25312946979.861</v>
      </c>
      <c r="F52" s="179">
        <f>SUM(F26:F51)</f>
        <v>24977533998.042999</v>
      </c>
      <c r="G52" s="179">
        <f>SUM(G26:G51)</f>
        <v>335412981.81799996</v>
      </c>
      <c r="H52" s="179">
        <f>SUM(H26:H51)</f>
        <v>33553971</v>
      </c>
      <c r="I52" s="179"/>
      <c r="J52" s="179">
        <f>SUM(J26:J51)</f>
        <v>1475568.9138339001</v>
      </c>
      <c r="K52" s="179">
        <f>SUM(K26:K51)</f>
        <v>75488.582000000009</v>
      </c>
      <c r="L52" s="179">
        <f>SUM(L26:L51)</f>
        <v>182077.51800000001</v>
      </c>
      <c r="M52" s="179">
        <f>SUM(M26:M51)</f>
        <v>257584.1</v>
      </c>
      <c r="N52" s="116"/>
    </row>
    <row r="53" spans="1:14" ht="7.5" customHeight="1">
      <c r="B53" s="98"/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</row>
    <row r="54" spans="1:14" ht="6.75" customHeight="1"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</row>
  </sheetData>
  <phoneticPr fontId="3"/>
  <printOptions horizontalCentered="1"/>
  <pageMargins left="0.59055118110236227" right="0.39370078740157483" top="0.74803149606299213" bottom="0.74803149606299213" header="0.31496062992125984" footer="0.31496062992125984"/>
  <pageSetup paperSize="9" scale="51" orientation="portrait" r:id="rId1"/>
  <headerFooter>
    <oddFooter>&amp;R郡上市（一般会計等）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B1:K25"/>
  <sheetViews>
    <sheetView zoomScaleNormal="100" workbookViewId="0">
      <selection activeCell="E6" sqref="E6"/>
    </sheetView>
  </sheetViews>
  <sheetFormatPr defaultRowHeight="13.5"/>
  <cols>
    <col min="1" max="1" width="1.25" customWidth="1"/>
    <col min="2" max="2" width="5.625" customWidth="1"/>
    <col min="3" max="3" width="22.5" customWidth="1"/>
    <col min="4" max="9" width="13.125" customWidth="1"/>
    <col min="10" max="10" width="10.75" hidden="1" customWidth="1"/>
    <col min="11" max="11" width="0.75" customWidth="1"/>
    <col min="12" max="12" width="0.375" customWidth="1"/>
  </cols>
  <sheetData>
    <row r="1" spans="2:11" ht="60" customHeight="1"/>
    <row r="2" spans="2:11" ht="18.75" customHeight="1">
      <c r="B2" s="98"/>
      <c r="C2" s="330" t="s">
        <v>227</v>
      </c>
      <c r="D2" s="28"/>
      <c r="E2" s="28"/>
      <c r="F2" s="28"/>
      <c r="G2" s="28"/>
      <c r="H2" s="28"/>
      <c r="I2" s="331" t="s">
        <v>238</v>
      </c>
      <c r="J2" s="98"/>
      <c r="K2" s="98"/>
    </row>
    <row r="3" spans="2:11" s="3" customFormat="1" ht="17.45" customHeight="1">
      <c r="B3" s="116"/>
      <c r="C3" s="467" t="s">
        <v>228</v>
      </c>
      <c r="D3" s="468" t="s">
        <v>52</v>
      </c>
      <c r="E3" s="468" t="s">
        <v>44</v>
      </c>
      <c r="F3" s="468" t="s">
        <v>35</v>
      </c>
      <c r="G3" s="468" t="s">
        <v>37</v>
      </c>
      <c r="H3" s="470" t="s">
        <v>470</v>
      </c>
      <c r="I3" s="465" t="s">
        <v>229</v>
      </c>
      <c r="J3" s="120" t="s">
        <v>102</v>
      </c>
      <c r="K3" s="116"/>
    </row>
    <row r="4" spans="2:11" s="122" customFormat="1" ht="17.45" customHeight="1">
      <c r="B4" s="119"/>
      <c r="C4" s="467"/>
      <c r="D4" s="469"/>
      <c r="E4" s="469"/>
      <c r="F4" s="469"/>
      <c r="G4" s="469"/>
      <c r="H4" s="471"/>
      <c r="I4" s="466"/>
      <c r="J4" s="121"/>
      <c r="K4" s="119"/>
    </row>
    <row r="5" spans="2:11" s="3" customFormat="1" ht="35.1" customHeight="1">
      <c r="B5" s="116"/>
      <c r="C5" s="182" t="s">
        <v>55</v>
      </c>
      <c r="D5" s="183">
        <f>H5-G5-F5-E5</f>
        <v>3999603.915</v>
      </c>
      <c r="E5" s="183">
        <v>246243.16399999999</v>
      </c>
      <c r="F5" s="183">
        <v>0</v>
      </c>
      <c r="G5" s="183">
        <v>0</v>
      </c>
      <c r="H5" s="183">
        <v>4245847.0789999999</v>
      </c>
      <c r="I5" s="183">
        <v>4245847.0789999999</v>
      </c>
      <c r="J5" s="123"/>
      <c r="K5" s="116"/>
    </row>
    <row r="6" spans="2:11" s="3" customFormat="1" ht="35.1" customHeight="1">
      <c r="B6" s="116"/>
      <c r="C6" s="182" t="s">
        <v>49</v>
      </c>
      <c r="D6" s="183">
        <f t="shared" ref="D6:D17" si="0">H6-G6-F6-E6</f>
        <v>36520.133000000002</v>
      </c>
      <c r="E6" s="183">
        <v>2248.431</v>
      </c>
      <c r="F6" s="183">
        <v>0</v>
      </c>
      <c r="G6" s="183">
        <v>0</v>
      </c>
      <c r="H6" s="183">
        <v>38768.563999999998</v>
      </c>
      <c r="I6" s="183">
        <v>38768.563999999998</v>
      </c>
      <c r="J6" s="123"/>
      <c r="K6" s="116"/>
    </row>
    <row r="7" spans="2:11" s="3" customFormat="1" ht="35.1" customHeight="1">
      <c r="B7" s="116"/>
      <c r="C7" s="182" t="s">
        <v>286</v>
      </c>
      <c r="D7" s="183">
        <f t="shared" si="0"/>
        <v>1826494.6</v>
      </c>
      <c r="E7" s="183">
        <v>112451.588</v>
      </c>
      <c r="F7" s="183">
        <v>0</v>
      </c>
      <c r="G7" s="183">
        <v>0</v>
      </c>
      <c r="H7" s="183">
        <v>1938946.1880000001</v>
      </c>
      <c r="I7" s="183">
        <v>1938946.1880000001</v>
      </c>
      <c r="J7" s="123"/>
      <c r="K7" s="116"/>
    </row>
    <row r="8" spans="2:11" s="3" customFormat="1" ht="35.1" customHeight="1">
      <c r="B8" s="116"/>
      <c r="C8" s="182" t="s">
        <v>287</v>
      </c>
      <c r="D8" s="183">
        <f t="shared" si="0"/>
        <v>104100.00600000001</v>
      </c>
      <c r="E8" s="183">
        <v>6409.1130000000003</v>
      </c>
      <c r="F8" s="183">
        <v>0</v>
      </c>
      <c r="G8" s="183">
        <v>0</v>
      </c>
      <c r="H8" s="183">
        <v>110509.11900000001</v>
      </c>
      <c r="I8" s="183">
        <v>110509.11900000001</v>
      </c>
      <c r="J8" s="123"/>
      <c r="K8" s="116"/>
    </row>
    <row r="9" spans="2:11" s="3" customFormat="1" ht="35.1" customHeight="1">
      <c r="B9" s="116"/>
      <c r="C9" s="182" t="s">
        <v>288</v>
      </c>
      <c r="D9" s="183">
        <f t="shared" si="0"/>
        <v>1050673.628</v>
      </c>
      <c r="E9" s="183">
        <v>64686.705000000002</v>
      </c>
      <c r="F9" s="183">
        <v>0</v>
      </c>
      <c r="G9" s="183">
        <v>0</v>
      </c>
      <c r="H9" s="183">
        <v>1115360.3330000001</v>
      </c>
      <c r="I9" s="183">
        <v>1115360.3330000001</v>
      </c>
      <c r="J9" s="123"/>
      <c r="K9" s="116"/>
    </row>
    <row r="10" spans="2:11" s="3" customFormat="1" ht="35.1" customHeight="1">
      <c r="B10" s="116"/>
      <c r="C10" s="182" t="s">
        <v>289</v>
      </c>
      <c r="D10" s="183">
        <f t="shared" si="0"/>
        <v>19448.958999999999</v>
      </c>
      <c r="E10" s="183">
        <v>1197.412</v>
      </c>
      <c r="F10" s="183">
        <v>0</v>
      </c>
      <c r="G10" s="183">
        <v>0</v>
      </c>
      <c r="H10" s="183">
        <v>20646.370999999999</v>
      </c>
      <c r="I10" s="183">
        <v>20646.370999999999</v>
      </c>
      <c r="J10" s="123"/>
      <c r="K10" s="116"/>
    </row>
    <row r="11" spans="2:11" s="3" customFormat="1" ht="35.1" customHeight="1">
      <c r="B11" s="116"/>
      <c r="C11" s="182" t="s">
        <v>290</v>
      </c>
      <c r="D11" s="183">
        <f t="shared" si="0"/>
        <v>612.09500000000003</v>
      </c>
      <c r="E11" s="183">
        <v>37.685000000000002</v>
      </c>
      <c r="F11" s="183">
        <v>0</v>
      </c>
      <c r="G11" s="183">
        <v>0</v>
      </c>
      <c r="H11" s="183">
        <v>649.78</v>
      </c>
      <c r="I11" s="183">
        <v>649.78</v>
      </c>
      <c r="J11" s="123"/>
      <c r="K11" s="116"/>
    </row>
    <row r="12" spans="2:11" s="3" customFormat="1" ht="35.1" customHeight="1">
      <c r="B12" s="116"/>
      <c r="C12" s="182" t="s">
        <v>291</v>
      </c>
      <c r="D12" s="183">
        <f t="shared" si="0"/>
        <v>86958.873000000007</v>
      </c>
      <c r="E12" s="183">
        <v>5353.7870000000003</v>
      </c>
      <c r="F12" s="183">
        <v>0</v>
      </c>
      <c r="G12" s="183">
        <v>0</v>
      </c>
      <c r="H12" s="183">
        <v>92312.66</v>
      </c>
      <c r="I12" s="183">
        <v>92312.66</v>
      </c>
      <c r="J12" s="123"/>
      <c r="K12" s="116"/>
    </row>
    <row r="13" spans="2:11" s="3" customFormat="1" ht="35.1" customHeight="1">
      <c r="B13" s="116"/>
      <c r="C13" s="182" t="s">
        <v>292</v>
      </c>
      <c r="D13" s="183">
        <f t="shared" si="0"/>
        <v>109410</v>
      </c>
      <c r="E13" s="183">
        <v>900000</v>
      </c>
      <c r="F13" s="183">
        <v>0</v>
      </c>
      <c r="G13" s="183">
        <v>0</v>
      </c>
      <c r="H13" s="183">
        <v>1009410</v>
      </c>
      <c r="I13" s="183">
        <v>1009410</v>
      </c>
      <c r="J13" s="123"/>
      <c r="K13" s="116"/>
    </row>
    <row r="14" spans="2:11" s="3" customFormat="1" ht="35.1" customHeight="1">
      <c r="B14" s="116"/>
      <c r="C14" s="182" t="s">
        <v>293</v>
      </c>
      <c r="D14" s="172">
        <f t="shared" si="0"/>
        <v>50342.156000000003</v>
      </c>
      <c r="E14" s="183">
        <v>0</v>
      </c>
      <c r="F14" s="183">
        <v>0</v>
      </c>
      <c r="G14" s="183">
        <v>0</v>
      </c>
      <c r="H14" s="183">
        <v>50342.156000000003</v>
      </c>
      <c r="I14" s="183">
        <v>50342.156000000003</v>
      </c>
      <c r="J14" s="123"/>
      <c r="K14" s="116"/>
    </row>
    <row r="15" spans="2:11" s="3" customFormat="1" ht="35.1" customHeight="1">
      <c r="B15" s="116"/>
      <c r="C15" s="182" t="s">
        <v>294</v>
      </c>
      <c r="D15" s="183">
        <f t="shared" si="0"/>
        <v>36662.241999999998</v>
      </c>
      <c r="E15" s="183">
        <v>0</v>
      </c>
      <c r="F15" s="183">
        <v>0</v>
      </c>
      <c r="G15" s="183">
        <v>0</v>
      </c>
      <c r="H15" s="183">
        <v>36662.241999999998</v>
      </c>
      <c r="I15" s="183">
        <v>36662.241999999998</v>
      </c>
      <c r="J15" s="123"/>
      <c r="K15" s="116"/>
    </row>
    <row r="16" spans="2:11" s="3" customFormat="1" ht="35.1" customHeight="1">
      <c r="B16" s="116"/>
      <c r="C16" s="182" t="s">
        <v>295</v>
      </c>
      <c r="D16" s="183">
        <f t="shared" si="0"/>
        <v>3122.8009999999999</v>
      </c>
      <c r="E16" s="183">
        <v>0</v>
      </c>
      <c r="F16" s="183">
        <v>0</v>
      </c>
      <c r="G16" s="183">
        <v>0</v>
      </c>
      <c r="H16" s="183">
        <v>3122.8009999999999</v>
      </c>
      <c r="I16" s="183">
        <v>3122.8009999999999</v>
      </c>
      <c r="J16" s="123"/>
      <c r="K16" s="116"/>
    </row>
    <row r="17" spans="2:11" s="3" customFormat="1" ht="35.1" customHeight="1">
      <c r="B17" s="116"/>
      <c r="C17" s="182" t="s">
        <v>296</v>
      </c>
      <c r="D17" s="183">
        <f t="shared" si="0"/>
        <v>597753.95200000005</v>
      </c>
      <c r="E17" s="183">
        <v>36801.85</v>
      </c>
      <c r="F17" s="183">
        <v>0</v>
      </c>
      <c r="G17" s="183">
        <v>0</v>
      </c>
      <c r="H17" s="183">
        <v>634555.80200000003</v>
      </c>
      <c r="I17" s="183">
        <v>634555.80200000003</v>
      </c>
      <c r="J17" s="123"/>
      <c r="K17" s="116"/>
    </row>
    <row r="18" spans="2:11" s="3" customFormat="1" ht="35.1" customHeight="1">
      <c r="B18" s="116"/>
      <c r="C18" s="182" t="s">
        <v>297</v>
      </c>
      <c r="D18" s="183">
        <f>H18-G18-F18-E18</f>
        <v>49202.374000000003</v>
      </c>
      <c r="E18" s="183">
        <v>0</v>
      </c>
      <c r="F18" s="183">
        <v>0</v>
      </c>
      <c r="G18" s="183">
        <v>0</v>
      </c>
      <c r="H18" s="183">
        <v>49202.374000000003</v>
      </c>
      <c r="I18" s="183">
        <v>49202.374000000003</v>
      </c>
      <c r="J18" s="123"/>
      <c r="K18" s="116"/>
    </row>
    <row r="19" spans="2:11" s="3" customFormat="1" ht="35.1" customHeight="1">
      <c r="B19" s="116"/>
      <c r="C19" s="182" t="s">
        <v>298</v>
      </c>
      <c r="D19" s="183">
        <f t="shared" ref="D19" si="1">H19-G19-F19-E19</f>
        <v>701000</v>
      </c>
      <c r="E19" s="183">
        <v>0</v>
      </c>
      <c r="F19" s="183">
        <v>0</v>
      </c>
      <c r="G19" s="183">
        <v>0</v>
      </c>
      <c r="H19" s="183">
        <v>701000</v>
      </c>
      <c r="I19" s="183">
        <v>701000</v>
      </c>
      <c r="J19" s="123"/>
      <c r="K19" s="116"/>
    </row>
    <row r="20" spans="2:11" s="3" customFormat="1" ht="35.1" customHeight="1">
      <c r="B20" s="116"/>
      <c r="C20" s="182" t="s">
        <v>299</v>
      </c>
      <c r="D20" s="183">
        <f>H20-G20-F20-E20</f>
        <v>385570.41600000008</v>
      </c>
      <c r="E20" s="183">
        <v>0</v>
      </c>
      <c r="F20" s="183">
        <v>667248.93099999998</v>
      </c>
      <c r="G20" s="183">
        <v>0</v>
      </c>
      <c r="H20" s="183">
        <v>1052819.3470000001</v>
      </c>
      <c r="I20" s="183">
        <v>1052819.3470000001</v>
      </c>
      <c r="J20" s="123"/>
      <c r="K20" s="116"/>
    </row>
    <row r="21" spans="2:11" s="3" customFormat="1" ht="35.1" customHeight="1">
      <c r="B21" s="116"/>
      <c r="C21" s="182" t="s">
        <v>300</v>
      </c>
      <c r="D21" s="183">
        <f>H21-G21-F21-E21</f>
        <v>9070.3719999999994</v>
      </c>
      <c r="E21" s="183">
        <v>0</v>
      </c>
      <c r="F21" s="183">
        <v>0</v>
      </c>
      <c r="G21" s="183">
        <v>7145</v>
      </c>
      <c r="H21" s="183">
        <v>16215.371999999999</v>
      </c>
      <c r="I21" s="183">
        <v>16215.371999999999</v>
      </c>
      <c r="J21" s="123"/>
      <c r="K21" s="116"/>
    </row>
    <row r="22" spans="2:11" s="3" customFormat="1" ht="35.1" customHeight="1">
      <c r="B22" s="116"/>
      <c r="C22" s="332" t="s">
        <v>102</v>
      </c>
      <c r="D22" s="183">
        <f>SUM(D5:D21)</f>
        <v>9066546.521999998</v>
      </c>
      <c r="E22" s="183">
        <f t="shared" ref="E22:I22" si="2">SUM(E5:E21)</f>
        <v>1375429.7350000001</v>
      </c>
      <c r="F22" s="183">
        <f t="shared" si="2"/>
        <v>667248.93099999998</v>
      </c>
      <c r="G22" s="183">
        <f t="shared" si="2"/>
        <v>7145</v>
      </c>
      <c r="H22" s="183">
        <f t="shared" si="2"/>
        <v>11116370.187999999</v>
      </c>
      <c r="I22" s="183">
        <f t="shared" si="2"/>
        <v>11116370.187999999</v>
      </c>
      <c r="J22" s="123"/>
      <c r="K22" s="116"/>
    </row>
    <row r="23" spans="2:11" s="3" customFormat="1" ht="4.9000000000000004" customHeight="1">
      <c r="B23" s="116"/>
      <c r="C23" s="124"/>
      <c r="D23" s="125"/>
      <c r="E23" s="125"/>
      <c r="F23" s="125"/>
      <c r="G23" s="125"/>
      <c r="H23" s="125"/>
      <c r="I23" s="125"/>
      <c r="J23" s="125"/>
      <c r="K23" s="116"/>
    </row>
    <row r="24" spans="2:11" ht="6.6" customHeight="1">
      <c r="B24" s="98"/>
      <c r="C24" s="108"/>
      <c r="D24" s="108"/>
      <c r="E24" s="108"/>
      <c r="F24" s="108"/>
      <c r="G24" s="108"/>
      <c r="H24" s="108"/>
      <c r="I24" s="108"/>
      <c r="J24" s="98"/>
      <c r="K24" s="98"/>
    </row>
    <row r="25" spans="2:11" ht="1.9" customHeight="1"/>
  </sheetData>
  <mergeCells count="7">
    <mergeCell ref="I3:I4"/>
    <mergeCell ref="C3:C4"/>
    <mergeCell ref="D3:D4"/>
    <mergeCell ref="E3:E4"/>
    <mergeCell ref="F3:F4"/>
    <mergeCell ref="G3:G4"/>
    <mergeCell ref="H3:H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  <headerFooter>
    <oddFooter>&amp;R郡上市（一般会計等）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B1:N18"/>
  <sheetViews>
    <sheetView zoomScaleNormal="100" zoomScaleSheetLayoutView="100" workbookViewId="0">
      <selection activeCell="G10" sqref="G10"/>
    </sheetView>
  </sheetViews>
  <sheetFormatPr defaultRowHeight="13.5"/>
  <cols>
    <col min="1" max="1" width="3.25" customWidth="1"/>
    <col min="2" max="2" width="0.875" customWidth="1"/>
    <col min="3" max="3" width="31" customWidth="1"/>
    <col min="4" max="8" width="18.625" customWidth="1"/>
    <col min="9" max="9" width="0.875" customWidth="1"/>
    <col min="10" max="10" width="13.125" customWidth="1"/>
  </cols>
  <sheetData>
    <row r="1" spans="2:14" ht="27" customHeight="1"/>
    <row r="2" spans="2:14" ht="19.5" customHeight="1">
      <c r="B2" s="98"/>
      <c r="C2" s="300" t="s">
        <v>471</v>
      </c>
      <c r="D2" s="301"/>
      <c r="E2" s="301"/>
      <c r="F2" s="301"/>
      <c r="G2" s="301"/>
      <c r="H2" s="301" t="s">
        <v>246</v>
      </c>
      <c r="I2" s="97"/>
      <c r="J2" s="97"/>
      <c r="K2" s="97"/>
      <c r="L2" s="97"/>
    </row>
    <row r="3" spans="2:14" s="3" customFormat="1" ht="21" customHeight="1">
      <c r="B3" s="116"/>
      <c r="C3" s="472" t="s">
        <v>230</v>
      </c>
      <c r="D3" s="474" t="s">
        <v>47</v>
      </c>
      <c r="E3" s="475"/>
      <c r="F3" s="474" t="s">
        <v>54</v>
      </c>
      <c r="G3" s="475"/>
      <c r="H3" s="472" t="s">
        <v>231</v>
      </c>
      <c r="I3" s="116"/>
    </row>
    <row r="4" spans="2:14" s="3" customFormat="1" ht="33" customHeight="1">
      <c r="B4" s="116"/>
      <c r="C4" s="473"/>
      <c r="D4" s="308" t="s">
        <v>232</v>
      </c>
      <c r="E4" s="302" t="s">
        <v>233</v>
      </c>
      <c r="F4" s="302" t="s">
        <v>232</v>
      </c>
      <c r="G4" s="302" t="s">
        <v>233</v>
      </c>
      <c r="H4" s="473"/>
      <c r="I4" s="116"/>
    </row>
    <row r="5" spans="2:14" s="3" customFormat="1" ht="20.100000000000001" customHeight="1">
      <c r="B5" s="116"/>
      <c r="C5" s="303" t="s">
        <v>234</v>
      </c>
      <c r="D5" s="304"/>
      <c r="E5" s="304"/>
      <c r="F5" s="304"/>
      <c r="G5" s="304"/>
      <c r="H5" s="305"/>
      <c r="I5" s="116"/>
    </row>
    <row r="6" spans="2:14" s="3" customFormat="1" ht="20.100000000000001" customHeight="1">
      <c r="B6" s="116"/>
      <c r="C6" s="303" t="s">
        <v>301</v>
      </c>
      <c r="D6" s="306">
        <v>0</v>
      </c>
      <c r="E6" s="306">
        <v>0</v>
      </c>
      <c r="F6" s="306">
        <v>1795</v>
      </c>
      <c r="G6" s="306">
        <v>0</v>
      </c>
      <c r="H6" s="306">
        <v>1795</v>
      </c>
      <c r="I6" s="116"/>
    </row>
    <row r="7" spans="2:14" s="3" customFormat="1" ht="20.100000000000001" customHeight="1">
      <c r="B7" s="116"/>
      <c r="C7" s="303" t="s">
        <v>235</v>
      </c>
      <c r="D7" s="306"/>
      <c r="E7" s="306"/>
      <c r="F7" s="306"/>
      <c r="G7" s="306"/>
      <c r="H7" s="305"/>
      <c r="I7" s="116"/>
    </row>
    <row r="8" spans="2:14" s="3" customFormat="1" ht="20.100000000000001" customHeight="1">
      <c r="B8" s="116"/>
      <c r="C8" s="309" t="s">
        <v>472</v>
      </c>
      <c r="D8" s="306">
        <v>129963</v>
      </c>
      <c r="E8" s="306">
        <v>0</v>
      </c>
      <c r="F8" s="306">
        <v>8513.5</v>
      </c>
      <c r="G8" s="306">
        <v>0</v>
      </c>
      <c r="H8" s="306">
        <v>138476.5</v>
      </c>
      <c r="I8" s="116"/>
    </row>
    <row r="9" spans="2:14" s="3" customFormat="1" ht="20.100000000000001" customHeight="1">
      <c r="B9" s="116"/>
      <c r="C9" s="303"/>
      <c r="D9" s="303"/>
      <c r="E9" s="303"/>
      <c r="F9" s="303"/>
      <c r="G9" s="303"/>
      <c r="H9" s="303"/>
      <c r="I9" s="116"/>
    </row>
    <row r="10" spans="2:14" s="3" customFormat="1" ht="20.100000000000001" customHeight="1">
      <c r="B10" s="116"/>
      <c r="C10" s="303"/>
      <c r="D10" s="303"/>
      <c r="E10" s="303"/>
      <c r="F10" s="303"/>
      <c r="G10" s="303"/>
      <c r="H10" s="303"/>
      <c r="I10" s="116"/>
    </row>
    <row r="11" spans="2:14" s="3" customFormat="1" ht="20.100000000000001" customHeight="1">
      <c r="B11" s="116"/>
      <c r="C11" s="303"/>
      <c r="D11" s="303"/>
      <c r="E11" s="303"/>
      <c r="F11" s="303"/>
      <c r="G11" s="303"/>
      <c r="H11" s="303"/>
      <c r="I11" s="116"/>
    </row>
    <row r="12" spans="2:14" s="3" customFormat="1" ht="20.100000000000001" customHeight="1">
      <c r="B12" s="116"/>
      <c r="C12" s="303"/>
      <c r="D12" s="303"/>
      <c r="E12" s="303"/>
      <c r="F12" s="303"/>
      <c r="G12" s="303"/>
      <c r="H12" s="303"/>
      <c r="I12" s="116"/>
    </row>
    <row r="13" spans="2:14" s="3" customFormat="1" ht="20.100000000000001" customHeight="1">
      <c r="B13" s="116"/>
      <c r="C13" s="303"/>
      <c r="D13" s="303"/>
      <c r="E13" s="303"/>
      <c r="F13" s="303"/>
      <c r="G13" s="303"/>
      <c r="H13" s="303"/>
      <c r="I13" s="116"/>
    </row>
    <row r="14" spans="2:14" s="3" customFormat="1" ht="20.100000000000001" customHeight="1">
      <c r="B14" s="116"/>
      <c r="C14" s="303"/>
      <c r="D14" s="303"/>
      <c r="E14" s="303"/>
      <c r="F14" s="303"/>
      <c r="G14" s="303"/>
      <c r="H14" s="303"/>
      <c r="I14" s="116"/>
    </row>
    <row r="15" spans="2:14" s="3" customFormat="1" ht="20.100000000000001" customHeight="1">
      <c r="B15" s="116"/>
      <c r="C15" s="307" t="s">
        <v>102</v>
      </c>
      <c r="D15" s="306">
        <f>SUM(D5:D14)</f>
        <v>129963</v>
      </c>
      <c r="E15" s="306">
        <f t="shared" ref="E15:H15" si="0">SUM(E5:E14)</f>
        <v>0</v>
      </c>
      <c r="F15" s="306">
        <f>SUM(F5:F14)</f>
        <v>10308.5</v>
      </c>
      <c r="G15" s="306">
        <f t="shared" si="0"/>
        <v>0</v>
      </c>
      <c r="H15" s="306">
        <f t="shared" si="0"/>
        <v>140271.5</v>
      </c>
      <c r="I15" s="116"/>
    </row>
    <row r="16" spans="2:14" ht="3.75" customHeight="1">
      <c r="B16" s="98"/>
      <c r="C16" s="127"/>
      <c r="D16" s="128"/>
      <c r="E16" s="128"/>
      <c r="F16" s="128"/>
      <c r="G16" s="128"/>
      <c r="H16" s="128"/>
      <c r="I16" s="129"/>
      <c r="J16" s="129"/>
      <c r="K16" s="129"/>
      <c r="L16" s="101"/>
      <c r="M16" s="98"/>
      <c r="N16" s="98"/>
    </row>
    <row r="17" spans="3:10">
      <c r="C17" s="98"/>
      <c r="D17" s="129"/>
      <c r="E17" s="129"/>
      <c r="F17" s="129"/>
      <c r="G17" s="129"/>
      <c r="H17" s="129"/>
      <c r="I17" s="129"/>
      <c r="J17" s="129"/>
    </row>
    <row r="18" spans="3:10">
      <c r="C18" s="98"/>
      <c r="D18" s="108"/>
      <c r="E18" s="108"/>
      <c r="F18" s="108"/>
      <c r="G18" s="108"/>
      <c r="H18" s="108"/>
      <c r="I18" s="108"/>
      <c r="J18" s="108"/>
    </row>
  </sheetData>
  <mergeCells count="4">
    <mergeCell ref="C3:C4"/>
    <mergeCell ref="D3:E3"/>
    <mergeCell ref="F3:G3"/>
    <mergeCell ref="H3:H4"/>
  </mergeCells>
  <phoneticPr fontId="3"/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  <headerFooter>
    <oddFooter>&amp;R郡上市（一般会計等）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B1:H25"/>
  <sheetViews>
    <sheetView zoomScaleNormal="100" zoomScaleSheetLayoutView="100" workbookViewId="0">
      <selection activeCell="F11" sqref="F11"/>
    </sheetView>
  </sheetViews>
  <sheetFormatPr defaultRowHeight="13.5"/>
  <cols>
    <col min="1" max="1" width="1" customWidth="1"/>
    <col min="2" max="2" width="25.625" customWidth="1"/>
    <col min="3" max="4" width="20.125" style="184" customWidth="1"/>
    <col min="5" max="5" width="3.5" customWidth="1"/>
    <col min="6" max="6" width="25.625" customWidth="1"/>
    <col min="7" max="8" width="20.125" style="184" customWidth="1"/>
  </cols>
  <sheetData>
    <row r="1" spans="2:8" ht="25.5" customHeight="1"/>
    <row r="2" spans="2:8" ht="19.5" customHeight="1">
      <c r="B2" s="24" t="s">
        <v>302</v>
      </c>
      <c r="C2" s="310"/>
      <c r="D2" s="311" t="s">
        <v>303</v>
      </c>
      <c r="E2" s="312"/>
      <c r="F2" s="129" t="s">
        <v>304</v>
      </c>
      <c r="G2" s="310"/>
      <c r="H2" s="311" t="s">
        <v>305</v>
      </c>
    </row>
    <row r="3" spans="2:8" s="3" customFormat="1" ht="30" customHeight="1">
      <c r="B3" s="329" t="s">
        <v>230</v>
      </c>
      <c r="C3" s="313" t="s">
        <v>306</v>
      </c>
      <c r="D3" s="313" t="s">
        <v>307</v>
      </c>
      <c r="E3" s="4"/>
      <c r="F3" s="329" t="s">
        <v>230</v>
      </c>
      <c r="G3" s="313" t="s">
        <v>306</v>
      </c>
      <c r="H3" s="313" t="s">
        <v>307</v>
      </c>
    </row>
    <row r="4" spans="2:8" s="3" customFormat="1" ht="16.149999999999999" customHeight="1">
      <c r="B4" s="314" t="s">
        <v>308</v>
      </c>
      <c r="C4" s="315"/>
      <c r="D4" s="315"/>
      <c r="E4" s="4"/>
      <c r="F4" s="314" t="s">
        <v>308</v>
      </c>
      <c r="G4" s="315"/>
      <c r="H4" s="315"/>
    </row>
    <row r="5" spans="2:8" s="3" customFormat="1" ht="16.149999999999999" customHeight="1">
      <c r="B5" s="316" t="s">
        <v>235</v>
      </c>
      <c r="C5" s="317"/>
      <c r="D5" s="317"/>
      <c r="E5" s="4"/>
      <c r="F5" s="316"/>
      <c r="G5" s="317"/>
      <c r="H5" s="317"/>
    </row>
    <row r="6" spans="2:8" s="3" customFormat="1" ht="21" customHeight="1">
      <c r="B6" s="303" t="s">
        <v>309</v>
      </c>
      <c r="C6" s="318">
        <v>563</v>
      </c>
      <c r="D6" s="318"/>
      <c r="E6" s="4"/>
      <c r="F6" s="303"/>
      <c r="G6" s="318"/>
      <c r="H6" s="318"/>
    </row>
    <row r="7" spans="2:8" s="3" customFormat="1" ht="21" customHeight="1">
      <c r="B7" s="319" t="s">
        <v>310</v>
      </c>
      <c r="C7" s="318">
        <v>898.80799999999999</v>
      </c>
      <c r="D7" s="318"/>
      <c r="E7" s="4"/>
      <c r="F7" s="319"/>
      <c r="G7" s="318"/>
      <c r="H7" s="318"/>
    </row>
    <row r="8" spans="2:8" s="3" customFormat="1" ht="21" customHeight="1" thickBot="1">
      <c r="B8" s="320" t="s">
        <v>311</v>
      </c>
      <c r="C8" s="321">
        <f>SUM(C5:C7)</f>
        <v>1461.808</v>
      </c>
      <c r="D8" s="321">
        <f>SUM(D5:D7)</f>
        <v>0</v>
      </c>
      <c r="E8" s="4"/>
      <c r="F8" s="320" t="s">
        <v>311</v>
      </c>
      <c r="G8" s="321">
        <f>SUM(G6:G7)</f>
        <v>0</v>
      </c>
      <c r="H8" s="321">
        <f>SUM(H6:H7)</f>
        <v>0</v>
      </c>
    </row>
    <row r="9" spans="2:8" s="3" customFormat="1" ht="16.149999999999999" customHeight="1" thickTop="1">
      <c r="B9" s="322" t="s">
        <v>312</v>
      </c>
      <c r="C9" s="323"/>
      <c r="D9" s="323"/>
      <c r="E9" s="4"/>
      <c r="F9" s="322" t="s">
        <v>312</v>
      </c>
      <c r="G9" s="323"/>
      <c r="H9" s="323"/>
    </row>
    <row r="10" spans="2:8" s="3" customFormat="1" ht="16.149999999999999" customHeight="1">
      <c r="B10" s="322" t="s">
        <v>313</v>
      </c>
      <c r="C10" s="323"/>
      <c r="D10" s="323"/>
      <c r="E10" s="4"/>
      <c r="F10" s="322" t="s">
        <v>313</v>
      </c>
      <c r="G10" s="323"/>
      <c r="H10" s="323"/>
    </row>
    <row r="11" spans="2:8" s="3" customFormat="1" ht="21" customHeight="1">
      <c r="B11" s="303" t="s">
        <v>314</v>
      </c>
      <c r="C11" s="318">
        <v>42980.097999999998</v>
      </c>
      <c r="D11" s="318">
        <v>2492.846</v>
      </c>
      <c r="E11" s="4"/>
      <c r="F11" s="303" t="s">
        <v>314</v>
      </c>
      <c r="G11" s="318">
        <v>24674.544999999998</v>
      </c>
      <c r="H11" s="318"/>
    </row>
    <row r="12" spans="2:8" s="3" customFormat="1" ht="21" customHeight="1">
      <c r="B12" s="303" t="s">
        <v>315</v>
      </c>
      <c r="C12" s="318">
        <v>1193.566</v>
      </c>
      <c r="D12" s="318">
        <v>139.64699999999999</v>
      </c>
      <c r="E12" s="4"/>
      <c r="F12" s="303" t="s">
        <v>315</v>
      </c>
      <c r="G12" s="318">
        <v>1168.9000000000001</v>
      </c>
      <c r="H12" s="318"/>
    </row>
    <row r="13" spans="2:8" s="3" customFormat="1" ht="21" customHeight="1">
      <c r="B13" s="303" t="s">
        <v>316</v>
      </c>
      <c r="C13" s="318">
        <v>187022.91200000001</v>
      </c>
      <c r="D13" s="318">
        <v>17767.177</v>
      </c>
      <c r="E13" s="4"/>
      <c r="F13" s="303" t="s">
        <v>316</v>
      </c>
      <c r="G13" s="318">
        <v>43397.430999999997</v>
      </c>
      <c r="H13" s="318"/>
    </row>
    <row r="14" spans="2:8" s="3" customFormat="1" ht="21" customHeight="1">
      <c r="B14" s="303" t="s">
        <v>317</v>
      </c>
      <c r="C14" s="318">
        <v>5036.6310000000003</v>
      </c>
      <c r="D14" s="318">
        <v>448.26</v>
      </c>
      <c r="E14" s="4"/>
      <c r="F14" s="303" t="s">
        <v>317</v>
      </c>
      <c r="G14" s="318">
        <v>2588.3029999999999</v>
      </c>
      <c r="H14" s="318"/>
    </row>
    <row r="15" spans="2:8" s="3" customFormat="1" ht="21" customHeight="1">
      <c r="B15" s="303" t="s">
        <v>318</v>
      </c>
      <c r="C15" s="318"/>
      <c r="D15" s="318"/>
      <c r="E15" s="4"/>
      <c r="F15" s="303" t="s">
        <v>318</v>
      </c>
      <c r="G15" s="318"/>
      <c r="H15" s="318"/>
    </row>
    <row r="16" spans="2:8" s="3" customFormat="1" ht="21" customHeight="1">
      <c r="B16" s="303" t="s">
        <v>319</v>
      </c>
      <c r="C16" s="318">
        <v>10591.456</v>
      </c>
      <c r="D16" s="318"/>
      <c r="E16" s="4"/>
      <c r="F16" s="303" t="s">
        <v>319</v>
      </c>
      <c r="G16" s="318">
        <v>2629.5140000000001</v>
      </c>
      <c r="H16" s="318"/>
    </row>
    <row r="17" spans="2:8" s="3" customFormat="1" ht="21" customHeight="1">
      <c r="B17" s="303" t="s">
        <v>320</v>
      </c>
      <c r="C17" s="324">
        <v>29871.118999999999</v>
      </c>
      <c r="D17" s="324"/>
      <c r="E17" s="4"/>
      <c r="F17" s="303" t="s">
        <v>320</v>
      </c>
      <c r="G17" s="318">
        <v>10801.012000000001</v>
      </c>
      <c r="H17" s="318"/>
    </row>
    <row r="18" spans="2:8" s="3" customFormat="1" ht="21" customHeight="1">
      <c r="B18" s="325" t="s">
        <v>321</v>
      </c>
      <c r="C18" s="324">
        <v>3301.0949999999998</v>
      </c>
      <c r="D18" s="324"/>
      <c r="E18" s="4"/>
      <c r="F18" s="325" t="s">
        <v>321</v>
      </c>
      <c r="G18" s="318">
        <v>200.64400000000001</v>
      </c>
      <c r="H18" s="318"/>
    </row>
    <row r="19" spans="2:8" s="3" customFormat="1" ht="21" customHeight="1">
      <c r="B19" s="325" t="s">
        <v>322</v>
      </c>
      <c r="C19" s="324">
        <v>5545.7049999999999</v>
      </c>
      <c r="D19" s="324"/>
      <c r="E19" s="4"/>
      <c r="F19" s="303" t="s">
        <v>323</v>
      </c>
      <c r="G19" s="318">
        <v>30000</v>
      </c>
      <c r="H19" s="318"/>
    </row>
    <row r="20" spans="2:8" s="3" customFormat="1" ht="21" customHeight="1">
      <c r="B20" s="326"/>
      <c r="C20" s="327"/>
      <c r="D20" s="327"/>
      <c r="E20" s="4"/>
      <c r="F20" s="325" t="s">
        <v>322</v>
      </c>
      <c r="G20" s="315">
        <v>495.7</v>
      </c>
      <c r="H20" s="315"/>
    </row>
    <row r="21" spans="2:8" s="3" customFormat="1" ht="21" customHeight="1" thickBot="1">
      <c r="B21" s="320" t="s">
        <v>311</v>
      </c>
      <c r="C21" s="321">
        <f>SUM(C11:C19)</f>
        <v>285542.58199999999</v>
      </c>
      <c r="D21" s="321"/>
      <c r="E21" s="4"/>
      <c r="F21" s="320" t="s">
        <v>311</v>
      </c>
      <c r="G21" s="321">
        <f>SUM(G11:G20)</f>
        <v>115956.04899999998</v>
      </c>
      <c r="H21" s="321">
        <f t="shared" ref="H21" si="0">SUM(H11:H19)</f>
        <v>0</v>
      </c>
    </row>
    <row r="22" spans="2:8" s="3" customFormat="1" ht="21" customHeight="1" thickTop="1">
      <c r="B22" s="328" t="s">
        <v>102</v>
      </c>
      <c r="C22" s="317">
        <f>C8+C21</f>
        <v>287004.39</v>
      </c>
      <c r="D22" s="317">
        <f>SUM(D11:D21)</f>
        <v>20847.929999999997</v>
      </c>
      <c r="E22" s="4"/>
      <c r="F22" s="328" t="s">
        <v>102</v>
      </c>
      <c r="G22" s="317">
        <f>G21+G8</f>
        <v>115956.04899999998</v>
      </c>
      <c r="H22" s="317">
        <f t="shared" ref="H22" si="1">SUM(H11:H21)</f>
        <v>0</v>
      </c>
    </row>
    <row r="23" spans="2:8" ht="6.75" customHeight="1">
      <c r="B23" s="185"/>
      <c r="C23" s="186"/>
      <c r="D23" s="186"/>
      <c r="E23" s="129"/>
      <c r="F23" s="129"/>
      <c r="G23" s="187"/>
      <c r="H23" s="188"/>
    </row>
    <row r="24" spans="2:8" ht="18.75" customHeight="1">
      <c r="B24" s="98"/>
      <c r="C24" s="187"/>
      <c r="D24" s="187"/>
      <c r="E24" s="129"/>
      <c r="F24" s="129"/>
      <c r="G24" s="187"/>
      <c r="H24" s="188"/>
    </row>
    <row r="25" spans="2:8">
      <c r="B25" s="98"/>
      <c r="C25" s="189"/>
      <c r="D25" s="189"/>
      <c r="E25" s="108"/>
      <c r="F25" s="108"/>
      <c r="G25" s="190"/>
      <c r="H25" s="190"/>
    </row>
  </sheetData>
  <phoneticPr fontId="3"/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  <headerFooter>
    <oddFooter>&amp;R郡上市（一般会計等）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14</vt:i4>
      </vt:variant>
    </vt:vector>
  </HeadingPairs>
  <TitlesOfParts>
    <vt:vector size="30" baseType="lpstr">
      <vt:lpstr>01貸借対照表</vt:lpstr>
      <vt:lpstr>02行政コスト計算書</vt:lpstr>
      <vt:lpstr>03純資産変動計算書</vt:lpstr>
      <vt:lpstr>04資金収支計算書</vt:lpstr>
      <vt:lpstr>06有形固定資産</vt:lpstr>
      <vt:lpstr>07増減明細</vt:lpstr>
      <vt:lpstr>08基金明細</vt:lpstr>
      <vt:lpstr>09貸付金明細</vt:lpstr>
      <vt:lpstr>10長期延滞債権・未収金</vt:lpstr>
      <vt:lpstr>11地方債（借入先別）</vt:lpstr>
      <vt:lpstr>12地方債（利率別）</vt:lpstr>
      <vt:lpstr>13引当金</vt:lpstr>
      <vt:lpstr>14補助金</vt:lpstr>
      <vt:lpstr>15財源明細</vt:lpstr>
      <vt:lpstr>16財源情報明細</vt:lpstr>
      <vt:lpstr>17資金明細</vt:lpstr>
      <vt:lpstr>'01貸借対照表'!Print_Area</vt:lpstr>
      <vt:lpstr>'02行政コスト計算書'!Print_Area</vt:lpstr>
      <vt:lpstr>'03純資産変動計算書'!Print_Area</vt:lpstr>
      <vt:lpstr>'06有形固定資産'!Print_Area</vt:lpstr>
      <vt:lpstr>'07増減明細'!Print_Area</vt:lpstr>
      <vt:lpstr>'08基金明細'!Print_Area</vt:lpstr>
      <vt:lpstr>'09貸付金明細'!Print_Area</vt:lpstr>
      <vt:lpstr>'10長期延滞債権・未収金'!Print_Area</vt:lpstr>
      <vt:lpstr>'11地方債（借入先別）'!Print_Area</vt:lpstr>
      <vt:lpstr>'12地方債（利率別）'!Print_Area</vt:lpstr>
      <vt:lpstr>'13引当金'!Print_Area</vt:lpstr>
      <vt:lpstr>'14補助金'!Print_Area</vt:lpstr>
      <vt:lpstr>'15財源明細'!Print_Area</vt:lpstr>
      <vt:lpstr>'16財源情報明細'!Print_Area</vt:lpstr>
    </vt:vector>
  </TitlesOfParts>
  <Company>総務省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2018-05-31T07:21:59Z</cp:lastPrinted>
  <dcterms:created xsi:type="dcterms:W3CDTF">2014-03-27T08:10:30Z</dcterms:created>
  <dcterms:modified xsi:type="dcterms:W3CDTF">2018-05-31T07:22:01Z</dcterms:modified>
</cp:coreProperties>
</file>