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本所\02市長公室\02企画課\02　企画調整係\270統計調査\21_HP更新\国調データ編\"/>
    </mc:Choice>
  </mc:AlternateContent>
  <bookViews>
    <workbookView xWindow="0" yWindow="0" windowWidth="28800" windowHeight="12210" firstSheet="13" activeTab="21"/>
  </bookViews>
  <sheets>
    <sheet name="目次" sheetId="24" r:id="rId1"/>
    <sheet name="1" sheetId="12" r:id="rId2"/>
    <sheet name="2" sheetId="9" r:id="rId3"/>
    <sheet name="3" sheetId="28" r:id="rId4"/>
    <sheet name="4" sheetId="10" r:id="rId5"/>
    <sheet name="5" sheetId="11" r:id="rId6"/>
    <sheet name="6" sheetId="41" r:id="rId7"/>
    <sheet name="7" sheetId="2" r:id="rId8"/>
    <sheet name="8" sheetId="4" r:id="rId9"/>
    <sheet name="9" sheetId="3" r:id="rId10"/>
    <sheet name="10" sheetId="7" r:id="rId11"/>
    <sheet name="11" sheetId="23" r:id="rId12"/>
    <sheet name="12" sheetId="57" r:id="rId13"/>
    <sheet name="13" sheetId="5" r:id="rId14"/>
    <sheet name="14" sheetId="51" r:id="rId15"/>
    <sheet name="15" sheetId="52" r:id="rId16"/>
    <sheet name="16" sheetId="30" r:id="rId17"/>
    <sheet name="17" sheetId="31" r:id="rId18"/>
    <sheet name="18" sheetId="32" r:id="rId19"/>
    <sheet name="19" sheetId="35" r:id="rId20"/>
    <sheet name="20" sheetId="36" r:id="rId21"/>
    <sheet name="21" sheetId="42" r:id="rId22"/>
    <sheet name="22" sheetId="46" r:id="rId23"/>
    <sheet name="23" sheetId="47" r:id="rId24"/>
    <sheet name="24" sheetId="48" r:id="rId25"/>
    <sheet name="25" sheetId="54" r:id="rId26"/>
    <sheet name="26" sheetId="49" r:id="rId27"/>
    <sheet name="27" sheetId="50" r:id="rId28"/>
  </sheets>
  <externalReferences>
    <externalReference r:id="rId29"/>
    <externalReference r:id="rId30"/>
  </externalReferences>
  <definedNames>
    <definedName name="Data" localSheetId="12">#REF!</definedName>
    <definedName name="Data" localSheetId="14">#REF!</definedName>
    <definedName name="Data" localSheetId="23">#REF!</definedName>
    <definedName name="Data" localSheetId="24">#REF!</definedName>
    <definedName name="Data" localSheetId="3">#REF!</definedName>
    <definedName name="Data">#REF!</definedName>
    <definedName name="DataEnd" localSheetId="12">[1]H17市町村!#REF!</definedName>
    <definedName name="DataEnd" localSheetId="14">[1]H17市町村!#REF!</definedName>
    <definedName name="DataEnd" localSheetId="23">[1]H17市町村!#REF!</definedName>
    <definedName name="DataEnd" localSheetId="24">[1]H17市町村!#REF!</definedName>
    <definedName name="DataEnd" localSheetId="3">[1]H17市町村!#REF!</definedName>
    <definedName name="DataEnd" localSheetId="5">#REF!</definedName>
    <definedName name="DataEnd">[1]H17市町村!#REF!</definedName>
    <definedName name="Hyousoku" localSheetId="12">#REF!</definedName>
    <definedName name="Hyousoku" localSheetId="14">#REF!</definedName>
    <definedName name="Hyousoku" localSheetId="23">#REF!</definedName>
    <definedName name="Hyousoku" localSheetId="24">#REF!</definedName>
    <definedName name="Hyousoku" localSheetId="3">#REF!</definedName>
    <definedName name="Hyousoku">#REF!</definedName>
    <definedName name="HyousokuArea" localSheetId="12">#REF!</definedName>
    <definedName name="HyousokuArea" localSheetId="14">#REF!</definedName>
    <definedName name="HyousokuArea" localSheetId="23">#REF!</definedName>
    <definedName name="HyousokuArea" localSheetId="24">#REF!</definedName>
    <definedName name="HyousokuArea" localSheetId="3">#REF!</definedName>
    <definedName name="HyousokuArea">#REF!</definedName>
    <definedName name="HyousokuEnd" localSheetId="12">[1]H17市町村!#REF!</definedName>
    <definedName name="HyousokuEnd" localSheetId="14">[1]H17市町村!#REF!</definedName>
    <definedName name="HyousokuEnd" localSheetId="23">[1]H17市町村!#REF!</definedName>
    <definedName name="HyousokuEnd" localSheetId="24">[1]H17市町村!#REF!</definedName>
    <definedName name="HyousokuEnd" localSheetId="3">[1]H17市町村!#REF!</definedName>
    <definedName name="HyousokuEnd" localSheetId="5">#REF!</definedName>
    <definedName name="HyousokuEnd">[1]H17市町村!#REF!</definedName>
    <definedName name="Hyoutou" localSheetId="12">#REF!</definedName>
    <definedName name="Hyoutou" localSheetId="14">#REF!</definedName>
    <definedName name="Hyoutou" localSheetId="23">#REF!</definedName>
    <definedName name="Hyoutou" localSheetId="24">#REF!</definedName>
    <definedName name="Hyoutou" localSheetId="3">#REF!</definedName>
    <definedName name="Hyoutou">#REF!</definedName>
    <definedName name="_xlnm.Print_Area" localSheetId="1">'1'!$A$1:$J$28</definedName>
    <definedName name="_xlnm.Print_Area" localSheetId="10">'10'!$A$1:$K$47</definedName>
    <definedName name="_xlnm.Print_Area" localSheetId="13">'13'!$A$1:$M$51</definedName>
    <definedName name="_xlnm.Print_Area" localSheetId="2">'2'!$A$1:$L$27</definedName>
    <definedName name="_xlnm.Print_Area" localSheetId="4">'4'!$A$1:$I$14</definedName>
    <definedName name="_xlnm.Print_Area" localSheetId="5">'5'!$A$1:$M$55</definedName>
    <definedName name="_xlnm.Print_Area" localSheetId="7">'7'!$A$1:$K$23</definedName>
    <definedName name="_xlnm.Print_Area" localSheetId="8">'8'!$A$1:$K$21</definedName>
    <definedName name="_xlnm.Print_Area" localSheetId="9">'9'!$A$1:$L$23</definedName>
    <definedName name="_xlnm.Print_Titles" localSheetId="10">'10'!$1:$2</definedName>
    <definedName name="_xlnm.Print_Titles" localSheetId="3">'3'!$B:$D</definedName>
    <definedName name="Rangai0" localSheetId="12">[1]H17市町村!#REF!</definedName>
    <definedName name="Rangai0" localSheetId="14">[1]H17市町村!#REF!</definedName>
    <definedName name="Rangai0" localSheetId="23">[1]H17市町村!#REF!</definedName>
    <definedName name="Rangai0" localSheetId="24">[1]H17市町村!#REF!</definedName>
    <definedName name="Rangai0" localSheetId="3">[1]H17市町村!#REF!</definedName>
    <definedName name="Rangai0">[1]H17市町村!#REF!</definedName>
    <definedName name="Title" localSheetId="12">#REF!</definedName>
    <definedName name="Title" localSheetId="14">#REF!</definedName>
    <definedName name="Title" localSheetId="23">#REF!</definedName>
    <definedName name="Title" localSheetId="24">#REF!</definedName>
    <definedName name="Title" localSheetId="3">#REF!</definedName>
    <definedName name="Title">#REF!</definedName>
    <definedName name="TitleEnglish" localSheetId="12">#REF!</definedName>
    <definedName name="TitleEnglish" localSheetId="14">#REF!</definedName>
    <definedName name="TitleEnglish" localSheetId="23">#REF!</definedName>
    <definedName name="TitleEnglish" localSheetId="24">#REF!</definedName>
    <definedName name="TitleEnglish" localSheetId="3">#REF!</definedName>
    <definedName name="TitleEnglish">#REF!</definedName>
    <definedName name="ﾀｲﾄﾙ行" localSheetId="12">#REF!</definedName>
    <definedName name="ﾀｲﾄﾙ行" localSheetId="14">#REF!</definedName>
    <definedName name="ﾀｲﾄﾙ行" localSheetId="23">#REF!</definedName>
    <definedName name="ﾀｲﾄﾙ行" localSheetId="24">#REF!</definedName>
    <definedName name="ﾀｲﾄﾙ行" localSheetId="3">#REF!</definedName>
    <definedName name="ﾀｲﾄﾙ行">#REF!</definedName>
    <definedName name="バージョンアップ" localSheetId="12">[2]使い方!#REF!</definedName>
    <definedName name="バージョンアップ" localSheetId="14">[2]使い方!#REF!</definedName>
    <definedName name="バージョンアップ" localSheetId="23">[2]使い方!#REF!</definedName>
    <definedName name="バージョンアップ" localSheetId="24">[2]使い方!#REF!</definedName>
    <definedName name="バージョンアップ" localSheetId="3">[2]使い方!#REF!</definedName>
    <definedName name="バージョンアップ" localSheetId="5">[2]使い方!#REF!</definedName>
    <definedName name="バージョンアップ">[2]使い方!#REF!</definedName>
    <definedName name="移行手順" localSheetId="12">[2]使い方!#REF!</definedName>
    <definedName name="移行手順" localSheetId="14">[2]使い方!#REF!</definedName>
    <definedName name="移行手順" localSheetId="23">[2]使い方!#REF!</definedName>
    <definedName name="移行手順" localSheetId="24">[2]使い方!#REF!</definedName>
    <definedName name="移行手順" localSheetId="3">[2]使い方!#REF!</definedName>
    <definedName name="移行手順" localSheetId="5">[2]使い方!#REF!</definedName>
    <definedName name="移行手順">[2]使い方!#REF!</definedName>
    <definedName name="印刷範囲" localSheetId="12">#REF!</definedName>
    <definedName name="印刷範囲" localSheetId="14">#REF!</definedName>
    <definedName name="印刷範囲" localSheetId="23">#REF!</definedName>
    <definedName name="印刷範囲" localSheetId="24">#REF!</definedName>
    <definedName name="印刷範囲" localSheetId="3">#REF!</definedName>
    <definedName name="印刷範囲">#REF!</definedName>
    <definedName name="要望" localSheetId="12">[2]使い方!#REF!</definedName>
    <definedName name="要望" localSheetId="14">[2]使い方!#REF!</definedName>
    <definedName name="要望" localSheetId="23">[2]使い方!#REF!</definedName>
    <definedName name="要望" localSheetId="24">[2]使い方!#REF!</definedName>
    <definedName name="要望" localSheetId="3">[2]使い方!#REF!</definedName>
    <definedName name="要望" localSheetId="5">[2]使い方!#REF!</definedName>
    <definedName name="要望">[2]使い方!#REF!</definedName>
  </definedNames>
  <calcPr calcId="162913"/>
</workbook>
</file>

<file path=xl/calcChain.xml><?xml version="1.0" encoding="utf-8"?>
<calcChain xmlns="http://schemas.openxmlformats.org/spreadsheetml/2006/main">
  <c r="F34" i="42" l="1"/>
  <c r="G34" i="42"/>
  <c r="H34" i="42"/>
  <c r="I34" i="42"/>
  <c r="F24" i="42"/>
  <c r="G24" i="42"/>
  <c r="H24" i="42"/>
  <c r="I24" i="42" s="1"/>
  <c r="G12" i="42"/>
  <c r="I12" i="42" s="1"/>
  <c r="H12" i="42"/>
  <c r="F12" i="42"/>
  <c r="G28" i="32" l="1"/>
  <c r="G29" i="32"/>
  <c r="G30" i="32"/>
  <c r="G31" i="32"/>
  <c r="G32" i="32"/>
  <c r="G33" i="32"/>
  <c r="G34" i="32"/>
  <c r="G35" i="32"/>
  <c r="G36" i="32"/>
  <c r="G27" i="32"/>
  <c r="G17" i="32"/>
  <c r="G18" i="32"/>
  <c r="G19" i="32"/>
  <c r="G20" i="32"/>
  <c r="G21" i="32"/>
  <c r="G22" i="32"/>
  <c r="G23" i="32"/>
  <c r="G24" i="32"/>
  <c r="G25" i="32"/>
  <c r="G16" i="32"/>
  <c r="E28" i="32"/>
  <c r="E29" i="32"/>
  <c r="E30" i="32"/>
  <c r="E31" i="32"/>
  <c r="E26" i="32" s="1"/>
  <c r="E32" i="32"/>
  <c r="E33" i="32"/>
  <c r="E34" i="32"/>
  <c r="E35" i="32"/>
  <c r="E36" i="32"/>
  <c r="E27" i="32"/>
  <c r="E17" i="32"/>
  <c r="E18" i="32"/>
  <c r="E19" i="32"/>
  <c r="E20" i="32"/>
  <c r="E21" i="32"/>
  <c r="E22" i="32"/>
  <c r="E23" i="32"/>
  <c r="E24" i="32"/>
  <c r="E25" i="32"/>
  <c r="E16" i="32"/>
  <c r="E15" i="32" s="1"/>
  <c r="G6" i="32"/>
  <c r="G7" i="32"/>
  <c r="G8" i="32"/>
  <c r="G9" i="32"/>
  <c r="G10" i="32"/>
  <c r="G11" i="32"/>
  <c r="G12" i="32"/>
  <c r="G13" i="32"/>
  <c r="G14" i="32"/>
  <c r="G5" i="32"/>
  <c r="E6" i="32"/>
  <c r="E7" i="32"/>
  <c r="E8" i="32"/>
  <c r="E9" i="32"/>
  <c r="E10" i="32"/>
  <c r="E11" i="32"/>
  <c r="E12" i="32"/>
  <c r="E13" i="32"/>
  <c r="E14" i="32"/>
  <c r="E5" i="32"/>
  <c r="H18" i="32"/>
  <c r="I18" i="32" s="1"/>
  <c r="H36" i="32"/>
  <c r="I36" i="32" s="1"/>
  <c r="H35" i="32"/>
  <c r="I35" i="32" s="1"/>
  <c r="H34" i="32"/>
  <c r="I34" i="32" s="1"/>
  <c r="H33" i="32"/>
  <c r="I33" i="32" s="1"/>
  <c r="H32" i="32"/>
  <c r="I32" i="32" s="1"/>
  <c r="H31" i="32"/>
  <c r="I31" i="32" s="1"/>
  <c r="H30" i="32"/>
  <c r="I30" i="32" s="1"/>
  <c r="H29" i="32"/>
  <c r="I29" i="32" s="1"/>
  <c r="H28" i="32"/>
  <c r="I28" i="32" s="1"/>
  <c r="H27" i="32"/>
  <c r="I27" i="32" s="1"/>
  <c r="H26" i="32"/>
  <c r="I26" i="32" s="1"/>
  <c r="H25" i="32"/>
  <c r="I25" i="32" s="1"/>
  <c r="H24" i="32"/>
  <c r="I24" i="32" s="1"/>
  <c r="H23" i="32"/>
  <c r="I23" i="32" s="1"/>
  <c r="H22" i="32"/>
  <c r="I22" i="32" s="1"/>
  <c r="H21" i="32"/>
  <c r="I21" i="32" s="1"/>
  <c r="H20" i="32"/>
  <c r="I20" i="32" s="1"/>
  <c r="H19" i="32"/>
  <c r="I19" i="32" s="1"/>
  <c r="H17" i="32"/>
  <c r="I17" i="32" s="1"/>
  <c r="H16" i="32"/>
  <c r="I16" i="32" s="1"/>
  <c r="H15" i="32"/>
  <c r="I15" i="32" s="1"/>
  <c r="E4" i="32" l="1"/>
  <c r="G15" i="32"/>
  <c r="G26" i="32"/>
  <c r="G4" i="32"/>
  <c r="H31" i="42"/>
  <c r="H32" i="42"/>
  <c r="H33" i="42"/>
  <c r="H35" i="42"/>
  <c r="H29" i="42" s="1"/>
  <c r="H36" i="42"/>
  <c r="H37" i="42"/>
  <c r="H38" i="42"/>
  <c r="H30" i="42"/>
  <c r="I36" i="42"/>
  <c r="I30" i="42"/>
  <c r="G31" i="42"/>
  <c r="G32" i="42"/>
  <c r="I32" i="42" s="1"/>
  <c r="G33" i="42"/>
  <c r="I33" i="42" s="1"/>
  <c r="G35" i="42"/>
  <c r="G36" i="42"/>
  <c r="G37" i="42"/>
  <c r="I37" i="42" s="1"/>
  <c r="G38" i="42"/>
  <c r="G30" i="42"/>
  <c r="G29" i="42" s="1"/>
  <c r="H19" i="42"/>
  <c r="H20" i="42"/>
  <c r="I20" i="42" s="1"/>
  <c r="H21" i="42"/>
  <c r="H22" i="42"/>
  <c r="H23" i="42"/>
  <c r="H25" i="42"/>
  <c r="I25" i="42" s="1"/>
  <c r="H26" i="42"/>
  <c r="H27" i="42"/>
  <c r="H28" i="42"/>
  <c r="I28" i="42" s="1"/>
  <c r="H18" i="42"/>
  <c r="G19" i="42"/>
  <c r="G20" i="42"/>
  <c r="G21" i="42"/>
  <c r="G22" i="42"/>
  <c r="I22" i="42" s="1"/>
  <c r="G23" i="42"/>
  <c r="G25" i="42"/>
  <c r="G26" i="42"/>
  <c r="G27" i="42"/>
  <c r="I27" i="42" s="1"/>
  <c r="G28" i="42"/>
  <c r="G18" i="42"/>
  <c r="G17" i="42" s="1"/>
  <c r="F38" i="42"/>
  <c r="F37" i="42"/>
  <c r="F36" i="42"/>
  <c r="F35" i="42"/>
  <c r="F33" i="42"/>
  <c r="F32" i="42"/>
  <c r="F31" i="42"/>
  <c r="F30" i="42"/>
  <c r="F29" i="42"/>
  <c r="F28" i="42"/>
  <c r="F27" i="42"/>
  <c r="I26" i="42"/>
  <c r="F26" i="42"/>
  <c r="F25" i="42"/>
  <c r="I23" i="42"/>
  <c r="F23" i="42"/>
  <c r="F22" i="42"/>
  <c r="I21" i="42"/>
  <c r="F21" i="42"/>
  <c r="F20" i="42"/>
  <c r="I19" i="42"/>
  <c r="F19" i="42"/>
  <c r="E18" i="42"/>
  <c r="F18" i="42" s="1"/>
  <c r="F17" i="42"/>
  <c r="I35" i="42" l="1"/>
  <c r="I38" i="42"/>
  <c r="I31" i="42"/>
  <c r="H17" i="42"/>
  <c r="I17" i="42"/>
  <c r="I29" i="42"/>
  <c r="I18" i="42"/>
  <c r="L7" i="51"/>
  <c r="L8" i="51"/>
  <c r="L9" i="51"/>
  <c r="L10" i="51"/>
  <c r="L11" i="51"/>
  <c r="L6" i="51"/>
  <c r="O7" i="51"/>
  <c r="P7" i="51" s="1"/>
  <c r="O8" i="51"/>
  <c r="P8" i="51" s="1"/>
  <c r="O9" i="51"/>
  <c r="P9" i="51" s="1"/>
  <c r="O10" i="51"/>
  <c r="P10" i="51"/>
  <c r="O11" i="51"/>
  <c r="P11" i="51" s="1"/>
  <c r="O6" i="51"/>
  <c r="P6" i="51" s="1"/>
  <c r="O9" i="30" l="1"/>
  <c r="O12" i="30"/>
  <c r="O13" i="30"/>
  <c r="O16" i="30"/>
  <c r="O17" i="30"/>
  <c r="O20" i="30"/>
  <c r="O21" i="30"/>
  <c r="O24" i="30"/>
  <c r="O25" i="30"/>
  <c r="O28" i="30"/>
  <c r="O29" i="30"/>
  <c r="O32" i="30"/>
  <c r="O33" i="30"/>
  <c r="O36" i="30"/>
  <c r="O37" i="30"/>
  <c r="O40" i="30"/>
  <c r="O41" i="30"/>
  <c r="O44" i="30"/>
  <c r="O45" i="30"/>
  <c r="O8" i="30"/>
  <c r="O7" i="30"/>
  <c r="N8" i="30"/>
  <c r="N9" i="30"/>
  <c r="N10" i="30"/>
  <c r="O10" i="30" s="1"/>
  <c r="N11" i="30"/>
  <c r="O11" i="30" s="1"/>
  <c r="N12" i="30"/>
  <c r="N13" i="30"/>
  <c r="N14" i="30"/>
  <c r="O14" i="30" s="1"/>
  <c r="N15" i="30"/>
  <c r="O15" i="30" s="1"/>
  <c r="N16" i="30"/>
  <c r="N17" i="30"/>
  <c r="N18" i="30"/>
  <c r="O18" i="30" s="1"/>
  <c r="N19" i="30"/>
  <c r="O19" i="30" s="1"/>
  <c r="N20" i="30"/>
  <c r="N21" i="30"/>
  <c r="N22" i="30"/>
  <c r="O22" i="30" s="1"/>
  <c r="N23" i="30"/>
  <c r="O23" i="30" s="1"/>
  <c r="N24" i="30"/>
  <c r="N25" i="30"/>
  <c r="N26" i="30"/>
  <c r="O26" i="30" s="1"/>
  <c r="N27" i="30"/>
  <c r="O27" i="30" s="1"/>
  <c r="N28" i="30"/>
  <c r="N29" i="30"/>
  <c r="N30" i="30"/>
  <c r="O30" i="30" s="1"/>
  <c r="N31" i="30"/>
  <c r="O31" i="30" s="1"/>
  <c r="N32" i="30"/>
  <c r="N33" i="30"/>
  <c r="N34" i="30"/>
  <c r="O34" i="30" s="1"/>
  <c r="N35" i="30"/>
  <c r="O35" i="30" s="1"/>
  <c r="N36" i="30"/>
  <c r="N37" i="30"/>
  <c r="N38" i="30"/>
  <c r="O38" i="30" s="1"/>
  <c r="N39" i="30"/>
  <c r="O39" i="30" s="1"/>
  <c r="N40" i="30"/>
  <c r="N41" i="30"/>
  <c r="N42" i="30"/>
  <c r="O42" i="30" s="1"/>
  <c r="N43" i="30"/>
  <c r="O43" i="30" s="1"/>
  <c r="N44" i="30"/>
  <c r="N45" i="30"/>
  <c r="N46" i="30"/>
  <c r="O46" i="30" s="1"/>
  <c r="N47" i="30"/>
  <c r="O47" i="30" s="1"/>
  <c r="N7" i="30"/>
  <c r="N6" i="30"/>
  <c r="O6" i="30" s="1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6" i="30"/>
  <c r="K26" i="52"/>
  <c r="K7" i="52"/>
  <c r="K8" i="52"/>
  <c r="K9" i="52"/>
  <c r="K10" i="52"/>
  <c r="K11" i="52"/>
  <c r="K12" i="52"/>
  <c r="K13" i="52"/>
  <c r="K14" i="52"/>
  <c r="K15" i="52"/>
  <c r="K16" i="52"/>
  <c r="K17" i="52"/>
  <c r="K18" i="52"/>
  <c r="K19" i="52"/>
  <c r="K20" i="52"/>
  <c r="K21" i="52"/>
  <c r="K22" i="52"/>
  <c r="K23" i="52"/>
  <c r="K24" i="52"/>
  <c r="K6" i="52"/>
  <c r="N26" i="52"/>
  <c r="O26" i="52"/>
  <c r="N7" i="52"/>
  <c r="O7" i="52" s="1"/>
  <c r="N8" i="52"/>
  <c r="O8" i="52"/>
  <c r="N9" i="52"/>
  <c r="O9" i="52"/>
  <c r="N10" i="52"/>
  <c r="O10" i="52"/>
  <c r="N11" i="52"/>
  <c r="O11" i="52"/>
  <c r="N12" i="52"/>
  <c r="O12" i="52"/>
  <c r="N13" i="52"/>
  <c r="O13" i="52"/>
  <c r="N14" i="52"/>
  <c r="O14" i="52"/>
  <c r="N15" i="52"/>
  <c r="O15" i="52"/>
  <c r="N16" i="52"/>
  <c r="O16" i="52"/>
  <c r="N17" i="52"/>
  <c r="O17" i="52"/>
  <c r="N18" i="52"/>
  <c r="O18" i="52"/>
  <c r="N19" i="52"/>
  <c r="O19" i="52"/>
  <c r="N20" i="52"/>
  <c r="O20" i="52"/>
  <c r="N21" i="52"/>
  <c r="O21" i="52"/>
  <c r="N22" i="52"/>
  <c r="O22" i="52"/>
  <c r="N23" i="52"/>
  <c r="O23" i="52"/>
  <c r="N24" i="52"/>
  <c r="O24" i="52"/>
  <c r="N6" i="52"/>
  <c r="O6" i="52" s="1"/>
  <c r="C5" i="54" l="1"/>
  <c r="F5" i="54"/>
  <c r="G5" i="54"/>
  <c r="H5" i="54"/>
  <c r="I5" i="54"/>
  <c r="J5" i="54"/>
  <c r="K5" i="54"/>
  <c r="L5" i="54"/>
  <c r="M5" i="54"/>
  <c r="E5" i="54"/>
  <c r="D5" i="54"/>
  <c r="L6" i="49" l="1"/>
  <c r="L7" i="49"/>
  <c r="L8" i="49"/>
  <c r="F9" i="49"/>
  <c r="L9" i="49" s="1"/>
  <c r="F10" i="49"/>
  <c r="L10" i="49" s="1"/>
  <c r="F11" i="49"/>
  <c r="L11" i="49" s="1"/>
  <c r="J62" i="47" l="1"/>
  <c r="I62" i="47"/>
  <c r="J56" i="47"/>
  <c r="I56" i="47"/>
  <c r="J63" i="47"/>
  <c r="I63" i="47"/>
  <c r="J61" i="47"/>
  <c r="I61" i="47"/>
  <c r="J60" i="47"/>
  <c r="I60" i="47"/>
  <c r="J59" i="47"/>
  <c r="I59" i="47"/>
  <c r="J58" i="47"/>
  <c r="I58" i="47"/>
  <c r="J57" i="47"/>
  <c r="I57" i="47"/>
  <c r="J55" i="47"/>
  <c r="I55" i="47"/>
  <c r="J54" i="47"/>
  <c r="I54" i="47"/>
  <c r="J53" i="47"/>
  <c r="I53" i="47"/>
  <c r="J52" i="47"/>
  <c r="I52" i="47"/>
  <c r="J50" i="47"/>
  <c r="I50" i="47"/>
  <c r="J49" i="47"/>
  <c r="I49" i="47"/>
  <c r="J48" i="47"/>
  <c r="I48" i="47"/>
  <c r="J46" i="47"/>
  <c r="I46" i="47"/>
  <c r="J44" i="47"/>
  <c r="I44" i="47"/>
  <c r="J43" i="47"/>
  <c r="I43" i="47"/>
  <c r="J42" i="47"/>
  <c r="I42" i="47"/>
  <c r="J41" i="47"/>
  <c r="I41" i="47"/>
  <c r="J40" i="47"/>
  <c r="I40" i="47"/>
  <c r="J39" i="47"/>
  <c r="I39" i="47"/>
  <c r="J38" i="47"/>
  <c r="I38" i="47"/>
  <c r="J36" i="47"/>
  <c r="I36" i="47"/>
  <c r="J35" i="47"/>
  <c r="I35" i="47"/>
  <c r="J34" i="47"/>
  <c r="I34" i="47"/>
  <c r="J32" i="47"/>
  <c r="I32" i="47"/>
  <c r="J30" i="47"/>
  <c r="I30" i="47"/>
  <c r="J28" i="47"/>
  <c r="I28" i="47"/>
  <c r="J27" i="47"/>
  <c r="I27" i="47"/>
  <c r="J26" i="47"/>
  <c r="I26" i="47"/>
  <c r="J25" i="47"/>
  <c r="I25" i="47"/>
  <c r="J24" i="47"/>
  <c r="I24" i="47"/>
  <c r="J23" i="47"/>
  <c r="I23" i="47"/>
  <c r="J22" i="47"/>
  <c r="I22" i="47"/>
  <c r="J21" i="47"/>
  <c r="I21" i="47"/>
  <c r="J20" i="47"/>
  <c r="I20" i="47"/>
  <c r="J19" i="47"/>
  <c r="I19" i="47"/>
  <c r="J18" i="47"/>
  <c r="I18" i="47"/>
  <c r="J17" i="47"/>
  <c r="I17" i="47"/>
  <c r="J16" i="47"/>
  <c r="I16" i="47"/>
  <c r="J15" i="47"/>
  <c r="I15" i="47"/>
  <c r="J14" i="47"/>
  <c r="I14" i="47"/>
  <c r="J13" i="47"/>
  <c r="I13" i="47"/>
  <c r="J12" i="47"/>
  <c r="I12" i="47"/>
  <c r="J11" i="47"/>
  <c r="I11" i="47"/>
  <c r="J10" i="47"/>
  <c r="I10" i="47"/>
  <c r="J9" i="47"/>
  <c r="I9" i="47"/>
  <c r="J8" i="47"/>
  <c r="I8" i="47"/>
  <c r="J7" i="47"/>
  <c r="I7" i="47"/>
  <c r="J6" i="47"/>
  <c r="I6" i="47"/>
  <c r="J5" i="47"/>
  <c r="I5" i="47"/>
  <c r="J6" i="46"/>
  <c r="J7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7" i="46"/>
  <c r="J28" i="46"/>
  <c r="J30" i="46"/>
  <c r="J35" i="46"/>
  <c r="J36" i="46"/>
  <c r="J37" i="46"/>
  <c r="J38" i="46"/>
  <c r="J39" i="46"/>
  <c r="J40" i="46"/>
  <c r="J41" i="46"/>
  <c r="J42" i="46"/>
  <c r="J43" i="46"/>
  <c r="J44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5" i="46"/>
  <c r="I6" i="46"/>
  <c r="I7" i="46"/>
  <c r="I8" i="46"/>
  <c r="I9" i="46"/>
  <c r="I10" i="46"/>
  <c r="I11" i="46"/>
  <c r="I12" i="46"/>
  <c r="I13" i="46"/>
  <c r="I14" i="46"/>
  <c r="I15" i="46"/>
  <c r="I16" i="46"/>
  <c r="I17" i="46"/>
  <c r="I18" i="46"/>
  <c r="I19" i="46"/>
  <c r="I20" i="46"/>
  <c r="I21" i="46"/>
  <c r="I22" i="46"/>
  <c r="I23" i="46"/>
  <c r="I24" i="46"/>
  <c r="I25" i="46"/>
  <c r="I27" i="46"/>
  <c r="I28" i="46"/>
  <c r="I30" i="46"/>
  <c r="I35" i="46"/>
  <c r="I36" i="46"/>
  <c r="I37" i="46"/>
  <c r="I38" i="46"/>
  <c r="I39" i="46"/>
  <c r="I40" i="46"/>
  <c r="I41" i="46"/>
  <c r="I42" i="46"/>
  <c r="I43" i="46"/>
  <c r="I44" i="46"/>
  <c r="I46" i="46"/>
  <c r="I47" i="46"/>
  <c r="I48" i="46"/>
  <c r="I49" i="46"/>
  <c r="I50" i="46"/>
  <c r="I51" i="46"/>
  <c r="I52" i="46"/>
  <c r="I53" i="46"/>
  <c r="I54" i="46"/>
  <c r="I55" i="46"/>
  <c r="I56" i="46"/>
  <c r="I57" i="46"/>
  <c r="I58" i="46"/>
  <c r="I59" i="46"/>
  <c r="I60" i="46"/>
  <c r="I61" i="46"/>
  <c r="I5" i="46"/>
  <c r="F5" i="42" l="1"/>
  <c r="F6" i="42"/>
  <c r="F7" i="42"/>
  <c r="F8" i="42"/>
  <c r="F9" i="42"/>
  <c r="F10" i="42"/>
  <c r="F11" i="42"/>
  <c r="F13" i="42"/>
  <c r="F14" i="42"/>
  <c r="F15" i="42"/>
  <c r="F16" i="42"/>
  <c r="F4" i="42"/>
  <c r="I5" i="42"/>
  <c r="I6" i="42"/>
  <c r="I7" i="42"/>
  <c r="I8" i="42"/>
  <c r="I9" i="42"/>
  <c r="I10" i="42"/>
  <c r="I11" i="42"/>
  <c r="I13" i="42"/>
  <c r="I14" i="42"/>
  <c r="I15" i="42"/>
  <c r="I16" i="42"/>
  <c r="I4" i="42"/>
  <c r="G6" i="42"/>
  <c r="G7" i="42"/>
  <c r="G8" i="42"/>
  <c r="G9" i="42"/>
  <c r="G10" i="42"/>
  <c r="G11" i="42"/>
  <c r="G13" i="42"/>
  <c r="G14" i="42"/>
  <c r="G15" i="42"/>
  <c r="G16" i="42"/>
  <c r="G5" i="42"/>
  <c r="H7" i="42"/>
  <c r="H8" i="42"/>
  <c r="H9" i="42"/>
  <c r="H10" i="42"/>
  <c r="H11" i="42"/>
  <c r="H13" i="42"/>
  <c r="H14" i="42"/>
  <c r="H15" i="42"/>
  <c r="H16" i="42"/>
  <c r="H5" i="42"/>
  <c r="E6" i="42"/>
  <c r="H6" i="42" s="1"/>
  <c r="H4" i="42" s="1"/>
  <c r="G4" i="42" l="1"/>
  <c r="F4" i="36" l="1"/>
  <c r="F6" i="36"/>
  <c r="F7" i="36"/>
  <c r="F8" i="36"/>
  <c r="F9" i="36"/>
  <c r="F10" i="36"/>
  <c r="F11" i="36"/>
  <c r="F12" i="36"/>
  <c r="F13" i="36"/>
  <c r="F14" i="36"/>
  <c r="F15" i="36"/>
  <c r="F16" i="36"/>
  <c r="F5" i="36"/>
  <c r="D4" i="36"/>
  <c r="D6" i="36"/>
  <c r="D7" i="36"/>
  <c r="D8" i="36"/>
  <c r="D9" i="36"/>
  <c r="D10" i="36"/>
  <c r="D11" i="36"/>
  <c r="D12" i="36"/>
  <c r="D13" i="36"/>
  <c r="D14" i="36"/>
  <c r="D15" i="36"/>
  <c r="D16" i="36"/>
  <c r="D5" i="36"/>
  <c r="H5" i="32"/>
  <c r="I5" i="32" s="1"/>
  <c r="H6" i="32"/>
  <c r="I6" i="32" s="1"/>
  <c r="H7" i="32"/>
  <c r="I7" i="32" s="1"/>
  <c r="H8" i="32"/>
  <c r="I8" i="32" s="1"/>
  <c r="H9" i="32"/>
  <c r="I9" i="32" s="1"/>
  <c r="H10" i="32"/>
  <c r="I10" i="32" s="1"/>
  <c r="H11" i="32"/>
  <c r="I11" i="32" s="1"/>
  <c r="H12" i="32"/>
  <c r="I12" i="32"/>
  <c r="H13" i="32"/>
  <c r="I13" i="32" s="1"/>
  <c r="H14" i="32"/>
  <c r="I14" i="32" s="1"/>
  <c r="H4" i="32"/>
  <c r="I4" i="32" s="1"/>
  <c r="E40" i="23" l="1"/>
  <c r="E41" i="23"/>
  <c r="E42" i="23"/>
  <c r="E43" i="23"/>
  <c r="G43" i="23" s="1"/>
  <c r="E44" i="23"/>
  <c r="E45" i="23"/>
  <c r="E46" i="23"/>
  <c r="E47" i="23"/>
  <c r="G47" i="23" s="1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7" i="23"/>
  <c r="E8" i="23"/>
  <c r="G8" i="23" s="1"/>
  <c r="E9" i="23"/>
  <c r="E10" i="23"/>
  <c r="E11" i="23"/>
  <c r="E12" i="23"/>
  <c r="G12" i="23" s="1"/>
  <c r="E13" i="23"/>
  <c r="E14" i="23"/>
  <c r="E15" i="23"/>
  <c r="E16" i="23"/>
  <c r="G16" i="23" s="1"/>
  <c r="E17" i="23"/>
  <c r="E18" i="23"/>
  <c r="E19" i="23"/>
  <c r="E20" i="23"/>
  <c r="G20" i="23" s="1"/>
  <c r="E21" i="23"/>
  <c r="E22" i="23"/>
  <c r="G22" i="23" s="1"/>
  <c r="E23" i="23"/>
  <c r="G23" i="23" s="1"/>
  <c r="E24" i="23"/>
  <c r="E6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4" i="23"/>
  <c r="G45" i="23"/>
  <c r="G46" i="23"/>
  <c r="G17" i="23"/>
  <c r="G18" i="23"/>
  <c r="G19" i="23"/>
  <c r="G21" i="23"/>
  <c r="G10" i="23"/>
  <c r="G11" i="23"/>
  <c r="G13" i="23"/>
  <c r="G14" i="23"/>
  <c r="G15" i="23"/>
  <c r="G9" i="23"/>
  <c r="G7" i="23"/>
  <c r="G6" i="23"/>
  <c r="E5" i="23"/>
  <c r="G5" i="23" s="1"/>
  <c r="D6" i="5" l="1"/>
  <c r="E6" i="5"/>
  <c r="F6" i="5"/>
  <c r="G6" i="5"/>
  <c r="H6" i="5"/>
  <c r="I6" i="5"/>
  <c r="C6" i="5"/>
  <c r="E23" i="3"/>
  <c r="F23" i="3" s="1"/>
  <c r="J21" i="4"/>
  <c r="I21" i="4"/>
  <c r="H21" i="4"/>
  <c r="J20" i="4"/>
  <c r="I20" i="4"/>
  <c r="H20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J7" i="4"/>
  <c r="I7" i="4"/>
  <c r="H7" i="4"/>
  <c r="I23" i="2"/>
  <c r="J23" i="2" s="1"/>
  <c r="E23" i="2"/>
  <c r="F23" i="2"/>
  <c r="L33" i="11"/>
  <c r="L46" i="11" s="1"/>
  <c r="M33" i="11"/>
  <c r="M46" i="11" s="1"/>
  <c r="L34" i="11"/>
  <c r="L47" i="11"/>
  <c r="M34" i="11"/>
  <c r="M47" i="11" s="1"/>
  <c r="M35" i="11"/>
  <c r="M48" i="11" s="1"/>
  <c r="L36" i="11"/>
  <c r="L49" i="11"/>
  <c r="M36" i="11"/>
  <c r="M49" i="11" s="1"/>
  <c r="L37" i="11"/>
  <c r="L50" i="11" s="1"/>
  <c r="M37" i="11"/>
  <c r="M50" i="11" s="1"/>
  <c r="L38" i="11"/>
  <c r="L51" i="11"/>
  <c r="M38" i="11"/>
  <c r="M51" i="11" s="1"/>
  <c r="M9" i="11"/>
  <c r="L6" i="11"/>
  <c r="L5" i="11" s="1"/>
  <c r="M6" i="11"/>
  <c r="M5" i="11" s="1"/>
  <c r="F12" i="10"/>
  <c r="G12" i="10" s="1"/>
  <c r="F13" i="10"/>
  <c r="G13" i="10" s="1"/>
  <c r="H13" i="10"/>
  <c r="H12" i="10"/>
  <c r="D23" i="9"/>
  <c r="K23" i="9" s="1"/>
  <c r="D24" i="9"/>
  <c r="K24" i="9" s="1"/>
  <c r="H24" i="12"/>
  <c r="I24" i="12" s="1"/>
  <c r="H25" i="12"/>
  <c r="I25" i="12" s="1"/>
  <c r="J24" i="9"/>
  <c r="I24" i="9"/>
  <c r="E25" i="12"/>
  <c r="F25" i="12" s="1"/>
  <c r="E24" i="12"/>
  <c r="F24" i="12" s="1"/>
  <c r="D11" i="9"/>
  <c r="K11" i="9" s="1"/>
  <c r="K5" i="9"/>
  <c r="D10" i="9"/>
  <c r="J10" i="9" s="1"/>
  <c r="D7" i="9"/>
  <c r="I7" i="9" s="1"/>
  <c r="D6" i="9"/>
  <c r="I6" i="9" s="1"/>
  <c r="K6" i="9"/>
  <c r="D5" i="9"/>
  <c r="J5" i="9" s="1"/>
  <c r="D4" i="9"/>
  <c r="K4" i="9" s="1"/>
  <c r="F11" i="10"/>
  <c r="G11" i="10"/>
  <c r="F10" i="10"/>
  <c r="G10" i="10" s="1"/>
  <c r="F9" i="10"/>
  <c r="G9" i="10"/>
  <c r="F8" i="10"/>
  <c r="G8" i="10" s="1"/>
  <c r="F7" i="10"/>
  <c r="G7" i="10"/>
  <c r="F6" i="10"/>
  <c r="G6" i="10" s="1"/>
  <c r="D22" i="9"/>
  <c r="J22" i="9" s="1"/>
  <c r="K22" i="9"/>
  <c r="D21" i="9"/>
  <c r="J21" i="9" s="1"/>
  <c r="K21" i="9"/>
  <c r="D20" i="9"/>
  <c r="J20" i="9" s="1"/>
  <c r="K20" i="9"/>
  <c r="D19" i="9"/>
  <c r="J19" i="9" s="1"/>
  <c r="K19" i="9"/>
  <c r="D18" i="9"/>
  <c r="J18" i="9" s="1"/>
  <c r="K18" i="9"/>
  <c r="D17" i="9"/>
  <c r="J17" i="9" s="1"/>
  <c r="K17" i="9"/>
  <c r="D16" i="9"/>
  <c r="J16" i="9" s="1"/>
  <c r="K16" i="9"/>
  <c r="D15" i="9"/>
  <c r="J15" i="9" s="1"/>
  <c r="K15" i="9"/>
  <c r="D14" i="9"/>
  <c r="J14" i="9" s="1"/>
  <c r="K14" i="9"/>
  <c r="D13" i="9"/>
  <c r="J13" i="9" s="1"/>
  <c r="K13" i="9"/>
  <c r="D12" i="9"/>
  <c r="J12" i="9" s="1"/>
  <c r="K12" i="9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H6" i="3"/>
  <c r="E14" i="3"/>
  <c r="F14" i="3"/>
  <c r="E13" i="3"/>
  <c r="F13" i="3" s="1"/>
  <c r="E12" i="3"/>
  <c r="F12" i="3"/>
  <c r="E11" i="3"/>
  <c r="F11" i="3" s="1"/>
  <c r="E10" i="3"/>
  <c r="F10" i="3" s="1"/>
  <c r="E9" i="3"/>
  <c r="F9" i="3" s="1"/>
  <c r="E8" i="3"/>
  <c r="F8" i="3"/>
  <c r="D6" i="3"/>
  <c r="F5" i="4"/>
  <c r="J5" i="4" s="1"/>
  <c r="E5" i="4"/>
  <c r="D5" i="4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/>
  <c r="I8" i="2"/>
  <c r="J8" i="2" s="1"/>
  <c r="H6" i="2"/>
  <c r="E14" i="2"/>
  <c r="F14" i="2" s="1"/>
  <c r="E13" i="2"/>
  <c r="F13" i="2" s="1"/>
  <c r="E12" i="2"/>
  <c r="F12" i="2" s="1"/>
  <c r="E11" i="2"/>
  <c r="F11" i="2"/>
  <c r="E10" i="2"/>
  <c r="F10" i="2" s="1"/>
  <c r="E9" i="2"/>
  <c r="F9" i="2" s="1"/>
  <c r="E8" i="2"/>
  <c r="F8" i="2" s="1"/>
  <c r="D6" i="2"/>
  <c r="E22" i="3"/>
  <c r="F22" i="3"/>
  <c r="I22" i="2"/>
  <c r="J22" i="2" s="1"/>
  <c r="E22" i="2"/>
  <c r="F22" i="2" s="1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G6" i="3"/>
  <c r="C6" i="3"/>
  <c r="K6" i="3" s="1"/>
  <c r="K9" i="11"/>
  <c r="L35" i="11" s="1"/>
  <c r="L48" i="11" s="1"/>
  <c r="K6" i="11"/>
  <c r="J6" i="11"/>
  <c r="J5" i="11"/>
  <c r="J23" i="11" s="1"/>
  <c r="I6" i="11"/>
  <c r="I5" i="11"/>
  <c r="I24" i="11" s="1"/>
  <c r="H6" i="11"/>
  <c r="I32" i="11" s="1"/>
  <c r="I45" i="11" s="1"/>
  <c r="H8" i="10"/>
  <c r="H10" i="10"/>
  <c r="H9" i="10"/>
  <c r="H7" i="10"/>
  <c r="H6" i="10"/>
  <c r="H11" i="10"/>
  <c r="J37" i="11"/>
  <c r="J50" i="11" s="1"/>
  <c r="J35" i="11"/>
  <c r="J48" i="11" s="1"/>
  <c r="J33" i="11"/>
  <c r="J46" i="11" s="1"/>
  <c r="I38" i="11"/>
  <c r="I51" i="11" s="1"/>
  <c r="I37" i="11"/>
  <c r="I50" i="11" s="1"/>
  <c r="I36" i="11"/>
  <c r="I49" i="11" s="1"/>
  <c r="I35" i="11"/>
  <c r="I48" i="11" s="1"/>
  <c r="I34" i="11"/>
  <c r="I47" i="11" s="1"/>
  <c r="I33" i="11"/>
  <c r="I46" i="11" s="1"/>
  <c r="J38" i="11"/>
  <c r="J51" i="11" s="1"/>
  <c r="J36" i="11"/>
  <c r="J49" i="11" s="1"/>
  <c r="J34" i="11"/>
  <c r="J47" i="11" s="1"/>
  <c r="J32" i="11"/>
  <c r="J45" i="11" s="1"/>
  <c r="K38" i="11"/>
  <c r="K51" i="11" s="1"/>
  <c r="K37" i="11"/>
  <c r="K50" i="11" s="1"/>
  <c r="K36" i="11"/>
  <c r="K49" i="11" s="1"/>
  <c r="K34" i="11"/>
  <c r="K47" i="11" s="1"/>
  <c r="K33" i="11"/>
  <c r="K46" i="11" s="1"/>
  <c r="K35" i="11"/>
  <c r="K48" i="11" s="1"/>
  <c r="E11" i="12"/>
  <c r="F11" i="12" s="1"/>
  <c r="G6" i="2"/>
  <c r="C6" i="2"/>
  <c r="H23" i="12"/>
  <c r="I23" i="12" s="1"/>
  <c r="H22" i="12"/>
  <c r="I22" i="12" s="1"/>
  <c r="H21" i="12"/>
  <c r="I21" i="12" s="1"/>
  <c r="H20" i="12"/>
  <c r="I20" i="12"/>
  <c r="H19" i="12"/>
  <c r="I19" i="12" s="1"/>
  <c r="H18" i="12"/>
  <c r="I18" i="12" s="1"/>
  <c r="H17" i="12"/>
  <c r="I17" i="12" s="1"/>
  <c r="H16" i="12"/>
  <c r="I16" i="12"/>
  <c r="H15" i="12"/>
  <c r="I15" i="12" s="1"/>
  <c r="H14" i="12"/>
  <c r="I14" i="12" s="1"/>
  <c r="E23" i="12"/>
  <c r="F23" i="12" s="1"/>
  <c r="E22" i="12"/>
  <c r="F22" i="12" s="1"/>
  <c r="E21" i="12"/>
  <c r="F21" i="12" s="1"/>
  <c r="E20" i="12"/>
  <c r="F20" i="12"/>
  <c r="E19" i="12"/>
  <c r="F19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/>
  <c r="E10" i="12"/>
  <c r="F10" i="12" s="1"/>
  <c r="E9" i="12"/>
  <c r="F9" i="12" s="1"/>
  <c r="E8" i="12"/>
  <c r="F8" i="12" s="1"/>
  <c r="E7" i="12"/>
  <c r="F7" i="12" s="1"/>
  <c r="E6" i="12"/>
  <c r="F6" i="12" s="1"/>
  <c r="I22" i="11"/>
  <c r="I21" i="11"/>
  <c r="I20" i="11"/>
  <c r="I19" i="11"/>
  <c r="J7" i="9"/>
  <c r="K32" i="11"/>
  <c r="K45" i="11" s="1"/>
  <c r="I5" i="9"/>
  <c r="J6" i="9"/>
  <c r="K7" i="9"/>
  <c r="I11" i="9"/>
  <c r="K5" i="11"/>
  <c r="K24" i="11" s="1"/>
  <c r="J11" i="9"/>
  <c r="J19" i="11"/>
  <c r="L6" i="3"/>
  <c r="C5" i="4"/>
  <c r="E6" i="3" l="1"/>
  <c r="F6" i="3" s="1"/>
  <c r="H5" i="4"/>
  <c r="I5" i="4"/>
  <c r="I6" i="2"/>
  <c r="J6" i="2" s="1"/>
  <c r="J21" i="11"/>
  <c r="I23" i="11"/>
  <c r="I25" i="11"/>
  <c r="M32" i="11"/>
  <c r="M45" i="11" s="1"/>
  <c r="M20" i="11"/>
  <c r="M24" i="11"/>
  <c r="M21" i="11"/>
  <c r="M25" i="11"/>
  <c r="M23" i="11"/>
  <c r="M31" i="11"/>
  <c r="M44" i="11" s="1"/>
  <c r="L21" i="11"/>
  <c r="L25" i="11"/>
  <c r="L20" i="11"/>
  <c r="L22" i="11"/>
  <c r="L31" i="11"/>
  <c r="L44" i="11" s="1"/>
  <c r="L23" i="11"/>
  <c r="L24" i="11"/>
  <c r="M22" i="11"/>
  <c r="K22" i="11"/>
  <c r="K21" i="11"/>
  <c r="K31" i="11"/>
  <c r="K44" i="11" s="1"/>
  <c r="H19" i="11"/>
  <c r="I4" i="9"/>
  <c r="J23" i="9"/>
  <c r="M19" i="11"/>
  <c r="E6" i="2"/>
  <c r="F6" i="2" s="1"/>
  <c r="K19" i="11"/>
  <c r="K25" i="11"/>
  <c r="K20" i="11"/>
  <c r="J22" i="11"/>
  <c r="J31" i="11"/>
  <c r="J44" i="11" s="1"/>
  <c r="H5" i="11"/>
  <c r="J24" i="11"/>
  <c r="I12" i="9"/>
  <c r="I13" i="9"/>
  <c r="I14" i="9"/>
  <c r="I15" i="9"/>
  <c r="I16" i="9"/>
  <c r="I17" i="9"/>
  <c r="I18" i="9"/>
  <c r="I19" i="9"/>
  <c r="I20" i="9"/>
  <c r="I21" i="9"/>
  <c r="I22" i="9"/>
  <c r="J4" i="9"/>
  <c r="I10" i="9"/>
  <c r="I23" i="9"/>
  <c r="L32" i="11"/>
  <c r="L45" i="11" s="1"/>
  <c r="L19" i="11"/>
  <c r="K10" i="9"/>
  <c r="I6" i="3"/>
  <c r="J6" i="3" s="1"/>
  <c r="K23" i="11"/>
  <c r="J25" i="11"/>
  <c r="J20" i="11"/>
  <c r="H21" i="11" l="1"/>
  <c r="H22" i="11"/>
  <c r="H25" i="11"/>
  <c r="H24" i="11"/>
  <c r="H23" i="11"/>
  <c r="I31" i="11"/>
  <c r="I44" i="11" s="1"/>
  <c r="H20" i="11"/>
</calcChain>
</file>

<file path=xl/sharedStrings.xml><?xml version="1.0" encoding="utf-8"?>
<sst xmlns="http://schemas.openxmlformats.org/spreadsheetml/2006/main" count="1365" uniqueCount="682">
  <si>
    <t>増減数</t>
    <rPh sb="0" eb="2">
      <t>ゾウゲン</t>
    </rPh>
    <rPh sb="2" eb="3">
      <t>スウ</t>
    </rPh>
    <phoneticPr fontId="3"/>
  </si>
  <si>
    <t>増減率</t>
    <rPh sb="0" eb="3">
      <t>ゾウゲンリツ</t>
    </rPh>
    <phoneticPr fontId="3"/>
  </si>
  <si>
    <t>一般世帯</t>
    <rPh sb="0" eb="2">
      <t>イッパン</t>
    </rPh>
    <rPh sb="2" eb="4">
      <t>セタイ</t>
    </rPh>
    <phoneticPr fontId="5"/>
  </si>
  <si>
    <t>（人）</t>
    <rPh sb="1" eb="2">
      <t>ニン</t>
    </rPh>
    <phoneticPr fontId="3"/>
  </si>
  <si>
    <t>（％）</t>
    <phoneticPr fontId="3"/>
  </si>
  <si>
    <t>（世帯）</t>
    <rPh sb="1" eb="3">
      <t>セタイ</t>
    </rPh>
    <phoneticPr fontId="3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</si>
  <si>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</si>
  <si>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</si>
  <si>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</si>
  <si>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</si>
  <si>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</si>
  <si>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</si>
  <si>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</si>
  <si>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</si>
  <si>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</si>
  <si>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</si>
  <si>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</si>
  <si>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</si>
  <si>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</si>
  <si>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</si>
  <si>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郡上市</t>
    <rPh sb="0" eb="2">
      <t>グジョウ</t>
    </rPh>
    <rPh sb="2" eb="3">
      <t>シ</t>
    </rPh>
    <phoneticPr fontId="7"/>
  </si>
  <si>
    <t>（％）</t>
    <phoneticPr fontId="3"/>
  </si>
  <si>
    <t>県計</t>
    <rPh sb="0" eb="1">
      <t>ケン</t>
    </rPh>
    <rPh sb="1" eb="2">
      <t>ケイ</t>
    </rPh>
    <phoneticPr fontId="3"/>
  </si>
  <si>
    <t>年齢不詳</t>
    <rPh sb="0" eb="2">
      <t>ネンレイ</t>
    </rPh>
    <rPh sb="2" eb="4">
      <t>フショウ</t>
    </rPh>
    <phoneticPr fontId="5"/>
  </si>
  <si>
    <t>15歳未満</t>
  </si>
  <si>
    <t>15～64歳</t>
  </si>
  <si>
    <t>65歳以上</t>
  </si>
  <si>
    <t>15歳未満</t>
    <phoneticPr fontId="5"/>
  </si>
  <si>
    <t>15～64歳</t>
    <phoneticPr fontId="5"/>
  </si>
  <si>
    <t>65歳以上</t>
    <phoneticPr fontId="5"/>
  </si>
  <si>
    <t>山県市</t>
    <rPh sb="0" eb="2">
      <t>ヤマガタ</t>
    </rPh>
    <rPh sb="2" eb="3">
      <t>シ</t>
    </rPh>
    <phoneticPr fontId="3"/>
  </si>
  <si>
    <t>瑞穂市</t>
    <rPh sb="0" eb="2">
      <t>ミズホ</t>
    </rPh>
    <rPh sb="2" eb="3">
      <t>シ</t>
    </rPh>
    <phoneticPr fontId="3"/>
  </si>
  <si>
    <t>飛騨市</t>
    <rPh sb="0" eb="2">
      <t>ヒダ</t>
    </rPh>
    <rPh sb="2" eb="3">
      <t>シ</t>
    </rPh>
    <phoneticPr fontId="3"/>
  </si>
  <si>
    <t>本巣市</t>
    <rPh sb="0" eb="2">
      <t>モトス</t>
    </rPh>
    <rPh sb="2" eb="3">
      <t>シ</t>
    </rPh>
    <phoneticPr fontId="3"/>
  </si>
  <si>
    <t>郡上市</t>
    <rPh sb="0" eb="2">
      <t>グジョウ</t>
    </rPh>
    <rPh sb="2" eb="3">
      <t>シ</t>
    </rPh>
    <phoneticPr fontId="3"/>
  </si>
  <si>
    <t>下呂市</t>
    <rPh sb="0" eb="2">
      <t>ゲロ</t>
    </rPh>
    <rPh sb="2" eb="3">
      <t>シ</t>
    </rPh>
    <phoneticPr fontId="3"/>
  </si>
  <si>
    <t>海津市</t>
    <rPh sb="0" eb="2">
      <t>カイヅ</t>
    </rPh>
    <rPh sb="2" eb="3">
      <t>シ</t>
    </rPh>
    <phoneticPr fontId="3"/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</si>
  <si>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</si>
  <si>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</si>
  <si>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</si>
  <si>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</si>
  <si>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</si>
  <si>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</si>
  <si>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</si>
  <si>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</si>
  <si>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</si>
  <si>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</si>
  <si>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</si>
  <si>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</si>
  <si>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</si>
  <si>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</si>
  <si>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</si>
  <si>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</si>
  <si>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</si>
  <si>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</si>
  <si>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</si>
  <si>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</si>
  <si>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</si>
  <si>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15歳未満</t>
    <phoneticPr fontId="5"/>
  </si>
  <si>
    <t>15～64歳</t>
    <phoneticPr fontId="5"/>
  </si>
  <si>
    <t>65歳以上</t>
    <phoneticPr fontId="5"/>
  </si>
  <si>
    <t xml:space="preserve"> 核家族世帯</t>
    <phoneticPr fontId="13"/>
  </si>
  <si>
    <t>岐阜県</t>
    <rPh sb="0" eb="3">
      <t>ギフケン</t>
    </rPh>
    <phoneticPr fontId="13"/>
  </si>
  <si>
    <t>市町村名</t>
    <rPh sb="0" eb="3">
      <t>シチョウソン</t>
    </rPh>
    <rPh sb="3" eb="4">
      <t>メイ</t>
    </rPh>
    <phoneticPr fontId="4"/>
  </si>
  <si>
    <t>一般世帯　　　総数</t>
    <rPh sb="0" eb="2">
      <t>イッパン</t>
    </rPh>
    <rPh sb="2" eb="4">
      <t>セタイ</t>
    </rPh>
    <rPh sb="7" eb="9">
      <t>ソウスウ</t>
    </rPh>
    <phoneticPr fontId="13"/>
  </si>
  <si>
    <t>一般世帯総数に占める割合（％）</t>
    <rPh sb="0" eb="2">
      <t>イッパン</t>
    </rPh>
    <rPh sb="2" eb="4">
      <t>セタイ</t>
    </rPh>
    <rPh sb="4" eb="6">
      <t>ソウスウ</t>
    </rPh>
    <rPh sb="7" eb="8">
      <t>シ</t>
    </rPh>
    <rPh sb="10" eb="12">
      <t>ワリアイ</t>
    </rPh>
    <phoneticPr fontId="4"/>
  </si>
  <si>
    <t>一般世帯数(世帯)</t>
    <rPh sb="0" eb="2">
      <t>イッパン</t>
    </rPh>
    <rPh sb="2" eb="5">
      <t>セタイスウ</t>
    </rPh>
    <rPh sb="6" eb="8">
      <t>セタイ</t>
    </rPh>
    <phoneticPr fontId="4"/>
  </si>
  <si>
    <t>高齢（６５歳以上）単独世帯</t>
    <rPh sb="0" eb="2">
      <t>コウレイ</t>
    </rPh>
    <rPh sb="5" eb="6">
      <t>サイ</t>
    </rPh>
    <rPh sb="6" eb="8">
      <t>イジョウ</t>
    </rPh>
    <rPh sb="9" eb="11">
      <t>タンドク</t>
    </rPh>
    <rPh sb="11" eb="13">
      <t>セタイ</t>
    </rPh>
    <phoneticPr fontId="13"/>
  </si>
  <si>
    <t>総人口</t>
    <rPh sb="0" eb="3">
      <t>ソウジンコウ</t>
    </rPh>
    <phoneticPr fontId="3"/>
  </si>
  <si>
    <t>１世帯当たり人員</t>
    <rPh sb="1" eb="3">
      <t>セタイ</t>
    </rPh>
    <rPh sb="3" eb="4">
      <t>ア</t>
    </rPh>
    <rPh sb="6" eb="8">
      <t>ジンイン</t>
    </rPh>
    <phoneticPr fontId="5"/>
  </si>
  <si>
    <t>夫婦のみの世帯</t>
    <rPh sb="0" eb="2">
      <t>フウフ</t>
    </rPh>
    <rPh sb="5" eb="7">
      <t>セタイ</t>
    </rPh>
    <phoneticPr fontId="4"/>
  </si>
  <si>
    <t>ひとり親と子供からなる世帯</t>
    <rPh sb="3" eb="4">
      <t>オヤ</t>
    </rPh>
    <rPh sb="5" eb="7">
      <t>コドモ</t>
    </rPh>
    <rPh sb="11" eb="13">
      <t>セタイ</t>
    </rPh>
    <phoneticPr fontId="4"/>
  </si>
  <si>
    <t>夫婦と子供からなる世帯</t>
    <rPh sb="0" eb="2">
      <t>フウフ</t>
    </rPh>
    <rPh sb="3" eb="5">
      <t>コドモ</t>
    </rPh>
    <rPh sb="9" eb="11">
      <t>セタイ</t>
    </rPh>
    <phoneticPr fontId="4"/>
  </si>
  <si>
    <t>総世帯</t>
    <rPh sb="0" eb="1">
      <t>ソウ</t>
    </rPh>
    <rPh sb="1" eb="3">
      <t>セタイ</t>
    </rPh>
    <phoneticPr fontId="5"/>
  </si>
  <si>
    <t>うち核家族世帯</t>
    <phoneticPr fontId="13"/>
  </si>
  <si>
    <t>うち単独　世帯</t>
    <phoneticPr fontId="13"/>
  </si>
  <si>
    <t>単独世帯</t>
    <phoneticPr fontId="13"/>
  </si>
  <si>
    <t>昭和５０年</t>
  </si>
  <si>
    <t>昭和５５年</t>
    <phoneticPr fontId="3"/>
  </si>
  <si>
    <t>昭和６０年</t>
  </si>
  <si>
    <t>平成　２年</t>
  </si>
  <si>
    <t>平成　７年</t>
  </si>
  <si>
    <t>平成１２年</t>
  </si>
  <si>
    <t>平成１７年</t>
    <phoneticPr fontId="3"/>
  </si>
  <si>
    <t>平成２２年</t>
    <phoneticPr fontId="3"/>
  </si>
  <si>
    <t>山県市</t>
    <rPh sb="0" eb="3">
      <t>ヤマガタシ</t>
    </rPh>
    <phoneticPr fontId="3"/>
  </si>
  <si>
    <t>飛騨市</t>
    <rPh sb="0" eb="3">
      <t>ヒダシ</t>
    </rPh>
    <phoneticPr fontId="3"/>
  </si>
  <si>
    <t>　</t>
    <phoneticPr fontId="3"/>
  </si>
  <si>
    <t>　</t>
  </si>
  <si>
    <t>2000</t>
  </si>
  <si>
    <t>1995</t>
  </si>
  <si>
    <t>1990</t>
  </si>
  <si>
    <t>　  60年</t>
  </si>
  <si>
    <t>1985</t>
  </si>
  <si>
    <t>　  55年</t>
  </si>
  <si>
    <t>1980</t>
  </si>
  <si>
    <t>　  50年</t>
  </si>
  <si>
    <t>1975</t>
  </si>
  <si>
    <t>　  45年</t>
  </si>
  <si>
    <t>1970</t>
  </si>
  <si>
    <t>　  40年</t>
  </si>
  <si>
    <t>1965</t>
  </si>
  <si>
    <t>　  35年</t>
  </si>
  <si>
    <t>1960</t>
  </si>
  <si>
    <t>　  30年</t>
  </si>
  <si>
    <t>1955</t>
  </si>
  <si>
    <t>　  25年</t>
  </si>
  <si>
    <t>1950</t>
  </si>
  <si>
    <t>1940</t>
  </si>
  <si>
    <t>1935</t>
  </si>
  <si>
    <t>1930</t>
  </si>
  <si>
    <t>1925</t>
  </si>
  <si>
    <t>1920</t>
  </si>
  <si>
    <t>0～14歳</t>
    <phoneticPr fontId="5"/>
  </si>
  <si>
    <t>15～64歳</t>
    <phoneticPr fontId="5"/>
  </si>
  <si>
    <t>65歳以上</t>
    <phoneticPr fontId="5"/>
  </si>
  <si>
    <t>0～14歳</t>
    <phoneticPr fontId="5"/>
  </si>
  <si>
    <t>15～64歳</t>
    <phoneticPr fontId="5"/>
  </si>
  <si>
    <t>大正９年</t>
    <phoneticPr fontId="5"/>
  </si>
  <si>
    <t>　　14年</t>
    <phoneticPr fontId="5"/>
  </si>
  <si>
    <t>昭和５年</t>
    <phoneticPr fontId="5"/>
  </si>
  <si>
    <t>　  10年</t>
    <phoneticPr fontId="5"/>
  </si>
  <si>
    <t>　  15年</t>
    <phoneticPr fontId="5"/>
  </si>
  <si>
    <t>平成２年</t>
    <phoneticPr fontId="5"/>
  </si>
  <si>
    <t>　　７年</t>
    <phoneticPr fontId="5"/>
  </si>
  <si>
    <t>　　12年</t>
    <phoneticPr fontId="5"/>
  </si>
  <si>
    <t>　　17年</t>
    <phoneticPr fontId="5"/>
  </si>
  <si>
    <t>一般世帯数</t>
    <rPh sb="0" eb="2">
      <t>イッパン</t>
    </rPh>
    <rPh sb="2" eb="3">
      <t>ヨ</t>
    </rPh>
    <phoneticPr fontId="3"/>
  </si>
  <si>
    <t>1世帯当たり人員</t>
    <rPh sb="1" eb="3">
      <t>セタイ</t>
    </rPh>
    <rPh sb="3" eb="4">
      <t>ア</t>
    </rPh>
    <rPh sb="6" eb="8">
      <t>ジンイン</t>
    </rPh>
    <phoneticPr fontId="5"/>
  </si>
  <si>
    <t>西暦</t>
    <rPh sb="0" eb="2">
      <t>セイレキ</t>
    </rPh>
    <phoneticPr fontId="5"/>
  </si>
  <si>
    <t>調査年</t>
  </si>
  <si>
    <t>総  数</t>
    <phoneticPr fontId="3"/>
  </si>
  <si>
    <t>増減数</t>
    <rPh sb="1" eb="2">
      <t>ゲン</t>
    </rPh>
    <phoneticPr fontId="3"/>
  </si>
  <si>
    <t>増減率</t>
  </si>
  <si>
    <t>（世帯）</t>
  </si>
  <si>
    <t>（％）</t>
  </si>
  <si>
    <t>（人）</t>
  </si>
  <si>
    <t>平成　 2</t>
    <phoneticPr fontId="3"/>
  </si>
  <si>
    <t>世帯の家族類型　</t>
    <rPh sb="0" eb="2">
      <t>セタイ</t>
    </rPh>
    <rPh sb="3" eb="5">
      <t>カゾク</t>
    </rPh>
    <rPh sb="5" eb="7">
      <t>ルイケイ</t>
    </rPh>
    <phoneticPr fontId="4"/>
  </si>
  <si>
    <t>一般世帯数</t>
    <rPh sb="0" eb="2">
      <t>イッパン</t>
    </rPh>
    <rPh sb="2" eb="5">
      <t>セタイスウ</t>
    </rPh>
    <phoneticPr fontId="4"/>
  </si>
  <si>
    <t>平成７年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</si>
  <si>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</si>
  <si>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</si>
  <si>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</si>
  <si>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1)</t>
    <phoneticPr fontId="4"/>
  </si>
  <si>
    <t>一般世帯数</t>
    <rPh sb="0" eb="2">
      <t>イッパン</t>
    </rPh>
    <rPh sb="2" eb="4">
      <t>セタイ</t>
    </rPh>
    <phoneticPr fontId="4"/>
  </si>
  <si>
    <t>核家族世帯</t>
    <rPh sb="0" eb="1">
      <t>カク</t>
    </rPh>
    <rPh sb="1" eb="3">
      <t>カゾク</t>
    </rPh>
    <rPh sb="3" eb="5">
      <t>セタイ</t>
    </rPh>
    <phoneticPr fontId="4"/>
  </si>
  <si>
    <t>夫婦と子供から成る世帯</t>
    <rPh sb="0" eb="2">
      <t>フウフ</t>
    </rPh>
    <rPh sb="3" eb="5">
      <t>コドモ</t>
    </rPh>
    <rPh sb="7" eb="8">
      <t>ナ</t>
    </rPh>
    <rPh sb="9" eb="11">
      <t>セタイ</t>
    </rPh>
    <phoneticPr fontId="4"/>
  </si>
  <si>
    <t>ひとり親と子供から成る世帯</t>
    <rPh sb="3" eb="4">
      <t>オヤ</t>
    </rPh>
    <rPh sb="5" eb="7">
      <t>コドモ</t>
    </rPh>
    <rPh sb="9" eb="10">
      <t>ナ</t>
    </rPh>
    <rPh sb="11" eb="13">
      <t>セタイ</t>
    </rPh>
    <phoneticPr fontId="4"/>
  </si>
  <si>
    <t>単独世帯</t>
    <rPh sb="0" eb="2">
      <t>タンドク</t>
    </rPh>
    <rPh sb="2" eb="4">
      <t>セタイ</t>
    </rPh>
    <phoneticPr fontId="4"/>
  </si>
  <si>
    <t>うち65歳以上</t>
    <rPh sb="4" eb="7">
      <t>サイイジョウ</t>
    </rPh>
    <phoneticPr fontId="4"/>
  </si>
  <si>
    <t>その他の世帯</t>
    <rPh sb="2" eb="3">
      <t>タ</t>
    </rPh>
    <rPh sb="4" eb="6">
      <t>セタイ</t>
    </rPh>
    <phoneticPr fontId="4"/>
  </si>
  <si>
    <t>総数に占める割合（％）</t>
    <rPh sb="0" eb="2">
      <t>ソウスウ</t>
    </rPh>
    <rPh sb="3" eb="4">
      <t>シ</t>
    </rPh>
    <rPh sb="6" eb="8">
      <t>ワリアイ</t>
    </rPh>
    <phoneticPr fontId="4"/>
  </si>
  <si>
    <t>増減数</t>
    <rPh sb="0" eb="2">
      <t>ゾウゲン</t>
    </rPh>
    <rPh sb="2" eb="3">
      <t>スウ</t>
    </rPh>
    <phoneticPr fontId="4"/>
  </si>
  <si>
    <t>平成７～12年</t>
    <rPh sb="0" eb="2">
      <t>ヘイセイ</t>
    </rPh>
    <rPh sb="6" eb="7">
      <t>ネン</t>
    </rPh>
    <phoneticPr fontId="4"/>
  </si>
  <si>
    <t>平成12～17年</t>
    <rPh sb="0" eb="2">
      <t>ヘイセイ</t>
    </rPh>
    <rPh sb="7" eb="8">
      <t>ネン</t>
    </rPh>
    <phoneticPr fontId="4"/>
  </si>
  <si>
    <t>平成17～22年</t>
    <rPh sb="0" eb="2">
      <t>ヘイセイ</t>
    </rPh>
    <rPh sb="7" eb="8">
      <t>ネン</t>
    </rPh>
    <phoneticPr fontId="4"/>
  </si>
  <si>
    <t>増減率(%)</t>
    <rPh sb="0" eb="2">
      <t>ゾウゲン</t>
    </rPh>
    <rPh sb="2" eb="3">
      <t>リツ</t>
    </rPh>
    <phoneticPr fontId="4"/>
  </si>
  <si>
    <t>調査年</t>
    <rPh sb="0" eb="2">
      <t>チョウサ</t>
    </rPh>
    <rPh sb="2" eb="3">
      <t>ネン</t>
    </rPh>
    <phoneticPr fontId="5"/>
  </si>
  <si>
    <t>人　　　　口</t>
    <phoneticPr fontId="3"/>
  </si>
  <si>
    <t>総　世　帯　</t>
    <rPh sb="0" eb="1">
      <t>ソウ</t>
    </rPh>
    <phoneticPr fontId="3"/>
  </si>
  <si>
    <t>総　数</t>
    <phoneticPr fontId="3"/>
  </si>
  <si>
    <t>大正　 9年</t>
    <phoneticPr fontId="3"/>
  </si>
  <si>
    <t>－</t>
  </si>
  <si>
    <t>昭和　 5</t>
    <phoneticPr fontId="3"/>
  </si>
  <si>
    <t>平成　 2</t>
    <phoneticPr fontId="3"/>
  </si>
  <si>
    <t>平成12年以前の人口には旧長野県木曽郡山口村（平成17年2月13日中津川市と合併）の人口は含まれていない。</t>
    <rPh sb="5" eb="7">
      <t>イゼン</t>
    </rPh>
    <rPh sb="23" eb="25">
      <t>ヘイセイ</t>
    </rPh>
    <phoneticPr fontId="3"/>
  </si>
  <si>
    <t>(注）</t>
    <phoneticPr fontId="4"/>
  </si>
  <si>
    <t>平成７～12年</t>
  </si>
  <si>
    <t>平成12～17年</t>
  </si>
  <si>
    <t>平成17～22年</t>
  </si>
  <si>
    <t>八幡地域</t>
    <rPh sb="0" eb="2">
      <t>ハチマン</t>
    </rPh>
    <rPh sb="2" eb="4">
      <t>チイキ</t>
    </rPh>
    <phoneticPr fontId="4"/>
  </si>
  <si>
    <t>大和地域</t>
    <rPh sb="0" eb="2">
      <t>ヤマト</t>
    </rPh>
    <rPh sb="2" eb="4">
      <t>チイキ</t>
    </rPh>
    <phoneticPr fontId="4"/>
  </si>
  <si>
    <t>白鳥地域</t>
    <rPh sb="0" eb="2">
      <t>シロトリ</t>
    </rPh>
    <rPh sb="2" eb="4">
      <t>チイキ</t>
    </rPh>
    <phoneticPr fontId="4"/>
  </si>
  <si>
    <t>高鷲地域</t>
    <rPh sb="0" eb="2">
      <t>タカス</t>
    </rPh>
    <rPh sb="2" eb="4">
      <t>チイキ</t>
    </rPh>
    <phoneticPr fontId="4"/>
  </si>
  <si>
    <t>美並地域</t>
    <rPh sb="0" eb="2">
      <t>ミナミ</t>
    </rPh>
    <rPh sb="2" eb="4">
      <t>チイキ</t>
    </rPh>
    <phoneticPr fontId="4"/>
  </si>
  <si>
    <t>明宝地域</t>
    <rPh sb="0" eb="2">
      <t>メイホウ</t>
    </rPh>
    <rPh sb="2" eb="4">
      <t>チイキ</t>
    </rPh>
    <phoneticPr fontId="4"/>
  </si>
  <si>
    <t>和良地域</t>
    <rPh sb="0" eb="2">
      <t>ワラ</t>
    </rPh>
    <rPh sb="2" eb="4">
      <t>チイキ</t>
    </rPh>
    <phoneticPr fontId="4"/>
  </si>
  <si>
    <t>総数</t>
    <rPh sb="0" eb="2">
      <t>ソウスウ</t>
    </rPh>
    <phoneticPr fontId="4"/>
  </si>
  <si>
    <t>不詳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</si>
  <si>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</si>
  <si>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</si>
  <si>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</si>
  <si>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</si>
  <si>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</si>
  <si>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</si>
  <si>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</si>
  <si>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</si>
  <si>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</si>
  <si>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</si>
  <si>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</si>
  <si>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</si>
  <si>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</si>
  <si>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</si>
  <si>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</si>
  <si>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</si>
  <si>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</si>
  <si>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</si>
  <si>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郡上市</t>
  </si>
  <si>
    <t>-</t>
  </si>
  <si>
    <t>増減数</t>
  </si>
  <si>
    <t>（人）</t>
    <rPh sb="1" eb="2">
      <t>ニン</t>
    </rPh>
    <phoneticPr fontId="16"/>
  </si>
  <si>
    <t>　　　</t>
    <phoneticPr fontId="17"/>
  </si>
  <si>
    <t>年齢　不詳</t>
    <rPh sb="0" eb="2">
      <t>ネンレイ</t>
    </rPh>
    <rPh sb="3" eb="5">
      <t>フショウ</t>
    </rPh>
    <phoneticPr fontId="15"/>
  </si>
  <si>
    <t>（人口）</t>
    <rPh sb="1" eb="3">
      <t>ジンコウ</t>
    </rPh>
    <phoneticPr fontId="3"/>
  </si>
  <si>
    <t>－</t>
    <phoneticPr fontId="17"/>
  </si>
  <si>
    <t>国計</t>
    <rPh sb="0" eb="1">
      <t>クニ</t>
    </rPh>
    <rPh sb="1" eb="2">
      <t>ケイ</t>
    </rPh>
    <phoneticPr fontId="3"/>
  </si>
  <si>
    <t>年齢３区分別人口（人）</t>
    <rPh sb="0" eb="2">
      <t>ネンレイ</t>
    </rPh>
    <rPh sb="3" eb="5">
      <t>クブン</t>
    </rPh>
    <rPh sb="5" eb="6">
      <t>ベツ</t>
    </rPh>
    <rPh sb="6" eb="8">
      <t>ジンコウ</t>
    </rPh>
    <rPh sb="9" eb="10">
      <t>ニン</t>
    </rPh>
    <phoneticPr fontId="5"/>
  </si>
  <si>
    <t>年齢３区分別人口割合（％）</t>
    <rPh sb="0" eb="2">
      <t>ネンレイ</t>
    </rPh>
    <rPh sb="3" eb="5">
      <t>クブン</t>
    </rPh>
    <rPh sb="5" eb="6">
      <t>ベツ</t>
    </rPh>
    <rPh sb="6" eb="8">
      <t>ジンコウ</t>
    </rPh>
    <rPh sb="8" eb="10">
      <t>ワリアイ</t>
    </rPh>
    <phoneticPr fontId="5"/>
  </si>
  <si>
    <t>人口総数
（人）</t>
    <rPh sb="0" eb="2">
      <t>ジンコウ</t>
    </rPh>
    <rPh sb="2" eb="4">
      <t>ソウスウ</t>
    </rPh>
    <rPh sb="6" eb="7">
      <t>ニン</t>
    </rPh>
    <phoneticPr fontId="5"/>
  </si>
  <si>
    <t>年齢３区分別人口（人）</t>
    <rPh sb="0" eb="1">
      <t>ネン</t>
    </rPh>
    <rPh sb="9" eb="10">
      <t>ニン</t>
    </rPh>
    <phoneticPr fontId="5"/>
  </si>
  <si>
    <t xml:space="preserve"> 年齢３区分別人口割合（％）</t>
    <phoneticPr fontId="3"/>
  </si>
  <si>
    <t>　　　　</t>
    <phoneticPr fontId="15"/>
  </si>
  <si>
    <t>地域名</t>
    <rPh sb="0" eb="2">
      <t>チイキ</t>
    </rPh>
    <rPh sb="2" eb="3">
      <t>メイ</t>
    </rPh>
    <phoneticPr fontId="6"/>
  </si>
  <si>
    <t>地域名</t>
    <rPh sb="0" eb="2">
      <t>チイキ</t>
    </rPh>
    <phoneticPr fontId="5"/>
  </si>
  <si>
    <t>地域名</t>
    <phoneticPr fontId="4"/>
  </si>
  <si>
    <t>令和   2</t>
    <rPh sb="0" eb="1">
      <t>レイワ</t>
    </rPh>
    <phoneticPr fontId="17"/>
  </si>
  <si>
    <t>令和２年</t>
    <rPh sb="0" eb="2">
      <t>レイワ</t>
    </rPh>
    <rPh sb="3" eb="4">
      <t>ネン</t>
    </rPh>
    <phoneticPr fontId="15"/>
  </si>
  <si>
    <t>　　22年</t>
    <phoneticPr fontId="5"/>
  </si>
  <si>
    <t>　　27年</t>
    <rPh sb="4" eb="5">
      <t>ネン</t>
    </rPh>
    <phoneticPr fontId="15"/>
  </si>
  <si>
    <t>令和　2</t>
    <rPh sb="0" eb="2">
      <t>レイワ</t>
    </rPh>
    <phoneticPr fontId="16"/>
  </si>
  <si>
    <t>平成27年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</si>
  <si>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</si>
  <si>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平成22～27年</t>
    <phoneticPr fontId="17"/>
  </si>
  <si>
    <t>平成27～令和2年</t>
    <rPh sb="5" eb="7">
      <t>レイワ</t>
    </rPh>
    <phoneticPr fontId="17"/>
  </si>
  <si>
    <t>令和2年</t>
    <rPh sb="0" eb="2">
      <t>レイワ</t>
    </rPh>
    <rPh sb="3" eb="4">
      <t>ネン</t>
    </rPh>
    <phoneticPr fontId="3"/>
  </si>
  <si>
    <t>平成27年</t>
    <rPh sb="0" eb="2">
      <t>ヘイセイ</t>
    </rPh>
    <rPh sb="4" eb="5">
      <t>ネン</t>
    </rPh>
    <phoneticPr fontId="3"/>
  </si>
  <si>
    <t>平成27年～令和2年の増減</t>
    <rPh sb="0" eb="2">
      <t>ヘイセイ</t>
    </rPh>
    <rPh sb="4" eb="5">
      <t>ネン</t>
    </rPh>
    <rPh sb="6" eb="8">
      <t>レイワ</t>
    </rPh>
    <rPh sb="9" eb="10">
      <t>ネン</t>
    </rPh>
    <rPh sb="11" eb="13">
      <t>ゾウゲン</t>
    </rPh>
    <phoneticPr fontId="4"/>
  </si>
  <si>
    <t>※一般世帯総数に占める割合は、一般世帯総数から世帯の家族類型「不詳」を除いた世帯数を用いて算出している。</t>
  </si>
  <si>
    <t>平成２７年</t>
    <phoneticPr fontId="4"/>
  </si>
  <si>
    <t>令和２年</t>
    <rPh sb="0" eb="2">
      <t>レイワ</t>
    </rPh>
    <rPh sb="3" eb="4">
      <t>ネン</t>
    </rPh>
    <phoneticPr fontId="4"/>
  </si>
  <si>
    <t>岐南町</t>
    <phoneticPr fontId="4"/>
  </si>
  <si>
    <t>笠松町</t>
    <phoneticPr fontId="4"/>
  </si>
  <si>
    <t>養老町</t>
    <phoneticPr fontId="4"/>
  </si>
  <si>
    <t>垂井町</t>
    <phoneticPr fontId="4"/>
  </si>
  <si>
    <t>関ヶ原町</t>
    <phoneticPr fontId="4"/>
  </si>
  <si>
    <t>神戸町</t>
    <phoneticPr fontId="4"/>
  </si>
  <si>
    <t>輪之内町</t>
    <phoneticPr fontId="4"/>
  </si>
  <si>
    <t>安八町</t>
    <phoneticPr fontId="4"/>
  </si>
  <si>
    <t>揖斐川町</t>
    <phoneticPr fontId="4"/>
  </si>
  <si>
    <t>大野町</t>
    <phoneticPr fontId="4"/>
  </si>
  <si>
    <t>池田町</t>
    <phoneticPr fontId="4"/>
  </si>
  <si>
    <t>北方町</t>
    <phoneticPr fontId="4"/>
  </si>
  <si>
    <t>坂祝町</t>
    <phoneticPr fontId="4"/>
  </si>
  <si>
    <t>富加町</t>
    <phoneticPr fontId="4"/>
  </si>
  <si>
    <t>川辺町</t>
    <phoneticPr fontId="4"/>
  </si>
  <si>
    <t>七宗町</t>
    <phoneticPr fontId="4"/>
  </si>
  <si>
    <t>八百津町</t>
    <phoneticPr fontId="4"/>
  </si>
  <si>
    <t>白川町</t>
    <phoneticPr fontId="4"/>
  </si>
  <si>
    <t>東白川村</t>
    <phoneticPr fontId="4"/>
  </si>
  <si>
    <t>御嵩町</t>
    <phoneticPr fontId="4"/>
  </si>
  <si>
    <t>白川村</t>
    <phoneticPr fontId="4"/>
  </si>
  <si>
    <t>人口</t>
  </si>
  <si>
    <t>H27～R２年の人口増減</t>
  </si>
  <si>
    <t>人口割合（％）</t>
  </si>
  <si>
    <t>総世帯数</t>
  </si>
  <si>
    <t xml:space="preserve">増減率（％） </t>
  </si>
  <si>
    <t>R２</t>
  </si>
  <si>
    <t>H27</t>
  </si>
  <si>
    <t>順位</t>
  </si>
  <si>
    <t>※高齢化率</t>
  </si>
  <si>
    <t>山県市</t>
  </si>
  <si>
    <t>瑞穂市</t>
  </si>
  <si>
    <t>飛騨市</t>
  </si>
  <si>
    <t>本巣市</t>
  </si>
  <si>
    <t>下呂市</t>
  </si>
  <si>
    <t>海津市</t>
  </si>
  <si>
    <t>関ケ原町</t>
  </si>
  <si>
    <t>15～64歳</t>
    <phoneticPr fontId="4"/>
  </si>
  <si>
    <t>人口</t>
    <rPh sb="0" eb="2">
      <t>ジンコウ</t>
    </rPh>
    <phoneticPr fontId="16"/>
  </si>
  <si>
    <t>岐阜県</t>
    <rPh sb="0" eb="3">
      <t>ギフケン</t>
    </rPh>
    <phoneticPr fontId="4"/>
  </si>
  <si>
    <t>岐阜県</t>
    <rPh sb="0" eb="3">
      <t>ギフケン</t>
    </rPh>
    <phoneticPr fontId="4"/>
  </si>
  <si>
    <t>No</t>
    <phoneticPr fontId="4"/>
  </si>
  <si>
    <t>内容</t>
    <rPh sb="0" eb="2">
      <t>ナイヨウ</t>
    </rPh>
    <phoneticPr fontId="4"/>
  </si>
  <si>
    <t>区分</t>
    <rPh sb="0" eb="2">
      <t>クブン</t>
    </rPh>
    <phoneticPr fontId="22"/>
  </si>
  <si>
    <t>総計</t>
    <rPh sb="0" eb="2">
      <t>ソウケイ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</si>
  <si>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</si>
  <si>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</si>
  <si>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0～4歳</t>
    <rPh sb="3" eb="4">
      <t>サイ</t>
    </rPh>
    <phoneticPr fontId="22"/>
  </si>
  <si>
    <t>5～9歳</t>
    <rPh sb="3" eb="4">
      <t>サイ</t>
    </rPh>
    <phoneticPr fontId="22"/>
  </si>
  <si>
    <t>10～14歳</t>
    <rPh sb="5" eb="6">
      <t>サイ</t>
    </rPh>
    <phoneticPr fontId="22"/>
  </si>
  <si>
    <t>15～19歳</t>
    <rPh sb="5" eb="6">
      <t>サイ</t>
    </rPh>
    <phoneticPr fontId="22"/>
  </si>
  <si>
    <t>20～24歳</t>
    <rPh sb="5" eb="6">
      <t>サイ</t>
    </rPh>
    <phoneticPr fontId="22"/>
  </si>
  <si>
    <t>25～29歳</t>
    <rPh sb="5" eb="6">
      <t>サイ</t>
    </rPh>
    <phoneticPr fontId="22"/>
  </si>
  <si>
    <t>30～34歳</t>
    <rPh sb="5" eb="6">
      <t>サイ</t>
    </rPh>
    <phoneticPr fontId="22"/>
  </si>
  <si>
    <t>35～39歳</t>
    <rPh sb="5" eb="6">
      <t>サイ</t>
    </rPh>
    <phoneticPr fontId="22"/>
  </si>
  <si>
    <t>40～44歳</t>
    <rPh sb="5" eb="6">
      <t>サイ</t>
    </rPh>
    <phoneticPr fontId="22"/>
  </si>
  <si>
    <t>45～49歳</t>
    <rPh sb="5" eb="6">
      <t>サイ</t>
    </rPh>
    <phoneticPr fontId="22"/>
  </si>
  <si>
    <t>50～54歳</t>
    <rPh sb="5" eb="6">
      <t>サイ</t>
    </rPh>
    <phoneticPr fontId="22"/>
  </si>
  <si>
    <t>55～59歳</t>
    <rPh sb="5" eb="6">
      <t>サイ</t>
    </rPh>
    <phoneticPr fontId="22"/>
  </si>
  <si>
    <t>60～64歳</t>
    <rPh sb="5" eb="6">
      <t>サイ</t>
    </rPh>
    <phoneticPr fontId="22"/>
  </si>
  <si>
    <t>65～69歳</t>
    <rPh sb="5" eb="6">
      <t>サイ</t>
    </rPh>
    <phoneticPr fontId="22"/>
  </si>
  <si>
    <t>70～74歳</t>
    <rPh sb="5" eb="6">
      <t>サイ</t>
    </rPh>
    <phoneticPr fontId="22"/>
  </si>
  <si>
    <t>75～79歳</t>
    <rPh sb="5" eb="6">
      <t>サイ</t>
    </rPh>
    <phoneticPr fontId="22"/>
  </si>
  <si>
    <t>80～84歳</t>
    <rPh sb="5" eb="6">
      <t>サイ</t>
    </rPh>
    <phoneticPr fontId="22"/>
  </si>
  <si>
    <t>85～89歳</t>
    <rPh sb="5" eb="6">
      <t>サイ</t>
    </rPh>
    <phoneticPr fontId="22"/>
  </si>
  <si>
    <t>90歳以上</t>
    <rPh sb="2" eb="5">
      <t>サイイジョウ</t>
    </rPh>
    <phoneticPr fontId="22"/>
  </si>
  <si>
    <t>年齢不詳</t>
    <rPh sb="0" eb="2">
      <t>ネンレイ</t>
    </rPh>
    <rPh sb="2" eb="4">
      <t>フショウ</t>
    </rPh>
    <phoneticPr fontId="22"/>
  </si>
  <si>
    <t>昭和55年</t>
    <rPh sb="0" eb="2">
      <t>ショウワ</t>
    </rPh>
    <rPh sb="4" eb="5">
      <t>ネン</t>
    </rPh>
    <phoneticPr fontId="22"/>
  </si>
  <si>
    <t>-</t>
    <phoneticPr fontId="22"/>
  </si>
  <si>
    <t>昭和60年</t>
    <rPh sb="0" eb="2">
      <t>ショウワ</t>
    </rPh>
    <rPh sb="4" eb="5">
      <t>ネン</t>
    </rPh>
    <phoneticPr fontId="22"/>
  </si>
  <si>
    <t>平成12年</t>
    <rPh sb="0" eb="2">
      <t>ヘイセイ</t>
    </rPh>
    <rPh sb="4" eb="5">
      <t>ネン</t>
    </rPh>
    <phoneticPr fontId="22"/>
  </si>
  <si>
    <t>平成17年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</si>
  <si>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</si>
  <si>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平成27年</t>
    <rPh sb="0" eb="2">
      <t>ヘイセイ</t>
    </rPh>
    <rPh sb="4" eb="5">
      <t>ネン</t>
    </rPh>
    <phoneticPr fontId="22"/>
  </si>
  <si>
    <t>平成2年</t>
    <rPh sb="0" eb="2">
      <t>ヘイセイ</t>
    </rPh>
    <rPh sb="3" eb="4">
      <t>ネン</t>
    </rPh>
    <phoneticPr fontId="22"/>
  </si>
  <si>
    <t>平成7年</t>
    <rPh sb="0" eb="2">
      <t>ヘイセイ</t>
    </rPh>
    <rPh sb="3" eb="4">
      <t>ネン</t>
    </rPh>
    <phoneticPr fontId="22"/>
  </si>
  <si>
    <t>令和2年</t>
    <rPh sb="0" eb="2">
      <t>レイワ</t>
    </rPh>
    <rPh sb="3" eb="4">
      <t>ネン</t>
    </rPh>
    <phoneticPr fontId="22"/>
  </si>
  <si>
    <t>現住地による人口</t>
  </si>
  <si>
    <t>(再掲)
転入</t>
    <rPh sb="6" eb="8">
      <t>テンニュウ</t>
    </rPh>
    <phoneticPr fontId="22"/>
  </si>
  <si>
    <t>(再掲)
転出</t>
    <rPh sb="6" eb="8">
      <t>テンシュツ</t>
    </rPh>
    <phoneticPr fontId="22"/>
  </si>
  <si>
    <t>他県</t>
  </si>
  <si>
    <t>国外</t>
  </si>
  <si>
    <t>総数（年齢）</t>
  </si>
  <si>
    <t>年齢「不詳」</t>
  </si>
  <si>
    <t>（再掲）5歳以上</t>
  </si>
  <si>
    <t>H27年</t>
  </si>
  <si>
    <t>R2年</t>
  </si>
  <si>
    <t>総数</t>
  </si>
  <si>
    <t>労働力人口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</si>
  <si>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</si>
  <si>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</si>
  <si>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</si>
  <si>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</si>
  <si>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</si>
  <si>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</si>
  <si>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</si>
  <si>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</si>
  <si>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</si>
  <si>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</si>
  <si>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</si>
  <si>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</si>
  <si>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</si>
  <si>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</si>
  <si>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男性</t>
    <rPh sb="0" eb="2">
      <t>ダンセイ</t>
    </rPh>
    <phoneticPr fontId="4"/>
  </si>
  <si>
    <t>女性</t>
    <rPh sb="0" eb="2">
      <t>ジョセイ</t>
    </rPh>
    <phoneticPr fontId="4"/>
  </si>
  <si>
    <t>うち
就業者</t>
    <rPh sb="3" eb="6">
      <t>シュウギョウシャ</t>
    </rPh>
    <phoneticPr fontId="4"/>
  </si>
  <si>
    <t>労働力率
（％）</t>
    <rPh sb="3" eb="4">
      <t>リツ</t>
    </rPh>
    <phoneticPr fontId="4"/>
  </si>
  <si>
    <t>従業上の地位</t>
  </si>
  <si>
    <t>R2</t>
  </si>
  <si>
    <t>H27～R2の増減</t>
  </si>
  <si>
    <t>就業者数</t>
  </si>
  <si>
    <t>構成比</t>
  </si>
  <si>
    <t>総数（従業上の地位）</t>
  </si>
  <si>
    <t>（雇用者）正規の職員・従業員</t>
  </si>
  <si>
    <t>（雇用者）労働者派遣事業所の派遣社員</t>
  </si>
  <si>
    <t>（雇用者）パート・アルバイト・その他</t>
  </si>
  <si>
    <t>役員</t>
  </si>
  <si>
    <t>雇人のある業主</t>
  </si>
  <si>
    <t>雇人のない業主</t>
  </si>
  <si>
    <t>家族従業者</t>
  </si>
  <si>
    <t>家庭内職者</t>
  </si>
  <si>
    <t>従業上の地位「不詳」</t>
  </si>
  <si>
    <t>雇用者計</t>
    <rPh sb="3" eb="4">
      <t>ケイ</t>
    </rPh>
    <phoneticPr fontId="4"/>
  </si>
  <si>
    <t>総数における割合（％）</t>
  </si>
  <si>
    <t>H22</t>
  </si>
  <si>
    <t>　Ａ 農業，林業</t>
  </si>
  <si>
    <t>　Ｂ 漁業</t>
  </si>
  <si>
    <t>　Ｃ 鉱業，採石業，砂利採取業</t>
  </si>
  <si>
    <t>　Ｄ 建設業</t>
  </si>
  <si>
    <t>　Ｅ 製造業</t>
  </si>
  <si>
    <t>　Ｆ 電気・ガス・熱供給・水道業</t>
  </si>
  <si>
    <t>　Ｇ 情報通信業</t>
  </si>
  <si>
    <t>　Ｈ 運輸業，郵便業</t>
  </si>
  <si>
    <t>　Ｉ 卸売業，小売業</t>
  </si>
  <si>
    <t>　Ｊ 金融業，保険業</t>
  </si>
  <si>
    <t>　Ｋ 不動産業，物品賃貸業</t>
  </si>
  <si>
    <t>　Ｌ 学術研究，専門・技術サービス業</t>
  </si>
  <si>
    <t>　Ｍ 宿泊業，飲食サービス業</t>
  </si>
  <si>
    <t>　Ｎ 生活関連サービス業，娯楽業</t>
  </si>
  <si>
    <t>　Ｏ 教育，学習支援業</t>
  </si>
  <si>
    <t>　Ｐ 医療，福祉</t>
  </si>
  <si>
    <t>　Ｑ 複合サービス事業</t>
  </si>
  <si>
    <t>　Ｒ サービス業（他に分類されないもの）</t>
  </si>
  <si>
    <t>　Ｓ 公務（他に分類されるものを除く）</t>
  </si>
  <si>
    <t>　Ｔ 分類不能の産業</t>
  </si>
  <si>
    <t>就業者数</t>
    <rPh sb="0" eb="3">
      <t>シュウギョウシャ</t>
    </rPh>
    <rPh sb="3" eb="4">
      <t>スウ</t>
    </rPh>
    <phoneticPr fontId="4"/>
  </si>
  <si>
    <t>　総数（産業大分類）</t>
    <phoneticPr fontId="4"/>
  </si>
  <si>
    <t>大分類</t>
  </si>
  <si>
    <t>　Ａ 管理的職業従事者</t>
  </si>
  <si>
    <t>　Ｂ 専門的・技術的職業従事者</t>
  </si>
  <si>
    <t>　Ｃ 事務従事者</t>
  </si>
  <si>
    <t>　Ｄ 販売従事者</t>
  </si>
  <si>
    <t>　Ｅ サービス職業従事者</t>
  </si>
  <si>
    <t>　Ｆ 保安職業従事者</t>
  </si>
  <si>
    <t>　Ｇ 農林漁業従事者</t>
  </si>
  <si>
    <t>　Ｈ 生産工程従事者</t>
  </si>
  <si>
    <t>　Ｉ 輸送・機械運転従事者</t>
  </si>
  <si>
    <t>　Ｊ 建設・採掘従事者</t>
  </si>
  <si>
    <t>　Ｋ 運搬・清掃・包装等従事者</t>
  </si>
  <si>
    <t>　Ｌ 分類不能の職業</t>
  </si>
  <si>
    <t>年齢</t>
  </si>
  <si>
    <t>男</t>
  </si>
  <si>
    <t>女</t>
  </si>
  <si>
    <t>平成22年</t>
  </si>
  <si>
    <t>平成27年</t>
  </si>
  <si>
    <t>令和２年</t>
  </si>
  <si>
    <t>市</t>
  </si>
  <si>
    <t>県</t>
  </si>
  <si>
    <t>全国</t>
  </si>
  <si>
    <t>注・</t>
    <rPh sb="0" eb="1">
      <t>チュウ</t>
    </rPh>
    <phoneticPr fontId="4"/>
  </si>
  <si>
    <t>人口総数には、年齢「不詳」を含むため、年齢３区分別人口の計とは一致しない。</t>
    <phoneticPr fontId="4"/>
  </si>
  <si>
    <t>注・</t>
    <rPh sb="0" eb="1">
      <t>チュウ</t>
    </rPh>
    <phoneticPr fontId="5"/>
  </si>
  <si>
    <t>年齢３区分別人口割合は、人口総数から年齢「不詳」を除いた人口を用いて算出している。</t>
    <phoneticPr fontId="4"/>
  </si>
  <si>
    <t>・</t>
    <phoneticPr fontId="4"/>
  </si>
  <si>
    <t>国　　計</t>
    <rPh sb="0" eb="1">
      <t>クニ</t>
    </rPh>
    <rPh sb="3" eb="4">
      <t>ケイ</t>
    </rPh>
    <phoneticPr fontId="3"/>
  </si>
  <si>
    <t>県　　計</t>
    <rPh sb="0" eb="1">
      <t>ケン</t>
    </rPh>
    <rPh sb="3" eb="4">
      <t>ケイ</t>
    </rPh>
    <phoneticPr fontId="3"/>
  </si>
  <si>
    <t>注・</t>
    <rPh sb="0" eb="1">
      <t>チュウ</t>
    </rPh>
    <phoneticPr fontId="4"/>
  </si>
  <si>
    <t>　  22年</t>
    <phoneticPr fontId="15"/>
  </si>
  <si>
    <t>総数における
割合（％）</t>
    <rPh sb="0" eb="2">
      <t>ソウスウ</t>
    </rPh>
    <rPh sb="7" eb="9">
      <t>ワリアイ</t>
    </rPh>
    <phoneticPr fontId="4"/>
  </si>
  <si>
    <t>非労働力
人口</t>
    <rPh sb="3" eb="4">
      <t>リョク</t>
    </rPh>
    <rPh sb="5" eb="7">
      <t>ジンコウ</t>
    </rPh>
    <phoneticPr fontId="4"/>
  </si>
  <si>
    <t>人口・世帯数の推移</t>
    <rPh sb="0" eb="2">
      <t>ジンコウ</t>
    </rPh>
    <rPh sb="3" eb="6">
      <t>セタイスウ</t>
    </rPh>
    <rPh sb="7" eb="9">
      <t>スイイ</t>
    </rPh>
    <phoneticPr fontId="4"/>
  </si>
  <si>
    <t>１．人口・世帯数の推移</t>
    <rPh sb="2" eb="4">
      <t>ジンコウ</t>
    </rPh>
    <phoneticPr fontId="3"/>
  </si>
  <si>
    <t xml:space="preserve">県内他
市町村 </t>
    <phoneticPr fontId="22"/>
  </si>
  <si>
    <t>市町村名</t>
    <rPh sb="0" eb="3">
      <t>シチョウソン</t>
    </rPh>
    <rPh sb="3" eb="4">
      <t>メイ</t>
    </rPh>
    <phoneticPr fontId="4"/>
  </si>
  <si>
    <t>（人）</t>
    <phoneticPr fontId="17"/>
  </si>
  <si>
    <t>実数(人)</t>
  </si>
  <si>
    <t>(人)</t>
  </si>
  <si>
    <t>割合（％）</t>
  </si>
  <si>
    <t>ポイント差</t>
  </si>
  <si>
    <t>総数（夜間人口）</t>
  </si>
  <si>
    <t>　従業・通学地不詳</t>
  </si>
  <si>
    <t>（再掲）流出人口</t>
  </si>
  <si>
    <t>（再掲）流入人口</t>
  </si>
  <si>
    <t>　従業・通学なし</t>
    <phoneticPr fontId="4"/>
  </si>
  <si>
    <t>　</t>
    <phoneticPr fontId="4"/>
  </si>
  <si>
    <t>　従業地不詳</t>
    <phoneticPr fontId="4"/>
  </si>
  <si>
    <t>従業地人口</t>
    <phoneticPr fontId="4"/>
  </si>
  <si>
    <t>　通学地不詳</t>
    <rPh sb="1" eb="3">
      <t>ツウガク</t>
    </rPh>
    <phoneticPr fontId="4"/>
  </si>
  <si>
    <t>通学地人口</t>
    <rPh sb="0" eb="2">
      <t>ツウガク</t>
    </rPh>
    <phoneticPr fontId="4"/>
  </si>
  <si>
    <t>都府県・
市町村名</t>
    <rPh sb="5" eb="8">
      <t>シチョウソン</t>
    </rPh>
    <rPh sb="8" eb="9">
      <t>メイ</t>
    </rPh>
    <phoneticPr fontId="2"/>
  </si>
  <si>
    <t>総　数</t>
  </si>
  <si>
    <t>通　勤</t>
  </si>
  <si>
    <t>通　学</t>
  </si>
  <si>
    <t>総　　数</t>
  </si>
  <si>
    <t>県　　内</t>
  </si>
  <si>
    <t>県　　外</t>
  </si>
  <si>
    <t>郡上市から他市町村へ通勤・通学する者</t>
    <rPh sb="0" eb="3">
      <t>グジョウシ</t>
    </rPh>
    <phoneticPr fontId="4"/>
  </si>
  <si>
    <t>平成27年</t>
    <phoneticPr fontId="4"/>
  </si>
  <si>
    <t>令和２年</t>
    <rPh sb="0" eb="2">
      <t>レイワ</t>
    </rPh>
    <phoneticPr fontId="4"/>
  </si>
  <si>
    <t>他市区町村に従業・通学で、従業地・通学地「不詳」</t>
    <phoneticPr fontId="4"/>
  </si>
  <si>
    <t>通勤の
増減</t>
    <phoneticPr fontId="4"/>
  </si>
  <si>
    <t>通学の
増減</t>
    <phoneticPr fontId="4"/>
  </si>
  <si>
    <t>　岐阜市</t>
    <rPh sb="1" eb="4">
      <t>ギフシ</t>
    </rPh>
    <phoneticPr fontId="4"/>
  </si>
  <si>
    <t>　大垣市</t>
    <phoneticPr fontId="4"/>
  </si>
  <si>
    <t>　高山市</t>
    <phoneticPr fontId="4"/>
  </si>
  <si>
    <t>　多治見市</t>
    <phoneticPr fontId="4"/>
  </si>
  <si>
    <t>　関市</t>
    <phoneticPr fontId="4"/>
  </si>
  <si>
    <t>　中津川市</t>
    <phoneticPr fontId="4"/>
  </si>
  <si>
    <t>　美濃市</t>
    <phoneticPr fontId="4"/>
  </si>
  <si>
    <t>　瑞浪市</t>
    <phoneticPr fontId="4"/>
  </si>
  <si>
    <t>　羽島市</t>
    <phoneticPr fontId="4"/>
  </si>
  <si>
    <t>　恵那市</t>
    <phoneticPr fontId="4"/>
  </si>
  <si>
    <t>　美濃加茂市</t>
    <phoneticPr fontId="4"/>
  </si>
  <si>
    <t>　土岐市</t>
    <phoneticPr fontId="4"/>
  </si>
  <si>
    <t>　各務原市</t>
    <phoneticPr fontId="4"/>
  </si>
  <si>
    <t>　可児市</t>
    <phoneticPr fontId="4"/>
  </si>
  <si>
    <t>　山県市</t>
    <rPh sb="1" eb="3">
      <t>ヤマガタ</t>
    </rPh>
    <rPh sb="3" eb="4">
      <t>シ</t>
    </rPh>
    <phoneticPr fontId="2"/>
  </si>
  <si>
    <t>　瑞穂市</t>
    <rPh sb="1" eb="3">
      <t>ミズホ</t>
    </rPh>
    <rPh sb="3" eb="4">
      <t>シ</t>
    </rPh>
    <phoneticPr fontId="2"/>
  </si>
  <si>
    <t>　飛騨市</t>
    <rPh sb="1" eb="3">
      <t>ヒダ</t>
    </rPh>
    <rPh sb="3" eb="4">
      <t>シ</t>
    </rPh>
    <phoneticPr fontId="2"/>
  </si>
  <si>
    <t>　本巣市</t>
    <rPh sb="1" eb="2">
      <t>モト</t>
    </rPh>
    <rPh sb="2" eb="3">
      <t>ス</t>
    </rPh>
    <rPh sb="3" eb="4">
      <t>シ</t>
    </rPh>
    <phoneticPr fontId="2"/>
  </si>
  <si>
    <t>　下呂市</t>
    <rPh sb="1" eb="3">
      <t>ゲロ</t>
    </rPh>
    <rPh sb="3" eb="4">
      <t>シ</t>
    </rPh>
    <phoneticPr fontId="2"/>
  </si>
  <si>
    <t>　海津市</t>
    <rPh sb="1" eb="3">
      <t>カイヅ</t>
    </rPh>
    <rPh sb="3" eb="4">
      <t>シ</t>
    </rPh>
    <phoneticPr fontId="2"/>
  </si>
  <si>
    <t>　岐南町</t>
    <phoneticPr fontId="4"/>
  </si>
  <si>
    <t>　笠松町</t>
    <phoneticPr fontId="4"/>
  </si>
  <si>
    <t>　養老町</t>
    <phoneticPr fontId="4"/>
  </si>
  <si>
    <t>　垂井町</t>
    <phoneticPr fontId="4"/>
  </si>
  <si>
    <t>　関ヶ原町</t>
    <phoneticPr fontId="4"/>
  </si>
  <si>
    <t>　神戸町</t>
    <phoneticPr fontId="4"/>
  </si>
  <si>
    <t>　輪之内町</t>
    <rPh sb="1" eb="4">
      <t>ワノウチ</t>
    </rPh>
    <phoneticPr fontId="2"/>
  </si>
  <si>
    <t>　安八町</t>
    <phoneticPr fontId="4"/>
  </si>
  <si>
    <t>　揖斐川町</t>
    <phoneticPr fontId="4"/>
  </si>
  <si>
    <t>　大野町</t>
    <phoneticPr fontId="4"/>
  </si>
  <si>
    <t>　池田町</t>
    <phoneticPr fontId="4"/>
  </si>
  <si>
    <t>　北方町</t>
    <phoneticPr fontId="4"/>
  </si>
  <si>
    <t>　坂祝町</t>
    <phoneticPr fontId="4"/>
  </si>
  <si>
    <t>　富加町</t>
    <rPh sb="1" eb="3">
      <t>トミカ</t>
    </rPh>
    <phoneticPr fontId="2"/>
  </si>
  <si>
    <t>　川辺町</t>
    <phoneticPr fontId="4"/>
  </si>
  <si>
    <t>　七宗町</t>
    <rPh sb="1" eb="2">
      <t>ナナ</t>
    </rPh>
    <rPh sb="2" eb="3">
      <t>ムネ</t>
    </rPh>
    <phoneticPr fontId="2"/>
  </si>
  <si>
    <t>　八百津町</t>
    <rPh sb="1" eb="4">
      <t>ヤオツ</t>
    </rPh>
    <phoneticPr fontId="2"/>
  </si>
  <si>
    <t>　白川町</t>
    <rPh sb="1" eb="3">
      <t>シラカワ</t>
    </rPh>
    <phoneticPr fontId="2"/>
  </si>
  <si>
    <t>　東白川村</t>
    <rPh sb="1" eb="2">
      <t>ヒガシ</t>
    </rPh>
    <rPh sb="2" eb="4">
      <t>シラカワ</t>
    </rPh>
    <rPh sb="4" eb="5">
      <t>ムラ</t>
    </rPh>
    <phoneticPr fontId="2"/>
  </si>
  <si>
    <t>　御嵩町</t>
    <phoneticPr fontId="4"/>
  </si>
  <si>
    <t>　白川村</t>
    <rPh sb="1" eb="3">
      <t>シラカワ</t>
    </rPh>
    <rPh sb="3" eb="4">
      <t>ムラ</t>
    </rPh>
    <phoneticPr fontId="2"/>
  </si>
  <si>
    <t>　東京都</t>
    <phoneticPr fontId="4"/>
  </si>
  <si>
    <t>　神奈川県</t>
    <rPh sb="1" eb="5">
      <t>カナガワケン</t>
    </rPh>
    <phoneticPr fontId="4"/>
  </si>
  <si>
    <t>　富山県</t>
    <rPh sb="1" eb="4">
      <t>トヤマケン</t>
    </rPh>
    <phoneticPr fontId="4"/>
  </si>
  <si>
    <t>　石川県</t>
    <rPh sb="1" eb="4">
      <t>イシカワケン</t>
    </rPh>
    <phoneticPr fontId="4"/>
  </si>
  <si>
    <t>　福井県</t>
    <phoneticPr fontId="4"/>
  </si>
  <si>
    <t>　長野県</t>
    <phoneticPr fontId="4"/>
  </si>
  <si>
    <t>　愛知県</t>
    <phoneticPr fontId="4"/>
  </si>
  <si>
    <t>　三重県</t>
    <phoneticPr fontId="4"/>
  </si>
  <si>
    <t>　滋賀県</t>
    <rPh sb="1" eb="4">
      <t>シガケン</t>
    </rPh>
    <phoneticPr fontId="4"/>
  </si>
  <si>
    <t>　京都府</t>
    <phoneticPr fontId="4"/>
  </si>
  <si>
    <t>　大阪府</t>
    <phoneticPr fontId="4"/>
  </si>
  <si>
    <t>　その他の都道府県</t>
    <rPh sb="6" eb="7">
      <t>ドウ</t>
    </rPh>
    <phoneticPr fontId="2"/>
  </si>
  <si>
    <t>他市町村から郡上市へ通勤・通学する者</t>
    <rPh sb="0" eb="1">
      <t>タ</t>
    </rPh>
    <rPh sb="1" eb="4">
      <t>シチョウソン</t>
    </rPh>
    <rPh sb="6" eb="9">
      <t>グジョウシ</t>
    </rPh>
    <rPh sb="10" eb="12">
      <t>ツウキン</t>
    </rPh>
    <rPh sb="13" eb="15">
      <t>ツウガク</t>
    </rPh>
    <rPh sb="17" eb="18">
      <t>モノ</t>
    </rPh>
    <phoneticPr fontId="4"/>
  </si>
  <si>
    <t>　新潟県</t>
    <rPh sb="1" eb="4">
      <t>ニイガタケン</t>
    </rPh>
    <phoneticPr fontId="4"/>
  </si>
  <si>
    <t>　静岡県</t>
    <rPh sb="1" eb="4">
      <t>シズオカケン</t>
    </rPh>
    <phoneticPr fontId="4"/>
  </si>
  <si>
    <t>　兵庫県</t>
    <rPh sb="1" eb="4">
      <t>ヒョウゴケン</t>
    </rPh>
    <phoneticPr fontId="4"/>
  </si>
  <si>
    <t>常住地による人口</t>
    <rPh sb="0" eb="2">
      <t>ジョウジュウ</t>
    </rPh>
    <rPh sb="2" eb="3">
      <t>チ</t>
    </rPh>
    <rPh sb="6" eb="8">
      <t>ジンコウ</t>
    </rPh>
    <phoneticPr fontId="4"/>
  </si>
  <si>
    <t>自市区町村で従業・通学</t>
    <rPh sb="6" eb="8">
      <t>ジュウギョウ</t>
    </rPh>
    <rPh sb="9" eb="11">
      <t>ツウガク</t>
    </rPh>
    <phoneticPr fontId="4"/>
  </si>
  <si>
    <t>県内他市区町村で従業・通学</t>
    <rPh sb="0" eb="2">
      <t>ケンナイ</t>
    </rPh>
    <rPh sb="8" eb="10">
      <t>ジュウギョウ</t>
    </rPh>
    <rPh sb="11" eb="13">
      <t>ツウガク</t>
    </rPh>
    <phoneticPr fontId="4"/>
  </si>
  <si>
    <t>他県で従業・通学</t>
    <rPh sb="3" eb="5">
      <t>ジュウギョウ</t>
    </rPh>
    <rPh sb="6" eb="8">
      <t>ツウガク</t>
    </rPh>
    <phoneticPr fontId="4"/>
  </si>
  <si>
    <t>（再掲）
流出人口</t>
    <phoneticPr fontId="4"/>
  </si>
  <si>
    <t>（再掲）
流入人口</t>
    <phoneticPr fontId="4"/>
  </si>
  <si>
    <t>　徒歩のみ</t>
    <rPh sb="1" eb="3">
      <t>トホ</t>
    </rPh>
    <phoneticPr fontId="4"/>
  </si>
  <si>
    <t>　鉄道・電車</t>
    <rPh sb="1" eb="3">
      <t>テツドウ</t>
    </rPh>
    <rPh sb="4" eb="6">
      <t>デンシャ</t>
    </rPh>
    <phoneticPr fontId="4"/>
  </si>
  <si>
    <t>　乗合バス</t>
    <rPh sb="1" eb="2">
      <t>ノ</t>
    </rPh>
    <rPh sb="2" eb="3">
      <t>ア</t>
    </rPh>
    <phoneticPr fontId="4"/>
  </si>
  <si>
    <t>　勤め先・学校のバス</t>
    <rPh sb="1" eb="2">
      <t>ツト</t>
    </rPh>
    <rPh sb="3" eb="4">
      <t>サキ</t>
    </rPh>
    <rPh sb="5" eb="7">
      <t>ガッコウ</t>
    </rPh>
    <phoneticPr fontId="4"/>
  </si>
  <si>
    <t>　自家用車</t>
    <rPh sb="1" eb="5">
      <t>ジカヨウシャ</t>
    </rPh>
    <phoneticPr fontId="4"/>
  </si>
  <si>
    <t>　ハイヤー・タクシー</t>
    <phoneticPr fontId="4"/>
  </si>
  <si>
    <t>　オートバイ</t>
    <phoneticPr fontId="4"/>
  </si>
  <si>
    <t>　自転車</t>
    <rPh sb="1" eb="4">
      <t>ジテンシャ</t>
    </rPh>
    <phoneticPr fontId="4"/>
  </si>
  <si>
    <t>　その他</t>
    <rPh sb="3" eb="4">
      <t>タ</t>
    </rPh>
    <phoneticPr fontId="4"/>
  </si>
  <si>
    <t>　利用交通手段「不詳」</t>
    <rPh sb="1" eb="3">
      <t>リヨウ</t>
    </rPh>
    <rPh sb="3" eb="5">
      <t>コウツウ</t>
    </rPh>
    <rPh sb="5" eb="7">
      <t>シュダン</t>
    </rPh>
    <rPh sb="8" eb="10">
      <t>フショウ</t>
    </rPh>
    <phoneticPr fontId="4"/>
  </si>
  <si>
    <t>注・利用交通手段については、該当する調査項目が複数回答可能であるため、内訳となる項目を足し上げても「総数」とは一致しない。</t>
    <rPh sb="0" eb="1">
      <t>チュウ</t>
    </rPh>
    <phoneticPr fontId="4"/>
  </si>
  <si>
    <t>女性</t>
  </si>
  <si>
    <t>男性</t>
  </si>
  <si>
    <t>令和２年</t>
    <rPh sb="3" eb="4">
      <t>ネン</t>
    </rPh>
    <phoneticPr fontId="4"/>
  </si>
  <si>
    <t xml:space="preserve">県内
他市町村 </t>
    <phoneticPr fontId="4"/>
  </si>
  <si>
    <t>郡上市内　</t>
  </si>
  <si>
    <t>移動人口の
割合（％）</t>
    <phoneticPr fontId="4"/>
  </si>
  <si>
    <t>現住地による就業者人口</t>
    <rPh sb="6" eb="9">
      <t>シュウギョウシャ</t>
    </rPh>
    <phoneticPr fontId="4"/>
  </si>
  <si>
    <t>T_分類不能の産業</t>
  </si>
  <si>
    <t>S_公務（他に分類されるものを除く）</t>
  </si>
  <si>
    <t>R_サービス業（他に分類されないもの）</t>
  </si>
  <si>
    <t>Q_複合サービス事業</t>
  </si>
  <si>
    <t>P_医療，福祉</t>
  </si>
  <si>
    <t>O_教育，学習支援業</t>
  </si>
  <si>
    <t>N_生活関連サービス業，娯楽業</t>
  </si>
  <si>
    <t>M_宿泊業，飲食サービス業</t>
  </si>
  <si>
    <t>L_学術研究，専門・技術サービス業</t>
  </si>
  <si>
    <t>K_不動産業，物品賃貸業</t>
  </si>
  <si>
    <t>J_金融業，保険業</t>
  </si>
  <si>
    <t>I_卸売業，小売業</t>
  </si>
  <si>
    <t>H_運輸業，郵便業</t>
  </si>
  <si>
    <t>G_情報通信業</t>
  </si>
  <si>
    <t>F_電気・ガス・熱供給・水道業</t>
  </si>
  <si>
    <t>E_製造業</t>
  </si>
  <si>
    <t>D_建設業</t>
  </si>
  <si>
    <t>C_鉱業，採石業，砂利採取業</t>
  </si>
  <si>
    <t>B_漁業</t>
  </si>
  <si>
    <t>A_農業，林業</t>
  </si>
  <si>
    <t>総数</t>
    <phoneticPr fontId="4"/>
  </si>
  <si>
    <t>居住期間「不詳」</t>
    <phoneticPr fontId="4"/>
  </si>
  <si>
    <t>20年以上</t>
    <phoneticPr fontId="4"/>
  </si>
  <si>
    <t>10年以上20年未満</t>
    <phoneticPr fontId="4"/>
  </si>
  <si>
    <t>5年以上10年未満</t>
    <phoneticPr fontId="4"/>
  </si>
  <si>
    <t>1年以上5年未満</t>
    <phoneticPr fontId="4"/>
  </si>
  <si>
    <t>1年未満</t>
    <phoneticPr fontId="4"/>
  </si>
  <si>
    <t>出生時から</t>
    <phoneticPr fontId="4"/>
  </si>
  <si>
    <t xml:space="preserve">県内他
市町村 </t>
    <phoneticPr fontId="22"/>
  </si>
  <si>
    <t>郡上
市内　</t>
    <phoneticPr fontId="4"/>
  </si>
  <si>
    <t>移動人口
の割合
（％）</t>
    <phoneticPr fontId="22"/>
  </si>
  <si>
    <t xml:space="preserve">県内他
市町村 </t>
    <phoneticPr fontId="22"/>
  </si>
  <si>
    <t>郡上
市内　</t>
    <phoneticPr fontId="4"/>
  </si>
  <si>
    <t>移動人口
の割合
（％）</t>
    <phoneticPr fontId="22"/>
  </si>
  <si>
    <t>男女、居住期間、産業（大分類）別就業者数（15歳以上）</t>
    <phoneticPr fontId="4"/>
  </si>
  <si>
    <t>男女、5年前の常住地別就業者数（15歳以上）</t>
    <phoneticPr fontId="4"/>
  </si>
  <si>
    <t>利用交通手段の種類別通勤者・通学者数（15歳以上）</t>
    <rPh sb="21" eb="24">
      <t>サイイジョウ</t>
    </rPh>
    <phoneticPr fontId="4"/>
  </si>
  <si>
    <t>通勤・通学者のみの世帯</t>
  </si>
  <si>
    <t>その他</t>
  </si>
  <si>
    <t>割合（％）</t>
    <rPh sb="0" eb="2">
      <t>ワリアイ</t>
    </rPh>
    <phoneticPr fontId="2"/>
  </si>
  <si>
    <t>世帯数(世帯)</t>
    <rPh sb="0" eb="2">
      <t>セタイ</t>
    </rPh>
    <rPh sb="2" eb="3">
      <t>スウ</t>
    </rPh>
    <rPh sb="4" eb="6">
      <t>セタイ</t>
    </rPh>
    <phoneticPr fontId="2"/>
  </si>
  <si>
    <t>注・「通勤・通学者以外の世帯員がいる世帯」の内訳は、通勤・通学者以外の世帯員の構成による。内訳項目について、「高齢者」は65歳以上、「幼児」は6歳未満、「女性」は6~64歳の女性を表している。</t>
    <rPh sb="0" eb="1">
      <t>チュウ</t>
    </rPh>
    <rPh sb="3" eb="5">
      <t>ツウキン</t>
    </rPh>
    <rPh sb="6" eb="8">
      <t>ツウガク</t>
    </rPh>
    <rPh sb="8" eb="9">
      <t>シャ</t>
    </rPh>
    <rPh sb="9" eb="11">
      <t>イガイ</t>
    </rPh>
    <rPh sb="12" eb="15">
      <t>セタイイン</t>
    </rPh>
    <rPh sb="18" eb="20">
      <t>セタイ</t>
    </rPh>
    <rPh sb="22" eb="24">
      <t>ウチワケ</t>
    </rPh>
    <rPh sb="26" eb="28">
      <t>ツウキン</t>
    </rPh>
    <rPh sb="29" eb="31">
      <t>ツウガク</t>
    </rPh>
    <rPh sb="31" eb="32">
      <t>シャ</t>
    </rPh>
    <rPh sb="32" eb="34">
      <t>イガイ</t>
    </rPh>
    <rPh sb="35" eb="38">
      <t>セタイイン</t>
    </rPh>
    <rPh sb="39" eb="41">
      <t>コウセイ</t>
    </rPh>
    <rPh sb="45" eb="47">
      <t>ウチワケ</t>
    </rPh>
    <rPh sb="47" eb="49">
      <t>コウモク</t>
    </rPh>
    <rPh sb="55" eb="58">
      <t>コウレイシャ</t>
    </rPh>
    <rPh sb="62" eb="65">
      <t>サイイジョウ</t>
    </rPh>
    <rPh sb="67" eb="69">
      <t>ヨウジ</t>
    </rPh>
    <rPh sb="72" eb="75">
      <t>サイミマン</t>
    </rPh>
    <rPh sb="77" eb="79">
      <t>ジョセイ</t>
    </rPh>
    <rPh sb="85" eb="86">
      <t>サイ</t>
    </rPh>
    <rPh sb="87" eb="89">
      <t>ジョセイ</t>
    </rPh>
    <rPh sb="90" eb="91">
      <t>アラワ</t>
    </rPh>
    <phoneticPr fontId="4"/>
  </si>
  <si>
    <t>通勤・通学者以外の世帯員がいる世帯</t>
    <phoneticPr fontId="4"/>
  </si>
  <si>
    <t>高齢者のみ</t>
    <rPh sb="0" eb="3">
      <t>コウレイシャ</t>
    </rPh>
    <phoneticPr fontId="4"/>
  </si>
  <si>
    <t>高齢者と幼児のみ</t>
    <rPh sb="0" eb="3">
      <t>コウレイシャ</t>
    </rPh>
    <rPh sb="4" eb="6">
      <t>ヨウジ</t>
    </rPh>
    <phoneticPr fontId="4"/>
  </si>
  <si>
    <t>高齢者と幼児と女性のみ</t>
    <rPh sb="0" eb="3">
      <t>コウレイシャ</t>
    </rPh>
    <rPh sb="4" eb="6">
      <t>ヨウジ</t>
    </rPh>
    <rPh sb="7" eb="9">
      <t>ジョセイ</t>
    </rPh>
    <phoneticPr fontId="4"/>
  </si>
  <si>
    <t>高齢者と女性のみ</t>
    <rPh sb="0" eb="3">
      <t>コウレイシャ</t>
    </rPh>
    <rPh sb="4" eb="6">
      <t>ジョセイ</t>
    </rPh>
    <phoneticPr fontId="4"/>
  </si>
  <si>
    <t>幼児のみ</t>
    <rPh sb="0" eb="2">
      <t>ヨウジ</t>
    </rPh>
    <phoneticPr fontId="4"/>
  </si>
  <si>
    <t>幼児と女性のみ</t>
    <rPh sb="0" eb="2">
      <t>ヨウジ</t>
    </rPh>
    <rPh sb="3" eb="5">
      <t>ジョセイ</t>
    </rPh>
    <phoneticPr fontId="4"/>
  </si>
  <si>
    <t>女性のみ</t>
    <phoneticPr fontId="4"/>
  </si>
  <si>
    <t>従業・通学時の世帯の状況別一般世帯数</t>
    <phoneticPr fontId="4"/>
  </si>
  <si>
    <t>注</t>
    <rPh sb="0" eb="1">
      <t>チュウ</t>
    </rPh>
    <phoneticPr fontId="17"/>
  </si>
  <si>
    <t>・昭和22年は、臨時国勢調査である。増減数は5年間の増減ではない。</t>
    <rPh sb="18" eb="20">
      <t>ゾウゲン</t>
    </rPh>
    <rPh sb="20" eb="21">
      <t>スウ</t>
    </rPh>
    <rPh sb="23" eb="25">
      <t>ネンカン</t>
    </rPh>
    <rPh sb="26" eb="28">
      <t>ゾウゲン</t>
    </rPh>
    <phoneticPr fontId="17"/>
  </si>
  <si>
    <t>・大正9年～平成12年の人口総数の出典：「市区町村人口の長期系列－平成の大合併後の市町村境域による遡及人口系列」－発行：（財）日本統計協会</t>
    <rPh sb="1" eb="3">
      <t>タイショウ</t>
    </rPh>
    <rPh sb="4" eb="5">
      <t>ネン</t>
    </rPh>
    <rPh sb="6" eb="8">
      <t>ヘイセイ</t>
    </rPh>
    <rPh sb="10" eb="11">
      <t>ネン</t>
    </rPh>
    <rPh sb="12" eb="14">
      <t>ジンコウ</t>
    </rPh>
    <phoneticPr fontId="17"/>
  </si>
  <si>
    <t>・昭和15～30年及び昭和50年以降の人口総数は、年齢「不詳」を含む。</t>
    <phoneticPr fontId="15"/>
  </si>
  <si>
    <t>・年齢３区分別人口割合は、人口総数から年齢「不詳」を除いた人口を用いて算出している。</t>
    <phoneticPr fontId="15"/>
  </si>
  <si>
    <t>注</t>
    <rPh sb="0" eb="1">
      <t>チュウ</t>
    </rPh>
    <phoneticPr fontId="3"/>
  </si>
  <si>
    <t>・大正9年～平成12年の人口総数及び年齢３区分別人口の出典：「市区町村人口の長期系列－平成の大合併後の市町村境域による遡及人口系列」－発行：（財）日本統計協会</t>
    <rPh sb="16" eb="17">
      <t>オヨ</t>
    </rPh>
    <phoneticPr fontId="15"/>
  </si>
  <si>
    <t>・平成22年調査から、非親族世帯の集計方法が変更されたため、総務省統計局が平成７年まで遡及して集計した結果を記載している。</t>
    <phoneticPr fontId="17"/>
  </si>
  <si>
    <t>注</t>
    <rPh sb="0" eb="1">
      <t>チュウ</t>
    </rPh>
    <phoneticPr fontId="17"/>
  </si>
  <si>
    <t>・世帯の家族累計「不詳」を含む。</t>
    <rPh sb="1" eb="3">
      <t>セタイ</t>
    </rPh>
    <rPh sb="4" eb="6">
      <t>カゾク</t>
    </rPh>
    <rPh sb="6" eb="8">
      <t>ルイケイ</t>
    </rPh>
    <rPh sb="9" eb="11">
      <t>フショウ</t>
    </rPh>
    <rPh sb="13" eb="14">
      <t>フク</t>
    </rPh>
    <phoneticPr fontId="17"/>
  </si>
  <si>
    <t>配偶関係不詳人口を除く</t>
    <rPh sb="0" eb="2">
      <t>ハイグウ</t>
    </rPh>
    <rPh sb="2" eb="4">
      <t>カンケイ</t>
    </rPh>
    <rPh sb="4" eb="6">
      <t>フショウ</t>
    </rPh>
    <rPh sb="6" eb="8">
      <t>ジンコウ</t>
    </rPh>
    <rPh sb="9" eb="10">
      <t>ノゾ</t>
    </rPh>
    <phoneticPr fontId="4"/>
  </si>
  <si>
    <t>転入転出超過数（人）
（△は転出超過）</t>
    <phoneticPr fontId="22"/>
  </si>
  <si>
    <t>転入転出超過率（％）
（△は転出超過）</t>
    <phoneticPr fontId="22"/>
  </si>
  <si>
    <t>「移動人口の割合」「転入転出超過率」は総人口から5年前の常住地が「不詳」の人を除いて算出</t>
    <rPh sb="1" eb="3">
      <t>イドウ</t>
    </rPh>
    <rPh sb="3" eb="5">
      <t>ジンコウ</t>
    </rPh>
    <rPh sb="6" eb="8">
      <t>ワリアイ</t>
    </rPh>
    <phoneticPr fontId="22"/>
  </si>
  <si>
    <t>-</t>
    <phoneticPr fontId="4"/>
  </si>
  <si>
    <t>「総人口に対する移動人口の割合」「転入転出超過率」は、５年前の常住地及び移動状況が「不詳」の人を除いて算出</t>
    <phoneticPr fontId="4"/>
  </si>
  <si>
    <t>移動人口の割合
（％）</t>
    <phoneticPr fontId="22"/>
  </si>
  <si>
    <t>自市町村内</t>
    <rPh sb="0" eb="1">
      <t>ジ</t>
    </rPh>
    <rPh sb="1" eb="4">
      <t>シチョウソン</t>
    </rPh>
    <rPh sb="4" eb="5">
      <t>ナイ</t>
    </rPh>
    <phoneticPr fontId="4"/>
  </si>
  <si>
    <t>-</t>
    <phoneticPr fontId="4"/>
  </si>
  <si>
    <t>「移動人口の割合」「転入転出超過率」は総人口から5年前の常住地が「不詳」の人を除いて算出</t>
    <rPh sb="1" eb="3">
      <t>イドウ</t>
    </rPh>
    <rPh sb="3" eb="5">
      <t>ジンコウ</t>
    </rPh>
    <rPh sb="6" eb="8">
      <t>ワリアイ</t>
    </rPh>
    <rPh sb="10" eb="12">
      <t>テンニュウ</t>
    </rPh>
    <rPh sb="12" eb="14">
      <t>テンシュツ</t>
    </rPh>
    <rPh sb="14" eb="16">
      <t>チョウカ</t>
    </rPh>
    <rPh sb="16" eb="17">
      <t>リツ</t>
    </rPh>
    <phoneticPr fontId="22"/>
  </si>
  <si>
    <t>注・不詳は「5年前の居住地不詳」及び「移動状況不詳」の合計</t>
    <rPh sb="0" eb="1">
      <t>チュウ</t>
    </rPh>
    <rPh sb="2" eb="4">
      <t>フショウ</t>
    </rPh>
    <rPh sb="7" eb="9">
      <t>ネンマエ</t>
    </rPh>
    <rPh sb="10" eb="13">
      <t>キョジュウチ</t>
    </rPh>
    <rPh sb="13" eb="15">
      <t>フショウ</t>
    </rPh>
    <rPh sb="16" eb="17">
      <t>オヨ</t>
    </rPh>
    <rPh sb="19" eb="21">
      <t>イドウ</t>
    </rPh>
    <rPh sb="21" eb="23">
      <t>ジョウキョウ</t>
    </rPh>
    <rPh sb="23" eb="25">
      <t>フショウ</t>
    </rPh>
    <rPh sb="27" eb="29">
      <t>ゴウケイ</t>
    </rPh>
    <phoneticPr fontId="4"/>
  </si>
  <si>
    <t>　・移動人口の割合は総数から「不詳」の人を除いて算出</t>
    <rPh sb="2" eb="4">
      <t>イドウ</t>
    </rPh>
    <rPh sb="4" eb="6">
      <t>ジンコウ</t>
    </rPh>
    <rPh sb="7" eb="9">
      <t>ワリアイ</t>
    </rPh>
    <rPh sb="10" eb="12">
      <t>ソウスウ</t>
    </rPh>
    <rPh sb="15" eb="17">
      <t>フショウ</t>
    </rPh>
    <rPh sb="19" eb="20">
      <t>ヒト</t>
    </rPh>
    <rPh sb="21" eb="22">
      <t>ノゾ</t>
    </rPh>
    <rPh sb="24" eb="26">
      <t>サンシュツ</t>
    </rPh>
    <phoneticPr fontId="4"/>
  </si>
  <si>
    <t>5年前の常住地が現住所以外（移動あり）</t>
    <rPh sb="1" eb="3">
      <t>ネンマエ</t>
    </rPh>
    <rPh sb="4" eb="6">
      <t>ジョウジュウ</t>
    </rPh>
    <rPh sb="6" eb="7">
      <t>チ</t>
    </rPh>
    <phoneticPr fontId="4"/>
  </si>
  <si>
    <t>5年前の常住地が現住所
（移動なし）</t>
    <rPh sb="1" eb="3">
      <t>ネンマエ</t>
    </rPh>
    <rPh sb="4" eb="7">
      <t>ジョウジュウチ</t>
    </rPh>
    <phoneticPr fontId="4"/>
  </si>
  <si>
    <t>令和2年</t>
    <rPh sb="0" eb="2">
      <t>レイワ</t>
    </rPh>
    <rPh sb="3" eb="4">
      <t>ネン</t>
    </rPh>
    <phoneticPr fontId="4"/>
  </si>
  <si>
    <t>平成27年</t>
    <rPh sb="0" eb="2">
      <t>ヘイセイ</t>
    </rPh>
    <rPh sb="4" eb="5">
      <t>ネン</t>
    </rPh>
    <phoneticPr fontId="4"/>
  </si>
  <si>
    <t>一般世帯数の推移</t>
    <phoneticPr fontId="4"/>
  </si>
  <si>
    <t>世帯の家族類型別一般世帯数の推移</t>
    <phoneticPr fontId="4"/>
  </si>
  <si>
    <t>２．年齢（3区分）別人口・人口割合の推移</t>
    <rPh sb="2" eb="4">
      <t>ネンレイ</t>
    </rPh>
    <rPh sb="6" eb="8">
      <t>クブン</t>
    </rPh>
    <rPh sb="9" eb="10">
      <t>ベツ</t>
    </rPh>
    <rPh sb="10" eb="12">
      <t>ジンコウ</t>
    </rPh>
    <rPh sb="13" eb="15">
      <t>ジンコウ</t>
    </rPh>
    <rPh sb="15" eb="17">
      <t>ワリアイ</t>
    </rPh>
    <rPh sb="18" eb="20">
      <t>スイイ</t>
    </rPh>
    <phoneticPr fontId="5"/>
  </si>
  <si>
    <t>年齢（3区分）別人口・人口割合の推移</t>
    <rPh sb="11" eb="13">
      <t>ジンコウ</t>
    </rPh>
    <phoneticPr fontId="4"/>
  </si>
  <si>
    <t>年齢（5歳階級）別・男女別未婚率の推移</t>
    <phoneticPr fontId="4"/>
  </si>
  <si>
    <t>年齢（5歳階級）別・男女別人口の推移</t>
    <rPh sb="8" eb="9">
      <t>ベツ</t>
    </rPh>
    <phoneticPr fontId="4"/>
  </si>
  <si>
    <t>人口（人）</t>
    <rPh sb="3" eb="4">
      <t>ニン</t>
    </rPh>
    <phoneticPr fontId="4"/>
  </si>
  <si>
    <t>5年前の常住地が現住所以外（移動あり）</t>
    <rPh sb="1" eb="3">
      <t>ネンマエ</t>
    </rPh>
    <rPh sb="4" eb="7">
      <t>ジョウジュウチ</t>
    </rPh>
    <phoneticPr fontId="4"/>
  </si>
  <si>
    <t>5年前の常住地が現住所
(移動なし)</t>
    <rPh sb="1" eb="3">
      <t>ネンマエ</t>
    </rPh>
    <rPh sb="4" eb="7">
      <t>ジョウジュウチ</t>
    </rPh>
    <rPh sb="13" eb="15">
      <t>イドウ</t>
    </rPh>
    <phoneticPr fontId="22"/>
  </si>
  <si>
    <t>17．年齢（5歳階級）別・男女別労働力状態（15歳以上）</t>
    <rPh sb="24" eb="27">
      <t>サイイジョウ</t>
    </rPh>
    <phoneticPr fontId="4"/>
  </si>
  <si>
    <t>　　うち自宅で従業</t>
    <rPh sb="7" eb="9">
      <t>ジュウギョウ</t>
    </rPh>
    <phoneticPr fontId="4"/>
  </si>
  <si>
    <t>通学者</t>
    <rPh sb="0" eb="3">
      <t>ツウガクシャ</t>
    </rPh>
    <phoneticPr fontId="4"/>
  </si>
  <si>
    <t>就業者数計</t>
    <rPh sb="0" eb="3">
      <t>シュウギョウシャ</t>
    </rPh>
    <rPh sb="3" eb="4">
      <t>スウ</t>
    </rPh>
    <rPh sb="4" eb="5">
      <t>ケイ</t>
    </rPh>
    <phoneticPr fontId="4"/>
  </si>
  <si>
    <t>通学者数計</t>
    <rPh sb="0" eb="2">
      <t>ツウガク</t>
    </rPh>
    <rPh sb="2" eb="3">
      <t>シャ</t>
    </rPh>
    <rPh sb="3" eb="4">
      <t>スウ</t>
    </rPh>
    <rPh sb="4" eb="5">
      <t>ケイ</t>
    </rPh>
    <phoneticPr fontId="4"/>
  </si>
  <si>
    <t>　自市区町村で就業・通学</t>
    <rPh sb="7" eb="9">
      <t>シュウギョウ</t>
    </rPh>
    <rPh sb="10" eb="12">
      <t>ツウガク</t>
    </rPh>
    <phoneticPr fontId="4"/>
  </si>
  <si>
    <t>　　うち自宅外で従業・通学</t>
    <rPh sb="8" eb="10">
      <t>ジュウギョウ</t>
    </rPh>
    <rPh sb="11" eb="13">
      <t>ツウガク</t>
    </rPh>
    <phoneticPr fontId="4"/>
  </si>
  <si>
    <t>　他市区町村で従業・通学</t>
    <phoneticPr fontId="4"/>
  </si>
  <si>
    <t>　　うち他県で従業・通学</t>
    <phoneticPr fontId="4"/>
  </si>
  <si>
    <t>　自市区町村で通学</t>
    <rPh sb="7" eb="9">
      <t>ツウガク</t>
    </rPh>
    <phoneticPr fontId="4"/>
  </si>
  <si>
    <t>　他市区町村で通学</t>
    <rPh sb="7" eb="9">
      <t>ツウガク</t>
    </rPh>
    <phoneticPr fontId="4"/>
  </si>
  <si>
    <t>　　うち他県で通学</t>
    <rPh sb="7" eb="9">
      <t>ツウガク</t>
    </rPh>
    <phoneticPr fontId="4"/>
  </si>
  <si>
    <t>男女計</t>
    <rPh sb="0" eb="3">
      <t>ダンジョケイ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</si>
  <si>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</si>
  <si>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</si>
  <si>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3．年齢（5歳階級）別・男女別人口の推移</t>
    <rPh sb="2" eb="4">
      <t>ネンレイ</t>
    </rPh>
    <rPh sb="6" eb="7">
      <t>サイ</t>
    </rPh>
    <rPh sb="7" eb="9">
      <t>カイキュウ</t>
    </rPh>
    <rPh sb="12" eb="14">
      <t>ダンジョ</t>
    </rPh>
    <rPh sb="14" eb="15">
      <t>ベツ</t>
    </rPh>
    <rPh sb="15" eb="17">
      <t>ジンコウ</t>
    </rPh>
    <rPh sb="18" eb="20">
      <t>スイイ</t>
    </rPh>
    <phoneticPr fontId="22"/>
  </si>
  <si>
    <t>4．一般世帯数の推移</t>
    <rPh sb="2" eb="4">
      <t>イッパン</t>
    </rPh>
    <phoneticPr fontId="5"/>
  </si>
  <si>
    <t>5．世帯の家族類型別一般世帯数の推移</t>
    <phoneticPr fontId="4"/>
  </si>
  <si>
    <t>6．年齢（5歳階級）別・男女別未婚率の推移</t>
    <rPh sb="2" eb="4">
      <t>ネンレイ</t>
    </rPh>
    <rPh sb="6" eb="7">
      <t>サイ</t>
    </rPh>
    <rPh sb="7" eb="9">
      <t>カイキュウ</t>
    </rPh>
    <rPh sb="10" eb="11">
      <t>ベツ</t>
    </rPh>
    <rPh sb="12" eb="14">
      <t>ダンジョ</t>
    </rPh>
    <rPh sb="14" eb="15">
      <t>ベツ</t>
    </rPh>
    <rPh sb="15" eb="18">
      <t>ミコンリツ</t>
    </rPh>
    <rPh sb="19" eb="21">
      <t>スイイ</t>
    </rPh>
    <phoneticPr fontId="4"/>
  </si>
  <si>
    <t>9．旧町村別一般世帯数・１世帯当たり人員</t>
    <rPh sb="2" eb="5">
      <t>キュウチョウソン</t>
    </rPh>
    <rPh sb="5" eb="6">
      <t>ベツ</t>
    </rPh>
    <rPh sb="6" eb="8">
      <t>イッパン</t>
    </rPh>
    <rPh sb="8" eb="10">
      <t>セタイ</t>
    </rPh>
    <rPh sb="10" eb="11">
      <t>スウ</t>
    </rPh>
    <rPh sb="13" eb="15">
      <t>セタイ</t>
    </rPh>
    <rPh sb="15" eb="16">
      <t>ア</t>
    </rPh>
    <rPh sb="18" eb="20">
      <t>ジンイン</t>
    </rPh>
    <phoneticPr fontId="5"/>
  </si>
  <si>
    <t>10．岐阜県内市町村別人口推移</t>
    <rPh sb="3" eb="5">
      <t>ギフ</t>
    </rPh>
    <rPh sb="5" eb="7">
      <t>ケンナイ</t>
    </rPh>
    <rPh sb="7" eb="10">
      <t>シチョウソン</t>
    </rPh>
    <rPh sb="10" eb="11">
      <t>ベツ</t>
    </rPh>
    <rPh sb="13" eb="15">
      <t>スイイ</t>
    </rPh>
    <phoneticPr fontId="3"/>
  </si>
  <si>
    <t>11．岐阜県内市町村別人口増減の状況</t>
    <rPh sb="3" eb="5">
      <t>ギフ</t>
    </rPh>
    <rPh sb="5" eb="7">
      <t>ケンナイ</t>
    </rPh>
    <rPh sb="7" eb="10">
      <t>シチョウソン</t>
    </rPh>
    <rPh sb="10" eb="11">
      <t>ベツ</t>
    </rPh>
    <rPh sb="11" eb="13">
      <t>ジンコウ</t>
    </rPh>
    <rPh sb="13" eb="15">
      <t>ゾウゲン</t>
    </rPh>
    <rPh sb="16" eb="18">
      <t>ジョウキョウ</t>
    </rPh>
    <phoneticPr fontId="3"/>
  </si>
  <si>
    <t>岐阜県内市町村別人口増減の状況</t>
    <phoneticPr fontId="4"/>
  </si>
  <si>
    <t>岐阜県内市町村別人口推移</t>
    <phoneticPr fontId="4"/>
  </si>
  <si>
    <t>旧町村別一般世帯数・１世帯当たり人員</t>
    <phoneticPr fontId="4"/>
  </si>
  <si>
    <t>19．産業(大分類）別就業者数（15歳以上）</t>
    <rPh sb="3" eb="5">
      <t>サンギョウ</t>
    </rPh>
    <rPh sb="6" eb="9">
      <t>ダイブンルイ</t>
    </rPh>
    <rPh sb="10" eb="11">
      <t>ベツ</t>
    </rPh>
    <rPh sb="11" eb="14">
      <t>シュウギョウシャ</t>
    </rPh>
    <rPh sb="14" eb="15">
      <t>スウ</t>
    </rPh>
    <phoneticPr fontId="4"/>
  </si>
  <si>
    <t>20．職業大分類別就業者数（15歳以上）</t>
    <rPh sb="3" eb="5">
      <t>ショクギョウ</t>
    </rPh>
    <rPh sb="5" eb="8">
      <t>ダイブンルイ</t>
    </rPh>
    <rPh sb="8" eb="9">
      <t>ベツ</t>
    </rPh>
    <rPh sb="9" eb="12">
      <t>シュウギョウシャ</t>
    </rPh>
    <rPh sb="12" eb="13">
      <t>スウ</t>
    </rPh>
    <phoneticPr fontId="4"/>
  </si>
  <si>
    <t>7．旧町村別人口・総世帯数</t>
    <rPh sb="2" eb="5">
      <t>キュウチョウソン</t>
    </rPh>
    <rPh sb="5" eb="6">
      <t>ベツ</t>
    </rPh>
    <rPh sb="6" eb="8">
      <t>ジンコウ</t>
    </rPh>
    <rPh sb="9" eb="10">
      <t>ソウ</t>
    </rPh>
    <rPh sb="10" eb="13">
      <t>セタイスウ</t>
    </rPh>
    <phoneticPr fontId="5"/>
  </si>
  <si>
    <t>旧町村別人口・総世帯数</t>
    <rPh sb="7" eb="8">
      <t>ソウ</t>
    </rPh>
    <phoneticPr fontId="4"/>
  </si>
  <si>
    <t>8．旧町村別・年齢（３区分）別人口</t>
    <rPh sb="2" eb="5">
      <t>キュウチョウソン</t>
    </rPh>
    <rPh sb="5" eb="6">
      <t>ベツ</t>
    </rPh>
    <phoneticPr fontId="3"/>
  </si>
  <si>
    <t>旧町村別・年齢（３区分）別人口</t>
    <phoneticPr fontId="4"/>
  </si>
  <si>
    <t>12．岐阜県内市町村別・年齢（3区分）別人口・総世帯数</t>
    <rPh sb="3" eb="5">
      <t>ギフ</t>
    </rPh>
    <rPh sb="5" eb="7">
      <t>ケンナイ</t>
    </rPh>
    <rPh sb="7" eb="10">
      <t>シチョウソン</t>
    </rPh>
    <rPh sb="10" eb="11">
      <t>ベツ</t>
    </rPh>
    <rPh sb="12" eb="14">
      <t>ネンレイ</t>
    </rPh>
    <rPh sb="16" eb="18">
      <t>クブン</t>
    </rPh>
    <rPh sb="19" eb="20">
      <t>ベツ</t>
    </rPh>
    <rPh sb="20" eb="22">
      <t>ジンコウ</t>
    </rPh>
    <rPh sb="23" eb="24">
      <t>ソウ</t>
    </rPh>
    <rPh sb="24" eb="27">
      <t>セタイスウ</t>
    </rPh>
    <phoneticPr fontId="3"/>
  </si>
  <si>
    <t>岐阜県内市町村別・年齢（3区分）別人口・総世帯数</t>
    <phoneticPr fontId="4"/>
  </si>
  <si>
    <t>13．岐阜県内市町村別・世帯の家族類型別一般世帯数</t>
    <rPh sb="3" eb="5">
      <t>ギフ</t>
    </rPh>
    <rPh sb="5" eb="7">
      <t>ケンナイ</t>
    </rPh>
    <rPh sb="7" eb="10">
      <t>シチョウソン</t>
    </rPh>
    <rPh sb="10" eb="11">
      <t>ベツ</t>
    </rPh>
    <rPh sb="12" eb="14">
      <t>セタイ</t>
    </rPh>
    <rPh sb="15" eb="17">
      <t>カゾク</t>
    </rPh>
    <rPh sb="17" eb="19">
      <t>ルイケイ</t>
    </rPh>
    <rPh sb="19" eb="20">
      <t>ベツ</t>
    </rPh>
    <rPh sb="20" eb="22">
      <t>イッパン</t>
    </rPh>
    <rPh sb="22" eb="24">
      <t>セタイ</t>
    </rPh>
    <rPh sb="24" eb="25">
      <t>スウ</t>
    </rPh>
    <phoneticPr fontId="3"/>
  </si>
  <si>
    <t>岐阜県内市町村別・世帯の家族類型別一般世帯数</t>
    <phoneticPr fontId="4"/>
  </si>
  <si>
    <t>14．5年前の常住地別・男女別人口</t>
    <rPh sb="4" eb="6">
      <t>ネンマエ</t>
    </rPh>
    <rPh sb="7" eb="9">
      <t>ジョウジュウ</t>
    </rPh>
    <rPh sb="9" eb="10">
      <t>チ</t>
    </rPh>
    <rPh sb="10" eb="11">
      <t>ベツ</t>
    </rPh>
    <rPh sb="12" eb="14">
      <t>ダンジョ</t>
    </rPh>
    <rPh sb="14" eb="15">
      <t>ベツ</t>
    </rPh>
    <rPh sb="15" eb="17">
      <t>ジンコウ</t>
    </rPh>
    <phoneticPr fontId="4"/>
  </si>
  <si>
    <t>5年前の常住地別・男女別人口</t>
    <phoneticPr fontId="4"/>
  </si>
  <si>
    <t>15．5年前の常住地別・年齢（5歳階級）別人口</t>
    <rPh sb="4" eb="6">
      <t>ネンマエ</t>
    </rPh>
    <rPh sb="7" eb="9">
      <t>ジョウジュウ</t>
    </rPh>
    <rPh sb="9" eb="10">
      <t>チ</t>
    </rPh>
    <rPh sb="10" eb="11">
      <t>ベツ</t>
    </rPh>
    <rPh sb="12" eb="14">
      <t>ネンレイ</t>
    </rPh>
    <rPh sb="16" eb="17">
      <t>サイ</t>
    </rPh>
    <rPh sb="17" eb="19">
      <t>カイキュウ</t>
    </rPh>
    <rPh sb="20" eb="21">
      <t>ベツ</t>
    </rPh>
    <rPh sb="21" eb="23">
      <t>ジンコウ</t>
    </rPh>
    <phoneticPr fontId="4"/>
  </si>
  <si>
    <t>5年前の常住地別・年齢（5歳階級）別人口</t>
    <phoneticPr fontId="4"/>
  </si>
  <si>
    <t>岐阜県内市町村別・5年前の常住地別人口</t>
    <rPh sb="0" eb="2">
      <t>ギフ</t>
    </rPh>
    <rPh sb="2" eb="4">
      <t>ケンナイ</t>
    </rPh>
    <phoneticPr fontId="4"/>
  </si>
  <si>
    <t>16．岐阜県内市町村別・5年前の常住地別人口</t>
    <rPh sb="3" eb="5">
      <t>ギフ</t>
    </rPh>
    <rPh sb="5" eb="7">
      <t>ケンナイ</t>
    </rPh>
    <rPh sb="7" eb="10">
      <t>シチョウソン</t>
    </rPh>
    <rPh sb="10" eb="11">
      <t>ベツ</t>
    </rPh>
    <rPh sb="13" eb="15">
      <t>ネンマエ</t>
    </rPh>
    <rPh sb="16" eb="18">
      <t>ジョウジュウ</t>
    </rPh>
    <rPh sb="18" eb="19">
      <t>チ</t>
    </rPh>
    <rPh sb="19" eb="20">
      <t>ベツ</t>
    </rPh>
    <rPh sb="20" eb="22">
      <t>ジンコウ</t>
    </rPh>
    <phoneticPr fontId="4"/>
  </si>
  <si>
    <t>年齢（5歳階級）別・男女別労働力状態（15歳以上）</t>
    <phoneticPr fontId="4"/>
  </si>
  <si>
    <t>18．従業上の地位（8区分）別・男女別就業者数（15歳以上）</t>
    <rPh sb="3" eb="5">
      <t>ジュウギョウ</t>
    </rPh>
    <rPh sb="5" eb="6">
      <t>ジョウ</t>
    </rPh>
    <rPh sb="7" eb="9">
      <t>チイ</t>
    </rPh>
    <rPh sb="11" eb="13">
      <t>クブン</t>
    </rPh>
    <rPh sb="14" eb="15">
      <t>ベツ</t>
    </rPh>
    <rPh sb="16" eb="18">
      <t>ダンジョ</t>
    </rPh>
    <rPh sb="18" eb="19">
      <t>ベツ</t>
    </rPh>
    <rPh sb="19" eb="22">
      <t>シュウギョウシャ</t>
    </rPh>
    <rPh sb="22" eb="23">
      <t>スウ</t>
    </rPh>
    <rPh sb="26" eb="29">
      <t>サイイジョウ</t>
    </rPh>
    <phoneticPr fontId="4"/>
  </si>
  <si>
    <t>従業上の地位（8区分）別・男女別就業者数（15歳以上）</t>
    <phoneticPr fontId="4"/>
  </si>
  <si>
    <t>産業(大分類）別就業者数（15歳以上）</t>
    <phoneticPr fontId="4"/>
  </si>
  <si>
    <t>職業大分類別就業者数（15歳以上）</t>
    <phoneticPr fontId="4"/>
  </si>
  <si>
    <t>郡上市から他市町村・他県へ通勤・通学する就業者数及び通学者数 （15歳以上）</t>
    <phoneticPr fontId="4"/>
  </si>
  <si>
    <t>23．他県・他市町村から郡上市へ通勤・通学する就業者数及び通学者数（15歳以上）</t>
    <rPh sb="3" eb="5">
      <t>タケン</t>
    </rPh>
    <rPh sb="6" eb="7">
      <t>タ</t>
    </rPh>
    <rPh sb="7" eb="10">
      <t>シチョウソン</t>
    </rPh>
    <rPh sb="12" eb="14">
      <t>グジョウ</t>
    </rPh>
    <rPh sb="14" eb="15">
      <t>シ</t>
    </rPh>
    <rPh sb="16" eb="18">
      <t>ツウキン</t>
    </rPh>
    <rPh sb="19" eb="21">
      <t>ツウガク</t>
    </rPh>
    <rPh sb="36" eb="39">
      <t>サイイジョウ</t>
    </rPh>
    <phoneticPr fontId="4"/>
  </si>
  <si>
    <t>他県・他市町村から郡上市へ通勤・通学する就業者数及び通学者数（15歳以上）</t>
    <phoneticPr fontId="4"/>
  </si>
  <si>
    <t>22．郡上市から他市町村・他県へ通勤・通学する就業者数及び通学者数 （15歳以上）</t>
    <rPh sb="3" eb="6">
      <t>グジョウシ</t>
    </rPh>
    <rPh sb="8" eb="9">
      <t>タ</t>
    </rPh>
    <rPh sb="9" eb="12">
      <t>シチョウソン</t>
    </rPh>
    <rPh sb="13" eb="15">
      <t>タケン</t>
    </rPh>
    <rPh sb="16" eb="18">
      <t>ツウキン</t>
    </rPh>
    <rPh sb="19" eb="21">
      <t>ツウガク</t>
    </rPh>
    <rPh sb="37" eb="40">
      <t>サイイジョウ</t>
    </rPh>
    <phoneticPr fontId="4"/>
  </si>
  <si>
    <t>24．利用交通手段の種類別通勤者・通学者数（15歳以上）</t>
    <rPh sb="3" eb="5">
      <t>リヨウ</t>
    </rPh>
    <rPh sb="5" eb="7">
      <t>コウツウ</t>
    </rPh>
    <rPh sb="7" eb="9">
      <t>シュダン</t>
    </rPh>
    <rPh sb="10" eb="12">
      <t>シュルイ</t>
    </rPh>
    <rPh sb="12" eb="13">
      <t>ベツ</t>
    </rPh>
    <rPh sb="13" eb="15">
      <t>ツウキン</t>
    </rPh>
    <rPh sb="15" eb="16">
      <t>シャ</t>
    </rPh>
    <rPh sb="17" eb="19">
      <t>ツウガク</t>
    </rPh>
    <rPh sb="19" eb="20">
      <t>シャ</t>
    </rPh>
    <rPh sb="20" eb="21">
      <t>スウ</t>
    </rPh>
    <phoneticPr fontId="4"/>
  </si>
  <si>
    <t>25．従業・通学時の世帯の状況別一般世帯数</t>
    <rPh sb="3" eb="5">
      <t>ジュウギョウ</t>
    </rPh>
    <rPh sb="6" eb="8">
      <t>ツウガク</t>
    </rPh>
    <rPh sb="8" eb="9">
      <t>ジ</t>
    </rPh>
    <rPh sb="10" eb="12">
      <t>セタイ</t>
    </rPh>
    <rPh sb="13" eb="15">
      <t>ジョウキョウ</t>
    </rPh>
    <rPh sb="15" eb="16">
      <t>ベツ</t>
    </rPh>
    <rPh sb="16" eb="18">
      <t>イッパン</t>
    </rPh>
    <rPh sb="18" eb="20">
      <t>セタイ</t>
    </rPh>
    <rPh sb="20" eb="21">
      <t>スウ</t>
    </rPh>
    <phoneticPr fontId="4"/>
  </si>
  <si>
    <t>26．男女別、5年前の常住地別就業者数（15歳以上）</t>
    <rPh sb="3" eb="5">
      <t>ダンジョ</t>
    </rPh>
    <rPh sb="5" eb="6">
      <t>ベツ</t>
    </rPh>
    <rPh sb="8" eb="10">
      <t>ネンマエ</t>
    </rPh>
    <rPh sb="11" eb="13">
      <t>ジョウジュウ</t>
    </rPh>
    <rPh sb="13" eb="14">
      <t>チ</t>
    </rPh>
    <rPh sb="14" eb="15">
      <t>ベツ</t>
    </rPh>
    <rPh sb="15" eb="18">
      <t>シュウギョウシャ</t>
    </rPh>
    <rPh sb="18" eb="19">
      <t>スウ</t>
    </rPh>
    <rPh sb="22" eb="25">
      <t>サイイジョウ</t>
    </rPh>
    <phoneticPr fontId="4"/>
  </si>
  <si>
    <t>27．男女別、居住期間別、産業（大分類）別就業者数（15歳以上）</t>
    <rPh sb="3" eb="5">
      <t>ダンジョ</t>
    </rPh>
    <rPh sb="5" eb="6">
      <t>ベツ</t>
    </rPh>
    <rPh sb="7" eb="9">
      <t>キョジュウ</t>
    </rPh>
    <rPh sb="9" eb="11">
      <t>キカン</t>
    </rPh>
    <rPh sb="11" eb="12">
      <t>ベツ</t>
    </rPh>
    <rPh sb="13" eb="15">
      <t>サンギョウ</t>
    </rPh>
    <rPh sb="16" eb="19">
      <t>ダイブンルイ</t>
    </rPh>
    <rPh sb="20" eb="21">
      <t>ベツ</t>
    </rPh>
    <rPh sb="21" eb="24">
      <t>シュウギョウシャ</t>
    </rPh>
    <rPh sb="24" eb="25">
      <t>スウ</t>
    </rPh>
    <rPh sb="28" eb="31">
      <t>サイイジョウ</t>
    </rPh>
    <phoneticPr fontId="4"/>
  </si>
  <si>
    <t>就業者</t>
    <rPh sb="0" eb="3">
      <t>シュウギョウシャ</t>
    </rPh>
    <phoneticPr fontId="4"/>
  </si>
  <si>
    <t>注</t>
    <rPh sb="0" eb="1">
      <t>チュウ</t>
    </rPh>
    <phoneticPr fontId="4"/>
  </si>
  <si>
    <t>総数</t>
    <rPh sb="0" eb="2">
      <t>ソウスウ</t>
    </rPh>
    <phoneticPr fontId="4"/>
  </si>
  <si>
    <t>・「従業地・通学地による人口（昼間人口）」には、従業・通学市区町村「不詳・外国」及び従業地・通学地「不詳」で、当地に常住している者を含む。</t>
    <phoneticPr fontId="4"/>
  </si>
  <si>
    <t>　自市区町村で従業</t>
    <rPh sb="7" eb="9">
      <t>ジュウギョウ</t>
    </rPh>
    <phoneticPr fontId="4"/>
  </si>
  <si>
    <t>　　うち自宅で従業</t>
    <rPh sb="4" eb="6">
      <t>ジタク</t>
    </rPh>
    <rPh sb="7" eb="9">
      <t>ジュウギョウ</t>
    </rPh>
    <phoneticPr fontId="4"/>
  </si>
  <si>
    <t>　　うち自宅外で従業</t>
    <rPh sb="8" eb="10">
      <t>ジュウギョウ</t>
    </rPh>
    <phoneticPr fontId="4"/>
  </si>
  <si>
    <t>　他市区町村で従業</t>
    <phoneticPr fontId="4"/>
  </si>
  <si>
    <t>　　うち他県で従業</t>
    <phoneticPr fontId="4"/>
  </si>
  <si>
    <t>21．常住地又は従業地・通学地別人口・就業者数・通学者数</t>
    <rPh sb="3" eb="5">
      <t>ジョウジュウ</t>
    </rPh>
    <rPh sb="5" eb="6">
      <t>チ</t>
    </rPh>
    <rPh sb="6" eb="7">
      <t>マタ</t>
    </rPh>
    <rPh sb="8" eb="10">
      <t>ジュウギョウ</t>
    </rPh>
    <rPh sb="10" eb="11">
      <t>チ</t>
    </rPh>
    <rPh sb="12" eb="14">
      <t>ツウガク</t>
    </rPh>
    <rPh sb="14" eb="15">
      <t>チ</t>
    </rPh>
    <rPh sb="15" eb="16">
      <t>ベツ</t>
    </rPh>
    <rPh sb="16" eb="18">
      <t>ジンコウ</t>
    </rPh>
    <rPh sb="19" eb="22">
      <t>シュウギョウシャ</t>
    </rPh>
    <rPh sb="22" eb="23">
      <t>スウ</t>
    </rPh>
    <rPh sb="24" eb="26">
      <t>ツウガク</t>
    </rPh>
    <rPh sb="26" eb="27">
      <t>シャ</t>
    </rPh>
    <rPh sb="27" eb="28">
      <t>スウ</t>
    </rPh>
    <phoneticPr fontId="4"/>
  </si>
  <si>
    <t>常住地又は従業地・通学地別人口・就業者数・通学者数</t>
    <phoneticPr fontId="4"/>
  </si>
  <si>
    <t>従業地・通学地人口（昼間人口）</t>
    <phoneticPr fontId="4"/>
  </si>
  <si>
    <t>　　うち従業・通学地不詳・外国</t>
    <rPh sb="4" eb="6">
      <t>ジュウギョウ</t>
    </rPh>
    <rPh sb="7" eb="9">
      <t>ツウガク</t>
    </rPh>
    <rPh sb="9" eb="10">
      <t>チ</t>
    </rPh>
    <rPh sb="10" eb="12">
      <t>フショウ</t>
    </rPh>
    <rPh sb="13" eb="15">
      <t>ガイコク</t>
    </rPh>
    <phoneticPr fontId="4"/>
  </si>
  <si>
    <t>　　うち従業地不詳・外国</t>
    <rPh sb="4" eb="6">
      <t>ジュウギョウ</t>
    </rPh>
    <rPh sb="6" eb="7">
      <t>チ</t>
    </rPh>
    <rPh sb="7" eb="9">
      <t>フショウ</t>
    </rPh>
    <rPh sb="10" eb="12">
      <t>ガイコク</t>
    </rPh>
    <phoneticPr fontId="4"/>
  </si>
  <si>
    <t>　　うち通学地不詳・外国</t>
    <rPh sb="4" eb="6">
      <t>ツウガク</t>
    </rPh>
    <rPh sb="6" eb="7">
      <t>チ</t>
    </rPh>
    <rPh sb="7" eb="9">
      <t>フショウ</t>
    </rPh>
    <rPh sb="10" eb="12">
      <t>ガイコク</t>
    </rPh>
    <phoneticPr fontId="4"/>
  </si>
  <si>
    <t>　　うち県内他市町村で通学</t>
    <rPh sb="6" eb="7">
      <t>タ</t>
    </rPh>
    <rPh sb="7" eb="10">
      <t>シチョウソン</t>
    </rPh>
    <rPh sb="8" eb="10">
      <t>チョウソン</t>
    </rPh>
    <rPh sb="11" eb="13">
      <t>ツウガク</t>
    </rPh>
    <phoneticPr fontId="4"/>
  </si>
  <si>
    <t>　　うち県内他市町村で従業</t>
    <rPh sb="6" eb="7">
      <t>タ</t>
    </rPh>
    <rPh sb="7" eb="10">
      <t>シチョウソン</t>
    </rPh>
    <rPh sb="8" eb="10">
      <t>チョウソン</t>
    </rPh>
    <phoneticPr fontId="4"/>
  </si>
  <si>
    <t>　　うち県内他市町村で従業・通学</t>
    <rPh sb="6" eb="7">
      <t>タ</t>
    </rPh>
    <rPh sb="7" eb="10">
      <t>シチョウソン</t>
    </rPh>
    <rPh sb="8" eb="10">
      <t>チョウソン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</si>
</sst>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0.000;&quot;△ &quot;0.000"/>
    <numFmt numFmtId="177" formatCode="#,##0_ "/>
    <numFmt numFmtId="178" formatCode="#,##0;&quot;△ &quot;#,##0"/>
    <numFmt numFmtId="179" formatCode="0.0_ "/>
    <numFmt numFmtId="180" formatCode="#,##0;&quot;△&quot;#,##0"/>
    <numFmt numFmtId="181" formatCode="#,##0.0;&quot;△&quot;#,##0.0"/>
    <numFmt numFmtId="182" formatCode="#,##0.0"/>
    <numFmt numFmtId="183" formatCode="0.0"/>
    <numFmt numFmtId="184" formatCode="#,##0.0;[Red]\-#,##0.0"/>
    <numFmt numFmtId="185" formatCode="#,##0.0_ "/>
    <numFmt numFmtId="186" formatCode="#,##0.00;&quot;△ &quot;#,##0.00"/>
    <numFmt numFmtId="187" formatCode="0.00;&quot;△ &quot;0.00"/>
    <numFmt numFmtId="188" formatCode="0.0_);[Red]\(0.0\)"/>
    <numFmt numFmtId="189" formatCode="0.0000000_ "/>
    <numFmt numFmtId="190" formatCode="0.0%"/>
    <numFmt numFmtId="191" formatCode="0.00%;&quot;△ &quot;0.00%"/>
    <numFmt numFmtId="192" formatCode="0.0;&quot;△ &quot;0.0"/>
    <numFmt numFmtId="194" formatCode="0;&quot;△ &quot;0"/>
  </numFmts>
  <fonts count="54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.5500000000000007"/>
      <name val="ＭＳ 明朝"/>
      <family val="1"/>
      <charset val="128"/>
    </font>
    <font>
      <sz val="9"/>
      <name val="ＭＳ 明朝"/>
      <family val="1"/>
      <charset val="128"/>
    </font>
    <font>
      <sz val="9.1999999999999993"/>
      <name val="ＭＳ 明朝"/>
      <family val="1"/>
      <charset val="128"/>
    </font>
    <font>
      <sz val="9.0500000000000007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7.8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4"/>
      <name val="游ゴシック"/>
      <family val="3"/>
      <charset val="128"/>
    </font>
    <font>
      <sz val="10.5"/>
      <name val="游ゴシック"/>
      <family val="3"/>
      <charset val="128"/>
    </font>
    <font>
      <sz val="10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sz val="9.5500000000000007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name val="游ゴシック"/>
      <family val="3"/>
      <charset val="128"/>
    </font>
    <font>
      <sz val="7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.0500000000000007"/>
      <name val="游ゴシック"/>
      <family val="3"/>
      <charset val="128"/>
    </font>
    <font>
      <sz val="8"/>
      <name val="游ゴシック"/>
      <family val="3"/>
      <charset val="128"/>
    </font>
    <font>
      <sz val="9.1999999999999993"/>
      <name val="游ゴシック"/>
      <family val="3"/>
      <charset val="128"/>
    </font>
    <font>
      <sz val="9.0500000000000007"/>
      <color indexed="10"/>
      <name val="游ゴシック"/>
      <family val="3"/>
      <charset val="128"/>
    </font>
    <font>
      <sz val="14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0"/>
      <color indexed="8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7"/>
      <color theme="1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b/>
      <sz val="13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1" fillId="0" borderId="0"/>
    <xf numFmtId="0" fontId="8" fillId="0" borderId="0"/>
    <xf numFmtId="0" fontId="8" fillId="0" borderId="0"/>
    <xf numFmtId="0" fontId="20" fillId="0" borderId="0">
      <alignment vertical="center"/>
    </xf>
    <xf numFmtId="0" fontId="9" fillId="0" borderId="0"/>
    <xf numFmtId="0" fontId="12" fillId="0" borderId="0"/>
    <xf numFmtId="0" fontId="3" fillId="0" borderId="0"/>
    <xf numFmtId="0" fontId="10" fillId="0" borderId="0"/>
    <xf numFmtId="0" fontId="14" fillId="0" borderId="0"/>
    <xf numFmtId="0" fontId="9" fillId="0" borderId="0">
      <alignment vertical="center"/>
    </xf>
    <xf numFmtId="0" fontId="11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</cellStyleXfs>
  <cellXfs count="930">
    <xf numFmtId="0" fontId="0" fillId="0" borderId="0" xfId="0">
      <alignment vertical="center"/>
    </xf>
    <xf numFmtId="0" fontId="24" fillId="0" borderId="0" xfId="9" applyFont="1" applyAlignment="1">
      <alignment vertical="center"/>
    </xf>
    <xf numFmtId="0" fontId="25" fillId="0" borderId="0" xfId="9" applyFont="1"/>
    <xf numFmtId="0" fontId="25" fillId="0" borderId="105" xfId="9" applyFont="1" applyBorder="1" applyAlignment="1">
      <alignment horizontal="center"/>
    </xf>
    <xf numFmtId="0" fontId="25" fillId="0" borderId="4" xfId="9" applyFont="1" applyBorder="1" applyAlignment="1">
      <alignment horizontal="center"/>
    </xf>
    <xf numFmtId="0" fontId="25" fillId="0" borderId="1" xfId="9" applyFont="1" applyBorder="1" applyAlignment="1">
      <alignment horizontal="center" vertical="center"/>
    </xf>
    <xf numFmtId="0" fontId="25" fillId="0" borderId="1" xfId="9" applyFont="1" applyBorder="1" applyAlignment="1">
      <alignment vertical="center"/>
    </xf>
    <xf numFmtId="3" fontId="25" fillId="0" borderId="1" xfId="9" applyNumberFormat="1" applyFont="1" applyFill="1" applyBorder="1" applyAlignment="1">
      <alignment vertical="center"/>
    </xf>
    <xf numFmtId="3" fontId="25" fillId="0" borderId="1" xfId="9" applyNumberFormat="1" applyFont="1" applyBorder="1" applyAlignment="1">
      <alignment horizontal="right" vertical="center"/>
    </xf>
    <xf numFmtId="190" fontId="25" fillId="0" borderId="1" xfId="1" applyNumberFormat="1" applyFont="1" applyBorder="1" applyAlignment="1">
      <alignment horizontal="right" vertical="center"/>
    </xf>
    <xf numFmtId="178" fontId="25" fillId="0" borderId="1" xfId="9" applyNumberFormat="1" applyFont="1" applyBorder="1" applyAlignment="1">
      <alignment vertical="center"/>
    </xf>
    <xf numFmtId="192" fontId="25" fillId="0" borderId="1" xfId="1" applyNumberFormat="1" applyFont="1" applyBorder="1" applyAlignment="1">
      <alignment vertical="center"/>
    </xf>
    <xf numFmtId="3" fontId="25" fillId="0" borderId="1" xfId="9" applyNumberFormat="1" applyFont="1" applyFill="1" applyBorder="1" applyAlignment="1">
      <alignment horizontal="right" vertical="center"/>
    </xf>
    <xf numFmtId="0" fontId="25" fillId="0" borderId="1" xfId="9" quotePrefix="1" applyFont="1" applyBorder="1" applyAlignment="1">
      <alignment horizontal="center" vertical="center"/>
    </xf>
    <xf numFmtId="38" fontId="25" fillId="0" borderId="1" xfId="3" applyFont="1" applyFill="1" applyBorder="1" applyAlignment="1">
      <alignment vertical="center"/>
    </xf>
    <xf numFmtId="189" fontId="25" fillId="0" borderId="0" xfId="9" applyNumberFormat="1" applyFont="1"/>
    <xf numFmtId="0" fontId="25" fillId="0" borderId="4" xfId="9" applyFont="1" applyBorder="1" applyAlignment="1">
      <alignment horizontal="center" vertical="center"/>
    </xf>
    <xf numFmtId="0" fontId="25" fillId="0" borderId="4" xfId="9" quotePrefix="1" applyFont="1" applyBorder="1" applyAlignment="1">
      <alignment horizontal="left" vertical="center"/>
    </xf>
    <xf numFmtId="3" fontId="25" fillId="0" borderId="4" xfId="9" applyNumberFormat="1" applyFont="1" applyFill="1" applyBorder="1" applyAlignment="1">
      <alignment vertical="center"/>
    </xf>
    <xf numFmtId="178" fontId="25" fillId="0" borderId="4" xfId="9" applyNumberFormat="1" applyFont="1" applyBorder="1" applyAlignment="1">
      <alignment vertical="center"/>
    </xf>
    <xf numFmtId="192" fontId="25" fillId="0" borderId="4" xfId="1" applyNumberFormat="1" applyFont="1" applyBorder="1" applyAlignment="1">
      <alignment vertical="center"/>
    </xf>
    <xf numFmtId="38" fontId="25" fillId="0" borderId="4" xfId="3" applyFont="1" applyFill="1" applyBorder="1" applyAlignment="1">
      <alignment vertical="center"/>
    </xf>
    <xf numFmtId="0" fontId="26" fillId="0" borderId="0" xfId="9" applyFont="1" applyAlignment="1">
      <alignment horizontal="right"/>
    </xf>
    <xf numFmtId="0" fontId="26" fillId="0" borderId="0" xfId="9" applyFont="1"/>
    <xf numFmtId="0" fontId="27" fillId="0" borderId="65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7" fillId="0" borderId="65" xfId="0" applyFont="1" applyBorder="1">
      <alignment vertical="center"/>
    </xf>
    <xf numFmtId="0" fontId="27" fillId="0" borderId="116" xfId="0" applyFont="1" applyBorder="1">
      <alignment vertical="center"/>
    </xf>
    <xf numFmtId="0" fontId="24" fillId="0" borderId="0" xfId="16" applyFont="1" applyFill="1" applyBorder="1" applyAlignment="1">
      <alignment vertical="center"/>
    </xf>
    <xf numFmtId="0" fontId="24" fillId="0" borderId="0" xfId="16" applyFont="1" applyFill="1" applyBorder="1"/>
    <xf numFmtId="0" fontId="26" fillId="0" borderId="0" xfId="16" applyFont="1" applyFill="1" applyBorder="1"/>
    <xf numFmtId="0" fontId="28" fillId="0" borderId="20" xfId="16" applyFont="1" applyFill="1" applyBorder="1" applyAlignment="1">
      <alignment horizontal="center" vertical="center"/>
    </xf>
    <xf numFmtId="0" fontId="28" fillId="0" borderId="18" xfId="16" applyFont="1" applyFill="1" applyBorder="1" applyAlignment="1">
      <alignment horizontal="center" vertical="center"/>
    </xf>
    <xf numFmtId="0" fontId="28" fillId="0" borderId="19" xfId="16" applyFont="1" applyFill="1" applyBorder="1" applyAlignment="1">
      <alignment horizontal="center" vertical="center"/>
    </xf>
    <xf numFmtId="0" fontId="28" fillId="0" borderId="19" xfId="16" applyFont="1" applyFill="1" applyBorder="1" applyAlignment="1">
      <alignment vertical="center"/>
    </xf>
    <xf numFmtId="0" fontId="28" fillId="0" borderId="18" xfId="16" applyFont="1" applyFill="1" applyBorder="1" applyAlignment="1">
      <alignment vertical="center"/>
    </xf>
    <xf numFmtId="0" fontId="28" fillId="0" borderId="1" xfId="16" applyFont="1" applyFill="1" applyBorder="1" applyAlignment="1">
      <alignment horizontal="center"/>
    </xf>
    <xf numFmtId="0" fontId="28" fillId="0" borderId="12" xfId="16" applyFont="1" applyFill="1" applyBorder="1"/>
    <xf numFmtId="3" fontId="28" fillId="0" borderId="11" xfId="16" applyNumberFormat="1" applyFont="1" applyFill="1" applyBorder="1" applyAlignment="1">
      <alignment horizontal="right"/>
    </xf>
    <xf numFmtId="3" fontId="28" fillId="0" borderId="1" xfId="16" applyNumberFormat="1" applyFont="1" applyFill="1" applyBorder="1"/>
    <xf numFmtId="3" fontId="28" fillId="0" borderId="0" xfId="16" applyNumberFormat="1" applyFont="1" applyFill="1" applyBorder="1" applyAlignment="1">
      <alignment horizontal="right"/>
    </xf>
    <xf numFmtId="3" fontId="28" fillId="0" borderId="1" xfId="16" applyNumberFormat="1" applyFont="1" applyFill="1" applyBorder="1" applyAlignment="1">
      <alignment horizontal="right"/>
    </xf>
    <xf numFmtId="192" fontId="28" fillId="0" borderId="1" xfId="1" applyNumberFormat="1" applyFont="1" applyFill="1" applyBorder="1" applyAlignment="1"/>
    <xf numFmtId="183" fontId="26" fillId="0" borderId="0" xfId="16" applyNumberFormat="1" applyFont="1" applyFill="1" applyBorder="1"/>
    <xf numFmtId="3" fontId="28" fillId="0" borderId="11" xfId="16" applyNumberFormat="1" applyFont="1" applyFill="1" applyBorder="1"/>
    <xf numFmtId="3" fontId="28" fillId="0" borderId="0" xfId="16" applyNumberFormat="1" applyFont="1" applyFill="1" applyBorder="1"/>
    <xf numFmtId="0" fontId="28" fillId="0" borderId="0" xfId="16" applyFont="1" applyFill="1" applyBorder="1"/>
    <xf numFmtId="3" fontId="28" fillId="0" borderId="21" xfId="16" applyNumberFormat="1" applyFont="1" applyFill="1" applyBorder="1"/>
    <xf numFmtId="0" fontId="28" fillId="0" borderId="4" xfId="16" applyFont="1" applyFill="1" applyBorder="1" applyAlignment="1">
      <alignment horizontal="center"/>
    </xf>
    <xf numFmtId="0" fontId="28" fillId="0" borderId="3" xfId="16" applyFont="1" applyFill="1" applyBorder="1"/>
    <xf numFmtId="3" fontId="28" fillId="0" borderId="22" xfId="16" applyNumberFormat="1" applyFont="1" applyFill="1" applyBorder="1"/>
    <xf numFmtId="3" fontId="28" fillId="0" borderId="3" xfId="16" applyNumberFormat="1" applyFont="1" applyFill="1" applyBorder="1"/>
    <xf numFmtId="3" fontId="28" fillId="0" borderId="4" xfId="16" applyNumberFormat="1" applyFont="1" applyFill="1" applyBorder="1"/>
    <xf numFmtId="192" fontId="28" fillId="0" borderId="4" xfId="1" applyNumberFormat="1" applyFont="1" applyFill="1" applyBorder="1" applyAlignment="1"/>
    <xf numFmtId="0" fontId="29" fillId="0" borderId="0" xfId="9" applyFont="1" applyAlignment="1">
      <alignment horizontal="right"/>
    </xf>
    <xf numFmtId="0" fontId="29" fillId="0" borderId="0" xfId="16" applyFont="1" applyFill="1" applyBorder="1"/>
    <xf numFmtId="0" fontId="29" fillId="0" borderId="0" xfId="9" applyFont="1" applyAlignment="1">
      <alignment horizontal="right" vertical="center"/>
    </xf>
    <xf numFmtId="38" fontId="25" fillId="0" borderId="0" xfId="2" applyFont="1" applyAlignment="1"/>
    <xf numFmtId="38" fontId="24" fillId="0" borderId="0" xfId="3" applyFont="1" applyAlignment="1">
      <alignment vertical="center"/>
    </xf>
    <xf numFmtId="38" fontId="30" fillId="0" borderId="0" xfId="2" applyFont="1" applyAlignment="1"/>
    <xf numFmtId="0" fontId="30" fillId="0" borderId="0" xfId="0" applyFont="1" applyAlignment="1"/>
    <xf numFmtId="176" fontId="30" fillId="0" borderId="0" xfId="0" applyNumberFormat="1" applyFont="1" applyAlignment="1"/>
    <xf numFmtId="0" fontId="26" fillId="0" borderId="0" xfId="0" applyFont="1" applyAlignment="1"/>
    <xf numFmtId="176" fontId="26" fillId="0" borderId="0" xfId="0" applyNumberFormat="1" applyFont="1" applyAlignment="1"/>
    <xf numFmtId="0" fontId="26" fillId="0" borderId="6" xfId="0" applyFont="1" applyFill="1" applyBorder="1" applyAlignment="1">
      <alignment horizontal="center" vertical="center"/>
    </xf>
    <xf numFmtId="176" fontId="26" fillId="0" borderId="6" xfId="0" applyNumberFormat="1" applyFont="1" applyFill="1" applyBorder="1" applyAlignment="1">
      <alignment horizontal="center" vertical="center"/>
    </xf>
    <xf numFmtId="178" fontId="26" fillId="0" borderId="5" xfId="0" applyNumberFormat="1" applyFont="1" applyFill="1" applyBorder="1" applyAlignment="1"/>
    <xf numFmtId="178" fontId="26" fillId="0" borderId="1" xfId="0" applyNumberFormat="1" applyFont="1" applyFill="1" applyBorder="1" applyAlignment="1"/>
    <xf numFmtId="187" fontId="26" fillId="0" borderId="1" xfId="1" applyNumberFormat="1" applyFont="1" applyBorder="1" applyAlignment="1"/>
    <xf numFmtId="178" fontId="26" fillId="0" borderId="4" xfId="0" applyNumberFormat="1" applyFont="1" applyFill="1" applyBorder="1" applyAlignment="1"/>
    <xf numFmtId="178" fontId="26" fillId="0" borderId="14" xfId="0" applyNumberFormat="1" applyFont="1" applyFill="1" applyBorder="1" applyAlignment="1"/>
    <xf numFmtId="191" fontId="26" fillId="0" borderId="4" xfId="1" applyNumberFormat="1" applyFont="1" applyBorder="1" applyAlignment="1"/>
    <xf numFmtId="0" fontId="31" fillId="0" borderId="0" xfId="0" applyFont="1">
      <alignment vertical="center"/>
    </xf>
    <xf numFmtId="38" fontId="26" fillId="0" borderId="0" xfId="2" applyFont="1" applyAlignment="1"/>
    <xf numFmtId="178" fontId="26" fillId="0" borderId="0" xfId="0" applyNumberFormat="1" applyFont="1" applyAlignment="1"/>
    <xf numFmtId="176" fontId="26" fillId="0" borderId="0" xfId="0" applyNumberFormat="1" applyFont="1" applyBorder="1" applyAlignment="1"/>
    <xf numFmtId="176" fontId="31" fillId="0" borderId="0" xfId="0" applyNumberFormat="1" applyFont="1">
      <alignment vertical="center"/>
    </xf>
    <xf numFmtId="0" fontId="32" fillId="0" borderId="0" xfId="0" applyFont="1">
      <alignment vertical="center"/>
    </xf>
    <xf numFmtId="176" fontId="32" fillId="0" borderId="0" xfId="0" applyNumberFormat="1" applyFont="1">
      <alignment vertical="center"/>
    </xf>
    <xf numFmtId="176" fontId="27" fillId="0" borderId="0" xfId="0" applyNumberFormat="1" applyFont="1">
      <alignment vertical="center"/>
    </xf>
    <xf numFmtId="38" fontId="33" fillId="0" borderId="0" xfId="20" applyFont="1">
      <alignment vertical="center"/>
    </xf>
    <xf numFmtId="38" fontId="34" fillId="0" borderId="0" xfId="20" applyFont="1">
      <alignment vertical="center"/>
    </xf>
    <xf numFmtId="38" fontId="34" fillId="0" borderId="0" xfId="20" applyFont="1" applyAlignment="1">
      <alignment horizontal="right" vertical="center"/>
    </xf>
    <xf numFmtId="38" fontId="35" fillId="0" borderId="65" xfId="20" applyFont="1" applyBorder="1" applyAlignment="1">
      <alignment horizontal="center" vertical="center"/>
    </xf>
    <xf numFmtId="38" fontId="35" fillId="0" borderId="109" xfId="20" applyFont="1" applyBorder="1" applyAlignment="1">
      <alignment horizontal="center" vertical="center"/>
    </xf>
    <xf numFmtId="38" fontId="35" fillId="0" borderId="107" xfId="20" applyFont="1" applyBorder="1" applyAlignment="1">
      <alignment horizontal="center" vertical="center"/>
    </xf>
    <xf numFmtId="38" fontId="35" fillId="0" borderId="110" xfId="20" applyFont="1" applyBorder="1" applyAlignment="1">
      <alignment horizontal="center" vertical="center"/>
    </xf>
    <xf numFmtId="38" fontId="35" fillId="0" borderId="0" xfId="20" applyFont="1">
      <alignment vertical="center"/>
    </xf>
    <xf numFmtId="38" fontId="35" fillId="0" borderId="109" xfId="20" applyFont="1" applyBorder="1">
      <alignment vertical="center"/>
    </xf>
    <xf numFmtId="38" fontId="35" fillId="0" borderId="107" xfId="20" applyFont="1" applyBorder="1">
      <alignment vertical="center"/>
    </xf>
    <xf numFmtId="38" fontId="35" fillId="0" borderId="110" xfId="20" applyFont="1" applyBorder="1">
      <alignment vertical="center"/>
    </xf>
    <xf numFmtId="38" fontId="35" fillId="0" borderId="37" xfId="20" applyFont="1" applyBorder="1" applyAlignment="1">
      <alignment horizontal="center" vertical="center"/>
    </xf>
    <xf numFmtId="38" fontId="35" fillId="0" borderId="111" xfId="20" applyFont="1" applyBorder="1">
      <alignment vertical="center"/>
    </xf>
    <xf numFmtId="38" fontId="35" fillId="0" borderId="108" xfId="20" applyFont="1" applyBorder="1">
      <alignment vertical="center"/>
    </xf>
    <xf numFmtId="38" fontId="35" fillId="0" borderId="112" xfId="20" applyFont="1" applyBorder="1">
      <alignment vertical="center"/>
    </xf>
    <xf numFmtId="38" fontId="35" fillId="0" borderId="43" xfId="20" applyFont="1" applyBorder="1" applyAlignment="1">
      <alignment horizontal="center" vertical="center"/>
    </xf>
    <xf numFmtId="38" fontId="35" fillId="0" borderId="113" xfId="20" applyFont="1" applyBorder="1">
      <alignment vertical="center"/>
    </xf>
    <xf numFmtId="38" fontId="35" fillId="0" borderId="52" xfId="20" applyFont="1" applyBorder="1">
      <alignment vertical="center"/>
    </xf>
    <xf numFmtId="38" fontId="35" fillId="0" borderId="54" xfId="20" applyFont="1" applyBorder="1">
      <alignment vertical="center"/>
    </xf>
    <xf numFmtId="38" fontId="27" fillId="0" borderId="0" xfId="20" applyFont="1">
      <alignment vertical="center"/>
    </xf>
    <xf numFmtId="38" fontId="35" fillId="0" borderId="69" xfId="20" applyFont="1" applyBorder="1" applyAlignment="1">
      <alignment horizontal="center" vertical="center"/>
    </xf>
    <xf numFmtId="38" fontId="35" fillId="0" borderId="114" xfId="20" applyFont="1" applyBorder="1" applyAlignment="1">
      <alignment horizontal="right" vertical="center"/>
    </xf>
    <xf numFmtId="38" fontId="35" fillId="0" borderId="106" xfId="20" applyFont="1" applyBorder="1" applyAlignment="1">
      <alignment horizontal="right" vertical="center"/>
    </xf>
    <xf numFmtId="38" fontId="35" fillId="0" borderId="106" xfId="20" applyFont="1" applyBorder="1">
      <alignment vertical="center"/>
    </xf>
    <xf numFmtId="38" fontId="35" fillId="0" borderId="115" xfId="20" applyFont="1" applyBorder="1">
      <alignment vertical="center"/>
    </xf>
    <xf numFmtId="0" fontId="36" fillId="0" borderId="0" xfId="17" applyFont="1">
      <alignment vertical="center"/>
    </xf>
    <xf numFmtId="0" fontId="28" fillId="0" borderId="6" xfId="9" applyFont="1" applyBorder="1"/>
    <xf numFmtId="0" fontId="28" fillId="0" borderId="24" xfId="9" applyFont="1" applyBorder="1"/>
    <xf numFmtId="0" fontId="28" fillId="0" borderId="1" xfId="9" applyFont="1" applyBorder="1" applyAlignment="1">
      <alignment horizontal="center"/>
    </xf>
    <xf numFmtId="0" fontId="28" fillId="0" borderId="5" xfId="9" applyFont="1" applyBorder="1" applyAlignment="1">
      <alignment horizontal="center"/>
    </xf>
    <xf numFmtId="0" fontId="28" fillId="0" borderId="24" xfId="9" applyFont="1" applyBorder="1" applyAlignment="1">
      <alignment horizontal="center" vertical="center"/>
    </xf>
    <xf numFmtId="0" fontId="28" fillId="0" borderId="70" xfId="9" applyFont="1" applyBorder="1" applyAlignment="1">
      <alignment horizontal="center" vertical="center" shrinkToFit="1"/>
    </xf>
    <xf numFmtId="0" fontId="28" fillId="0" borderId="50" xfId="9" applyFont="1" applyBorder="1" applyAlignment="1">
      <alignment horizontal="center" vertical="center"/>
    </xf>
    <xf numFmtId="0" fontId="28" fillId="0" borderId="4" xfId="9" applyFont="1" applyBorder="1"/>
    <xf numFmtId="0" fontId="28" fillId="0" borderId="14" xfId="9" applyFont="1" applyBorder="1"/>
    <xf numFmtId="0" fontId="28" fillId="0" borderId="14" xfId="9" applyFont="1" applyBorder="1" applyAlignment="1">
      <alignment horizontal="center" vertical="center"/>
    </xf>
    <xf numFmtId="0" fontId="28" fillId="0" borderId="48" xfId="9" applyFont="1" applyBorder="1" applyAlignment="1">
      <alignment horizontal="center" vertical="center"/>
    </xf>
    <xf numFmtId="0" fontId="28" fillId="0" borderId="49" xfId="9" applyFont="1" applyBorder="1" applyAlignment="1">
      <alignment horizontal="center" vertical="center"/>
    </xf>
    <xf numFmtId="0" fontId="28" fillId="0" borderId="4" xfId="9" applyFont="1" applyBorder="1" applyAlignment="1">
      <alignment horizontal="center" vertical="center"/>
    </xf>
    <xf numFmtId="0" fontId="28" fillId="0" borderId="1" xfId="9" applyFont="1" applyBorder="1" applyAlignment="1">
      <alignment horizontal="center" vertical="center"/>
    </xf>
    <xf numFmtId="0" fontId="28" fillId="0" borderId="5" xfId="9" applyFont="1" applyBorder="1" applyAlignment="1">
      <alignment horizontal="center" vertical="center"/>
    </xf>
    <xf numFmtId="3" fontId="28" fillId="0" borderId="5" xfId="9" applyNumberFormat="1" applyFont="1" applyFill="1" applyBorder="1" applyAlignment="1">
      <alignment vertical="center"/>
    </xf>
    <xf numFmtId="3" fontId="28" fillId="0" borderId="47" xfId="9" applyNumberFormat="1" applyFont="1" applyFill="1" applyBorder="1" applyAlignment="1">
      <alignment horizontal="center" vertical="center"/>
    </xf>
    <xf numFmtId="178" fontId="28" fillId="0" borderId="51" xfId="9" applyNumberFormat="1" applyFont="1" applyBorder="1" applyAlignment="1">
      <alignment horizontal="center" vertical="center"/>
    </xf>
    <xf numFmtId="190" fontId="28" fillId="0" borderId="64" xfId="1" applyNumberFormat="1" applyFont="1" applyBorder="1" applyAlignment="1">
      <alignment horizontal="center" vertical="center"/>
    </xf>
    <xf numFmtId="4" fontId="28" fillId="0" borderId="1" xfId="9" applyNumberFormat="1" applyFont="1" applyBorder="1" applyAlignment="1">
      <alignment horizontal="center" vertical="center"/>
    </xf>
    <xf numFmtId="3" fontId="28" fillId="0" borderId="47" xfId="9" applyNumberFormat="1" applyFont="1" applyFill="1" applyBorder="1" applyAlignment="1">
      <alignment vertical="center"/>
    </xf>
    <xf numFmtId="178" fontId="28" fillId="0" borderId="51" xfId="9" applyNumberFormat="1" applyFont="1" applyBorder="1" applyAlignment="1">
      <alignment vertical="center"/>
    </xf>
    <xf numFmtId="192" fontId="28" fillId="0" borderId="64" xfId="1" applyNumberFormat="1" applyFont="1" applyBorder="1" applyAlignment="1">
      <alignment vertical="center"/>
    </xf>
    <xf numFmtId="4" fontId="28" fillId="0" borderId="1" xfId="9" applyNumberFormat="1" applyFont="1" applyBorder="1" applyAlignment="1">
      <alignment vertical="center"/>
    </xf>
    <xf numFmtId="0" fontId="28" fillId="0" borderId="5" xfId="9" applyFont="1" applyBorder="1" applyAlignment="1">
      <alignment vertical="center"/>
    </xf>
    <xf numFmtId="0" fontId="28" fillId="0" borderId="5" xfId="9" quotePrefix="1" applyFont="1" applyBorder="1" applyAlignment="1">
      <alignment horizontal="center" vertical="center"/>
    </xf>
    <xf numFmtId="0" fontId="28" fillId="0" borderId="14" xfId="9" quotePrefix="1" applyFont="1" applyBorder="1" applyAlignment="1">
      <alignment horizontal="center" vertical="center"/>
    </xf>
    <xf numFmtId="3" fontId="28" fillId="0" borderId="14" xfId="9" applyNumberFormat="1" applyFont="1" applyFill="1" applyBorder="1" applyAlignment="1">
      <alignment vertical="center"/>
    </xf>
    <xf numFmtId="3" fontId="28" fillId="0" borderId="48" xfId="9" applyNumberFormat="1" applyFont="1" applyFill="1" applyBorder="1" applyAlignment="1">
      <alignment vertical="center"/>
    </xf>
    <xf numFmtId="178" fontId="28" fillId="0" borderId="49" xfId="9" applyNumberFormat="1" applyFont="1" applyBorder="1" applyAlignment="1">
      <alignment vertical="center"/>
    </xf>
    <xf numFmtId="192" fontId="28" fillId="0" borderId="74" xfId="1" applyNumberFormat="1" applyFont="1" applyBorder="1" applyAlignment="1">
      <alignment vertical="center"/>
    </xf>
    <xf numFmtId="4" fontId="28" fillId="0" borderId="4" xfId="9" applyNumberFormat="1" applyFont="1" applyBorder="1" applyAlignment="1">
      <alignment vertical="center"/>
    </xf>
    <xf numFmtId="0" fontId="37" fillId="0" borderId="0" xfId="9" applyFont="1"/>
    <xf numFmtId="0" fontId="24" fillId="0" borderId="3" xfId="14" applyFont="1" applyBorder="1" applyAlignment="1">
      <alignment vertical="center"/>
    </xf>
    <xf numFmtId="0" fontId="29" fillId="0" borderId="3" xfId="14" applyFont="1" applyBorder="1" applyAlignment="1"/>
    <xf numFmtId="0" fontId="29" fillId="0" borderId="0" xfId="14" applyFont="1" applyBorder="1" applyAlignment="1"/>
    <xf numFmtId="0" fontId="26" fillId="0" borderId="0" xfId="13" applyFont="1"/>
    <xf numFmtId="0" fontId="29" fillId="0" borderId="52" xfId="14" applyFont="1" applyBorder="1" applyAlignment="1">
      <alignment horizontal="center"/>
    </xf>
    <xf numFmtId="0" fontId="29" fillId="0" borderId="53" xfId="14" applyFont="1" applyBorder="1" applyAlignment="1">
      <alignment horizontal="center"/>
    </xf>
    <xf numFmtId="0" fontId="29" fillId="0" borderId="42" xfId="14" applyFont="1" applyBorder="1" applyAlignment="1">
      <alignment horizontal="center"/>
    </xf>
    <xf numFmtId="0" fontId="29" fillId="0" borderId="5" xfId="14" applyFont="1" applyBorder="1" applyAlignment="1">
      <alignment horizontal="distributed" vertical="center" justifyLastLine="1"/>
    </xf>
    <xf numFmtId="0" fontId="29" fillId="0" borderId="0" xfId="14" applyFont="1" applyBorder="1" applyAlignment="1">
      <alignment horizontal="distributed" vertical="center" justifyLastLine="1"/>
    </xf>
    <xf numFmtId="0" fontId="29" fillId="0" borderId="55" xfId="14" applyFont="1" applyBorder="1" applyAlignment="1">
      <alignment horizontal="distributed" vertical="center" justifyLastLine="1"/>
    </xf>
    <xf numFmtId="0" fontId="29" fillId="0" borderId="56" xfId="14" applyFont="1" applyBorder="1" applyAlignment="1">
      <alignment horizontal="right"/>
    </xf>
    <xf numFmtId="0" fontId="29" fillId="0" borderId="56" xfId="14" applyFont="1" applyBorder="1" applyAlignment="1">
      <alignment horizontal="left" indent="1"/>
    </xf>
    <xf numFmtId="0" fontId="29" fillId="0" borderId="60" xfId="14" applyFont="1" applyBorder="1" applyAlignment="1">
      <alignment horizontal="left" indent="1"/>
    </xf>
    <xf numFmtId="0" fontId="29" fillId="0" borderId="55" xfId="14" applyFont="1" applyBorder="1" applyAlignment="1">
      <alignment horizontal="left" indent="1"/>
    </xf>
    <xf numFmtId="0" fontId="29" fillId="0" borderId="5" xfId="14" applyFont="1" applyBorder="1" applyAlignment="1">
      <alignment horizontal="center"/>
    </xf>
    <xf numFmtId="0" fontId="29" fillId="0" borderId="11" xfId="14" applyFont="1" applyBorder="1" applyAlignment="1">
      <alignment horizontal="distributed"/>
    </xf>
    <xf numFmtId="38" fontId="29" fillId="0" borderId="57" xfId="2" applyFont="1" applyFill="1" applyBorder="1" applyAlignment="1"/>
    <xf numFmtId="38" fontId="29" fillId="0" borderId="94" xfId="2" applyFont="1" applyFill="1" applyBorder="1" applyAlignment="1"/>
    <xf numFmtId="38" fontId="29" fillId="0" borderId="57" xfId="2" applyNumberFormat="1" applyFont="1" applyFill="1" applyBorder="1" applyAlignment="1"/>
    <xf numFmtId="38" fontId="29" fillId="0" borderId="11" xfId="2" applyFont="1" applyFill="1" applyBorder="1" applyAlignment="1"/>
    <xf numFmtId="0" fontId="29" fillId="0" borderId="5" xfId="14" applyFont="1" applyBorder="1"/>
    <xf numFmtId="0" fontId="29" fillId="0" borderId="11" xfId="14" applyFont="1" applyBorder="1" applyAlignment="1"/>
    <xf numFmtId="0" fontId="29" fillId="0" borderId="0" xfId="14" applyFont="1" applyBorder="1" applyAlignment="1">
      <alignment wrapText="1"/>
    </xf>
    <xf numFmtId="0" fontId="29" fillId="0" borderId="0" xfId="14" applyFont="1" applyBorder="1" applyAlignment="1">
      <alignment horizontal="distributed"/>
    </xf>
    <xf numFmtId="0" fontId="29" fillId="0" borderId="2" xfId="14" applyFont="1" applyBorder="1" applyAlignment="1">
      <alignment horizontal="distributed"/>
    </xf>
    <xf numFmtId="177" fontId="29" fillId="0" borderId="58" xfId="14" applyNumberFormat="1" applyFont="1" applyBorder="1"/>
    <xf numFmtId="177" fontId="29" fillId="0" borderId="62" xfId="14" applyNumberFormat="1" applyFont="1" applyBorder="1"/>
    <xf numFmtId="177" fontId="29" fillId="0" borderId="2" xfId="14" applyNumberFormat="1" applyFont="1" applyBorder="1"/>
    <xf numFmtId="177" fontId="29" fillId="0" borderId="0" xfId="14" applyNumberFormat="1" applyFont="1" applyBorder="1"/>
    <xf numFmtId="0" fontId="29" fillId="0" borderId="59" xfId="14" applyFont="1" applyBorder="1" applyAlignment="1">
      <alignment horizontal="right"/>
    </xf>
    <xf numFmtId="188" fontId="29" fillId="0" borderId="61" xfId="14" applyNumberFormat="1" applyFont="1" applyBorder="1"/>
    <xf numFmtId="188" fontId="29" fillId="0" borderId="57" xfId="14" applyNumberFormat="1" applyFont="1" applyBorder="1"/>
    <xf numFmtId="188" fontId="29" fillId="0" borderId="94" xfId="14" applyNumberFormat="1" applyFont="1" applyBorder="1"/>
    <xf numFmtId="188" fontId="29" fillId="0" borderId="11" xfId="14" applyNumberFormat="1" applyFont="1" applyBorder="1"/>
    <xf numFmtId="192" fontId="29" fillId="0" borderId="61" xfId="1" applyNumberFormat="1" applyFont="1" applyBorder="1" applyAlignment="1"/>
    <xf numFmtId="192" fontId="29" fillId="0" borderId="57" xfId="1" applyNumberFormat="1" applyFont="1" applyBorder="1" applyAlignment="1"/>
    <xf numFmtId="179" fontId="29" fillId="0" borderId="57" xfId="1" applyNumberFormat="1" applyFont="1" applyBorder="1" applyAlignment="1"/>
    <xf numFmtId="179" fontId="29" fillId="0" borderId="94" xfId="1" applyNumberFormat="1" applyFont="1" applyBorder="1" applyAlignment="1"/>
    <xf numFmtId="179" fontId="29" fillId="0" borderId="11" xfId="1" applyNumberFormat="1" applyFont="1" applyBorder="1" applyAlignment="1"/>
    <xf numFmtId="179" fontId="29" fillId="0" borderId="58" xfId="14" applyNumberFormat="1" applyFont="1" applyBorder="1"/>
    <xf numFmtId="185" fontId="29" fillId="0" borderId="62" xfId="14" applyNumberFormat="1" applyFont="1" applyBorder="1"/>
    <xf numFmtId="185" fontId="29" fillId="0" borderId="58" xfId="14" applyNumberFormat="1" applyFont="1" applyBorder="1"/>
    <xf numFmtId="185" fontId="29" fillId="0" borderId="2" xfId="14" applyNumberFormat="1" applyFont="1" applyBorder="1"/>
    <xf numFmtId="179" fontId="29" fillId="0" borderId="0" xfId="14" applyNumberFormat="1" applyFont="1" applyBorder="1"/>
    <xf numFmtId="185" fontId="29" fillId="0" borderId="0" xfId="14" applyNumberFormat="1" applyFont="1" applyBorder="1"/>
    <xf numFmtId="0" fontId="29" fillId="0" borderId="63" xfId="14" applyFont="1" applyBorder="1" applyAlignment="1">
      <alignment horizontal="distributed" vertical="center" justifyLastLine="1"/>
    </xf>
    <xf numFmtId="178" fontId="29" fillId="0" borderId="57" xfId="14" applyNumberFormat="1" applyFont="1" applyBorder="1"/>
    <xf numFmtId="178" fontId="29" fillId="0" borderId="94" xfId="14" applyNumberFormat="1" applyFont="1" applyBorder="1"/>
    <xf numFmtId="178" fontId="29" fillId="0" borderId="11" xfId="14" applyNumberFormat="1" applyFont="1" applyBorder="1"/>
    <xf numFmtId="0" fontId="29" fillId="0" borderId="3" xfId="14" applyFont="1" applyBorder="1" applyAlignment="1">
      <alignment horizontal="distributed"/>
    </xf>
    <xf numFmtId="192" fontId="29" fillId="0" borderId="94" xfId="1" applyNumberFormat="1" applyFont="1" applyBorder="1" applyAlignment="1"/>
    <xf numFmtId="192" fontId="29" fillId="0" borderId="11" xfId="1" applyNumberFormat="1" applyFont="1" applyBorder="1" applyAlignment="1"/>
    <xf numFmtId="0" fontId="26" fillId="0" borderId="0" xfId="14" applyFont="1" applyBorder="1" applyAlignment="1">
      <alignment horizontal="distributed"/>
    </xf>
    <xf numFmtId="179" fontId="26" fillId="0" borderId="0" xfId="14" applyNumberFormat="1" applyFont="1" applyBorder="1"/>
    <xf numFmtId="185" fontId="26" fillId="0" borderId="0" xfId="14" applyNumberFormat="1" applyFont="1" applyBorder="1"/>
    <xf numFmtId="0" fontId="36" fillId="0" borderId="0" xfId="14" applyFont="1" applyAlignment="1">
      <alignment horizontal="center"/>
    </xf>
    <xf numFmtId="0" fontId="36" fillId="0" borderId="0" xfId="13" applyFont="1" applyAlignment="1"/>
    <xf numFmtId="0" fontId="36" fillId="0" borderId="0" xfId="13" applyFont="1"/>
    <xf numFmtId="0" fontId="33" fillId="0" borderId="0" xfId="0" applyFont="1">
      <alignment vertical="center"/>
    </xf>
    <xf numFmtId="0" fontId="35" fillId="0" borderId="0" xfId="0" applyFont="1">
      <alignment vertical="center"/>
    </xf>
    <xf numFmtId="0" fontId="35" fillId="0" borderId="120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68" xfId="0" applyFont="1" applyBorder="1">
      <alignment vertical="center"/>
    </xf>
    <xf numFmtId="0" fontId="35" fillId="0" borderId="117" xfId="0" applyFont="1" applyBorder="1" applyAlignment="1">
      <alignment horizontal="center" vertical="center"/>
    </xf>
    <xf numFmtId="0" fontId="35" fillId="0" borderId="117" xfId="0" applyFont="1" applyBorder="1">
      <alignment vertical="center"/>
    </xf>
    <xf numFmtId="0" fontId="35" fillId="0" borderId="69" xfId="0" applyFont="1" applyBorder="1" applyAlignment="1">
      <alignment horizontal="center" vertical="center"/>
    </xf>
    <xf numFmtId="0" fontId="35" fillId="0" borderId="69" xfId="0" applyFont="1" applyBorder="1">
      <alignment vertical="center"/>
    </xf>
    <xf numFmtId="0" fontId="35" fillId="0" borderId="37" xfId="0" applyFont="1" applyBorder="1" applyAlignment="1">
      <alignment horizontal="center" vertical="center"/>
    </xf>
    <xf numFmtId="0" fontId="35" fillId="0" borderId="37" xfId="0" applyFont="1" applyBorder="1">
      <alignment vertical="center"/>
    </xf>
    <xf numFmtId="0" fontId="38" fillId="0" borderId="0" xfId="0" applyFont="1" applyAlignment="1">
      <alignment horizontal="right" vertical="center"/>
    </xf>
    <xf numFmtId="0" fontId="38" fillId="0" borderId="0" xfId="0" applyFont="1">
      <alignment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wrapText="1"/>
    </xf>
    <xf numFmtId="0" fontId="26" fillId="0" borderId="8" xfId="0" applyFont="1" applyBorder="1" applyAlignment="1">
      <alignment horizontal="center" shrinkToFit="1"/>
    </xf>
    <xf numFmtId="0" fontId="26" fillId="0" borderId="8" xfId="0" applyFont="1" applyFill="1" applyBorder="1" applyAlignment="1">
      <alignment horizontal="center" shrinkToFit="1"/>
    </xf>
    <xf numFmtId="176" fontId="26" fillId="0" borderId="10" xfId="0" applyNumberFormat="1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176" fontId="26" fillId="0" borderId="8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distributed"/>
    </xf>
    <xf numFmtId="178" fontId="26" fillId="0" borderId="0" xfId="0" applyNumberFormat="1" applyFont="1" applyFill="1" applyBorder="1" applyAlignment="1"/>
    <xf numFmtId="178" fontId="26" fillId="0" borderId="5" xfId="2" applyNumberFormat="1" applyFont="1" applyFill="1" applyBorder="1" applyAlignment="1"/>
    <xf numFmtId="187" fontId="26" fillId="0" borderId="12" xfId="1" applyNumberFormat="1" applyFont="1" applyFill="1" applyBorder="1" applyAlignment="1"/>
    <xf numFmtId="178" fontId="26" fillId="0" borderId="21" xfId="0" applyNumberFormat="1" applyFont="1" applyFill="1" applyBorder="1" applyAlignment="1"/>
    <xf numFmtId="178" fontId="26" fillId="0" borderId="11" xfId="2" applyNumberFormat="1" applyFont="1" applyFill="1" applyBorder="1" applyAlignment="1"/>
    <xf numFmtId="178" fontId="26" fillId="0" borderId="11" xfId="0" applyNumberFormat="1" applyFont="1" applyFill="1" applyBorder="1" applyAlignment="1"/>
    <xf numFmtId="186" fontId="26" fillId="0" borderId="12" xfId="0" applyNumberFormat="1" applyFont="1" applyFill="1" applyBorder="1" applyAlignment="1"/>
    <xf numFmtId="186" fontId="26" fillId="0" borderId="1" xfId="0" applyNumberFormat="1" applyFont="1" applyBorder="1" applyAlignment="1"/>
    <xf numFmtId="0" fontId="26" fillId="0" borderId="13" xfId="0" applyFont="1" applyFill="1" applyBorder="1" applyAlignment="1">
      <alignment horizontal="distributed"/>
    </xf>
    <xf numFmtId="178" fontId="26" fillId="0" borderId="3" xfId="0" applyNumberFormat="1" applyFont="1" applyFill="1" applyBorder="1" applyAlignment="1"/>
    <xf numFmtId="178" fontId="26" fillId="0" borderId="14" xfId="2" applyNumberFormat="1" applyFont="1" applyBorder="1" applyAlignment="1"/>
    <xf numFmtId="191" fontId="26" fillId="0" borderId="13" xfId="1" applyNumberFormat="1" applyFont="1" applyBorder="1" applyAlignment="1"/>
    <xf numFmtId="178" fontId="26" fillId="0" borderId="2" xfId="0" applyNumberFormat="1" applyFont="1" applyFill="1" applyBorder="1" applyAlignment="1"/>
    <xf numFmtId="178" fontId="26" fillId="0" borderId="2" xfId="2" applyNumberFormat="1" applyFont="1" applyBorder="1" applyAlignment="1"/>
    <xf numFmtId="38" fontId="26" fillId="0" borderId="71" xfId="2" applyFont="1" applyBorder="1" applyAlignment="1">
      <alignment horizontal="right" wrapText="1"/>
    </xf>
    <xf numFmtId="38" fontId="26" fillId="0" borderId="72" xfId="2" applyFont="1" applyBorder="1" applyAlignment="1">
      <alignment horizontal="right" shrinkToFit="1"/>
    </xf>
    <xf numFmtId="38" fontId="26" fillId="0" borderId="71" xfId="2" applyFont="1" applyFill="1" applyBorder="1" applyAlignment="1">
      <alignment horizontal="right"/>
    </xf>
    <xf numFmtId="38" fontId="26" fillId="0" borderId="72" xfId="2" applyFont="1" applyFill="1" applyBorder="1" applyAlignment="1">
      <alignment horizontal="right"/>
    </xf>
    <xf numFmtId="38" fontId="26" fillId="0" borderId="11" xfId="2" applyFont="1" applyFill="1" applyBorder="1" applyAlignment="1">
      <alignment horizontal="right" shrinkToFit="1"/>
    </xf>
    <xf numFmtId="40" fontId="26" fillId="0" borderId="72" xfId="2" applyNumberFormat="1" applyFont="1" applyFill="1" applyBorder="1" applyAlignment="1">
      <alignment horizontal="right"/>
    </xf>
    <xf numFmtId="187" fontId="26" fillId="0" borderId="13" xfId="1" applyNumberFormat="1" applyFont="1" applyFill="1" applyBorder="1" applyAlignment="1"/>
    <xf numFmtId="38" fontId="26" fillId="0" borderId="4" xfId="2" applyFont="1" applyFill="1" applyBorder="1" applyAlignment="1">
      <alignment horizontal="right" shrinkToFit="1"/>
    </xf>
    <xf numFmtId="40" fontId="26" fillId="0" borderId="4" xfId="2" applyNumberFormat="1" applyFont="1" applyFill="1" applyBorder="1" applyAlignment="1">
      <alignment horizontal="right"/>
    </xf>
    <xf numFmtId="0" fontId="24" fillId="0" borderId="0" xfId="15" applyFont="1" applyBorder="1" applyAlignment="1">
      <alignment vertical="center"/>
    </xf>
    <xf numFmtId="0" fontId="39" fillId="0" borderId="0" xfId="8" applyFont="1" applyBorder="1" applyAlignment="1">
      <alignment vertical="center"/>
    </xf>
    <xf numFmtId="0" fontId="26" fillId="0" borderId="0" xfId="15" applyFont="1" applyBorder="1" applyAlignment="1">
      <alignment vertical="center"/>
    </xf>
    <xf numFmtId="0" fontId="39" fillId="0" borderId="0" xfId="8" applyFont="1" applyBorder="1"/>
    <xf numFmtId="178" fontId="26" fillId="0" borderId="5" xfId="2" applyNumberFormat="1" applyFont="1" applyBorder="1" applyAlignment="1"/>
    <xf numFmtId="180" fontId="26" fillId="0" borderId="5" xfId="15" applyNumberFormat="1" applyFont="1" applyBorder="1"/>
    <xf numFmtId="188" fontId="26" fillId="0" borderId="21" xfId="1" applyNumberFormat="1" applyFont="1" applyFill="1" applyBorder="1" applyAlignment="1"/>
    <xf numFmtId="188" fontId="26" fillId="0" borderId="0" xfId="1" applyNumberFormat="1" applyFont="1" applyFill="1" applyBorder="1" applyAlignment="1"/>
    <xf numFmtId="188" fontId="26" fillId="0" borderId="1" xfId="1" applyNumberFormat="1" applyFont="1" applyFill="1" applyBorder="1" applyAlignment="1"/>
    <xf numFmtId="3" fontId="26" fillId="0" borderId="1" xfId="8" applyNumberFormat="1" applyFont="1" applyBorder="1"/>
    <xf numFmtId="3" fontId="26" fillId="0" borderId="0" xfId="8" applyNumberFormat="1" applyFont="1" applyBorder="1"/>
    <xf numFmtId="188" fontId="26" fillId="0" borderId="21" xfId="8" applyNumberFormat="1" applyFont="1" applyFill="1" applyBorder="1"/>
    <xf numFmtId="188" fontId="26" fillId="0" borderId="0" xfId="8" applyNumberFormat="1" applyFont="1" applyFill="1" applyBorder="1"/>
    <xf numFmtId="188" fontId="26" fillId="0" borderId="1" xfId="8" applyNumberFormat="1" applyFont="1" applyFill="1" applyBorder="1"/>
    <xf numFmtId="3" fontId="26" fillId="0" borderId="1" xfId="8" applyNumberFormat="1" applyFont="1" applyFill="1" applyBorder="1"/>
    <xf numFmtId="3" fontId="26" fillId="0" borderId="0" xfId="8" applyNumberFormat="1" applyFont="1" applyFill="1" applyBorder="1"/>
    <xf numFmtId="3" fontId="39" fillId="0" borderId="0" xfId="8" applyNumberFormat="1" applyFont="1" applyBorder="1"/>
    <xf numFmtId="3" fontId="26" fillId="0" borderId="2" xfId="8" applyNumberFormat="1" applyFont="1" applyBorder="1"/>
    <xf numFmtId="3" fontId="26" fillId="0" borderId="3" xfId="8" applyNumberFormat="1" applyFont="1" applyBorder="1"/>
    <xf numFmtId="3" fontId="26" fillId="0" borderId="4" xfId="8" applyNumberFormat="1" applyFont="1" applyBorder="1"/>
    <xf numFmtId="180" fontId="26" fillId="0" borderId="14" xfId="15" applyNumberFormat="1" applyFont="1" applyBorder="1"/>
    <xf numFmtId="181" fontId="26" fillId="0" borderId="22" xfId="8" applyNumberFormat="1" applyFont="1" applyFill="1" applyBorder="1"/>
    <xf numFmtId="181" fontId="26" fillId="0" borderId="3" xfId="8" applyNumberFormat="1" applyFont="1" applyFill="1" applyBorder="1"/>
    <xf numFmtId="181" fontId="26" fillId="0" borderId="4" xfId="8" applyNumberFormat="1" applyFont="1" applyFill="1" applyBorder="1"/>
    <xf numFmtId="0" fontId="40" fillId="0" borderId="0" xfId="18" applyFont="1" applyFill="1" applyBorder="1" applyAlignment="1">
      <alignment horizontal="right"/>
    </xf>
    <xf numFmtId="3" fontId="41" fillId="0" borderId="0" xfId="15" applyNumberFormat="1" applyFont="1" applyBorder="1" applyAlignment="1">
      <alignment vertical="center"/>
    </xf>
    <xf numFmtId="182" fontId="26" fillId="0" borderId="0" xfId="8" applyNumberFormat="1" applyFont="1" applyBorder="1"/>
    <xf numFmtId="0" fontId="40" fillId="0" borderId="0" xfId="15" applyFont="1" applyFill="1" applyBorder="1" applyAlignment="1">
      <alignment horizontal="right"/>
    </xf>
    <xf numFmtId="0" fontId="26" fillId="0" borderId="0" xfId="15" applyFont="1" applyBorder="1"/>
    <xf numFmtId="0" fontId="39" fillId="0" borderId="0" xfId="8" applyFont="1" applyFill="1" applyBorder="1"/>
    <xf numFmtId="38" fontId="26" fillId="0" borderId="95" xfId="2" applyFont="1" applyFill="1" applyBorder="1" applyAlignment="1">
      <alignment horizontal="right" shrinkToFit="1"/>
    </xf>
    <xf numFmtId="38" fontId="26" fillId="0" borderId="73" xfId="2" applyNumberFormat="1" applyFont="1" applyFill="1" applyBorder="1" applyAlignment="1">
      <alignment horizontal="right"/>
    </xf>
    <xf numFmtId="38" fontId="26" fillId="0" borderId="22" xfId="2" applyFont="1" applyBorder="1" applyAlignment="1">
      <alignment horizontal="right" wrapText="1"/>
    </xf>
    <xf numFmtId="38" fontId="26" fillId="0" borderId="4" xfId="2" applyFont="1" applyBorder="1" applyAlignment="1">
      <alignment horizontal="right" shrinkToFit="1"/>
    </xf>
    <xf numFmtId="38" fontId="26" fillId="0" borderId="2" xfId="2" applyFont="1" applyFill="1" applyBorder="1" applyAlignment="1">
      <alignment horizontal="right" shrinkToFit="1"/>
    </xf>
    <xf numFmtId="38" fontId="26" fillId="0" borderId="13" xfId="2" applyNumberFormat="1" applyFont="1" applyFill="1" applyBorder="1" applyAlignment="1">
      <alignment horizontal="right"/>
    </xf>
    <xf numFmtId="177" fontId="26" fillId="0" borderId="3" xfId="15" applyNumberFormat="1" applyFont="1" applyFill="1" applyBorder="1" applyAlignment="1"/>
    <xf numFmtId="188" fontId="26" fillId="0" borderId="22" xfId="1" applyNumberFormat="1" applyFont="1" applyFill="1" applyBorder="1" applyAlignment="1"/>
    <xf numFmtId="188" fontId="26" fillId="0" borderId="3" xfId="1" applyNumberFormat="1" applyFont="1" applyFill="1" applyBorder="1" applyAlignment="1"/>
    <xf numFmtId="188" fontId="26" fillId="0" borderId="4" xfId="1" applyNumberFormat="1" applyFont="1" applyFill="1" applyBorder="1" applyAlignment="1"/>
    <xf numFmtId="38" fontId="39" fillId="0" borderId="0" xfId="8" applyNumberFormat="1" applyFont="1" applyBorder="1"/>
    <xf numFmtId="3" fontId="42" fillId="0" borderId="0" xfId="8" applyNumberFormat="1" applyFont="1" applyFill="1" applyBorder="1"/>
    <xf numFmtId="0" fontId="27" fillId="0" borderId="0" xfId="0" applyFont="1" applyProtection="1">
      <alignment vertical="center"/>
      <protection locked="0"/>
    </xf>
    <xf numFmtId="38" fontId="24" fillId="0" borderId="0" xfId="3" applyFont="1" applyAlignment="1" applyProtection="1">
      <alignment vertical="center"/>
      <protection locked="0"/>
    </xf>
    <xf numFmtId="38" fontId="43" fillId="0" borderId="0" xfId="3" applyFont="1" applyAlignment="1" applyProtection="1">
      <alignment vertical="center"/>
      <protection locked="0"/>
    </xf>
    <xf numFmtId="0" fontId="30" fillId="0" borderId="0" xfId="0" applyFont="1" applyAlignment="1" applyProtection="1">
      <protection locked="0"/>
    </xf>
    <xf numFmtId="176" fontId="30" fillId="0" borderId="0" xfId="0" applyNumberFormat="1" applyFont="1" applyAlignment="1" applyProtection="1">
      <protection locked="0"/>
    </xf>
    <xf numFmtId="0" fontId="32" fillId="0" borderId="0" xfId="0" applyFont="1" applyProtection="1">
      <alignment vertical="center"/>
      <protection locked="0"/>
    </xf>
    <xf numFmtId="0" fontId="32" fillId="0" borderId="5" xfId="0" applyFont="1" applyBorder="1" applyProtection="1">
      <alignment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176" fontId="26" fillId="0" borderId="9" xfId="0" applyNumberFormat="1" applyFont="1" applyFill="1" applyBorder="1" applyAlignment="1" applyProtection="1">
      <alignment horizontal="center" vertical="center"/>
      <protection locked="0"/>
    </xf>
    <xf numFmtId="0" fontId="26" fillId="0" borderId="8" xfId="0" applyFont="1" applyFill="1" applyBorder="1" applyAlignment="1" applyProtection="1">
      <alignment horizontal="center"/>
      <protection locked="0"/>
    </xf>
    <xf numFmtId="176" fontId="26" fillId="0" borderId="10" xfId="0" applyNumberFormat="1" applyFont="1" applyFill="1" applyBorder="1" applyAlignment="1" applyProtection="1">
      <alignment horizontal="center"/>
      <protection locked="0"/>
    </xf>
    <xf numFmtId="0" fontId="26" fillId="0" borderId="7" xfId="0" applyFont="1" applyFill="1" applyBorder="1" applyAlignment="1" applyProtection="1">
      <alignment horizontal="center"/>
      <protection locked="0"/>
    </xf>
    <xf numFmtId="178" fontId="26" fillId="0" borderId="21" xfId="0" applyNumberFormat="1" applyFont="1" applyFill="1" applyBorder="1" applyAlignment="1" applyProtection="1">
      <protection locked="0"/>
    </xf>
    <xf numFmtId="178" fontId="26" fillId="0" borderId="1" xfId="0" applyNumberFormat="1" applyFont="1" applyFill="1" applyBorder="1" applyAlignment="1" applyProtection="1">
      <protection locked="0"/>
    </xf>
    <xf numFmtId="178" fontId="26" fillId="0" borderId="11" xfId="0" applyNumberFormat="1" applyFont="1" applyFill="1" applyBorder="1" applyAlignment="1" applyProtection="1">
      <protection locked="0"/>
    </xf>
    <xf numFmtId="187" fontId="26" fillId="0" borderId="12" xfId="1" applyNumberFormat="1" applyFont="1" applyFill="1" applyBorder="1" applyAlignment="1" applyProtection="1">
      <protection locked="0"/>
    </xf>
    <xf numFmtId="187" fontId="26" fillId="0" borderId="12" xfId="1" applyNumberFormat="1" applyFont="1" applyBorder="1" applyAlignment="1" applyProtection="1">
      <protection locked="0"/>
    </xf>
    <xf numFmtId="186" fontId="26" fillId="0" borderId="21" xfId="3" applyNumberFormat="1" applyFont="1" applyFill="1" applyBorder="1" applyAlignment="1" applyProtection="1">
      <alignment vertical="center"/>
      <protection locked="0"/>
    </xf>
    <xf numFmtId="186" fontId="26" fillId="0" borderId="11" xfId="3" applyNumberFormat="1" applyFont="1" applyFill="1" applyBorder="1" applyAlignment="1" applyProtection="1">
      <alignment vertical="center"/>
      <protection locked="0"/>
    </xf>
    <xf numFmtId="0" fontId="32" fillId="0" borderId="0" xfId="0" applyFont="1" applyBorder="1" applyProtection="1">
      <alignment vertical="center"/>
      <protection locked="0"/>
    </xf>
    <xf numFmtId="178" fontId="26" fillId="0" borderId="11" xfId="2" applyNumberFormat="1" applyFont="1" applyFill="1" applyBorder="1" applyAlignment="1" applyProtection="1">
      <protection locked="0"/>
    </xf>
    <xf numFmtId="186" fontId="26" fillId="0" borderId="12" xfId="0" applyNumberFormat="1" applyFont="1" applyFill="1" applyBorder="1" applyAlignment="1" applyProtection="1">
      <protection locked="0"/>
    </xf>
    <xf numFmtId="186" fontId="26" fillId="0" borderId="12" xfId="0" applyNumberFormat="1" applyFont="1" applyBorder="1" applyAlignment="1" applyProtection="1">
      <protection locked="0"/>
    </xf>
    <xf numFmtId="38" fontId="26" fillId="0" borderId="11" xfId="2" applyFont="1" applyFill="1" applyBorder="1" applyAlignment="1" applyProtection="1">
      <protection locked="0"/>
    </xf>
    <xf numFmtId="38" fontId="31" fillId="0" borderId="0" xfId="2" applyFont="1" applyFill="1" applyProtection="1">
      <alignment vertical="center"/>
      <protection locked="0"/>
    </xf>
    <xf numFmtId="178" fontId="26" fillId="0" borderId="3" xfId="0" applyNumberFormat="1" applyFont="1" applyBorder="1" applyAlignment="1" applyProtection="1">
      <protection locked="0"/>
    </xf>
    <xf numFmtId="178" fontId="26" fillId="0" borderId="4" xfId="0" applyNumberFormat="1" applyFont="1" applyBorder="1" applyAlignment="1" applyProtection="1">
      <protection locked="0"/>
    </xf>
    <xf numFmtId="178" fontId="26" fillId="0" borderId="3" xfId="3" applyNumberFormat="1" applyFont="1" applyFill="1" applyBorder="1" applyAlignment="1" applyProtection="1">
      <alignment vertical="center"/>
      <protection locked="0"/>
    </xf>
    <xf numFmtId="186" fontId="26" fillId="0" borderId="13" xfId="3" applyNumberFormat="1" applyFont="1" applyFill="1" applyBorder="1" applyAlignment="1" applyProtection="1">
      <alignment vertical="center"/>
      <protection locked="0"/>
    </xf>
    <xf numFmtId="186" fontId="26" fillId="0" borderId="22" xfId="0" applyNumberFormat="1" applyFont="1" applyBorder="1" applyAlignment="1" applyProtection="1">
      <protection locked="0"/>
    </xf>
    <xf numFmtId="186" fontId="26" fillId="0" borderId="2" xfId="0" applyNumberFormat="1" applyFont="1" applyBorder="1" applyAlignment="1" applyProtection="1">
      <protection locked="0"/>
    </xf>
    <xf numFmtId="0" fontId="31" fillId="0" borderId="0" xfId="0" applyFont="1" applyProtection="1">
      <alignment vertical="center"/>
      <protection locked="0"/>
    </xf>
    <xf numFmtId="179" fontId="26" fillId="0" borderId="0" xfId="0" applyNumberFormat="1" applyFont="1" applyAlignment="1" applyProtection="1">
      <protection locked="0"/>
    </xf>
    <xf numFmtId="177" fontId="26" fillId="0" borderId="0" xfId="0" applyNumberFormat="1" applyFont="1" applyAlignment="1" applyProtection="1">
      <protection locked="0"/>
    </xf>
    <xf numFmtId="176" fontId="26" fillId="0" borderId="0" xfId="0" applyNumberFormat="1" applyFont="1" applyAlignment="1" applyProtection="1">
      <protection locked="0"/>
    </xf>
    <xf numFmtId="179" fontId="30" fillId="0" borderId="0" xfId="0" applyNumberFormat="1" applyFont="1" applyAlignment="1" applyProtection="1">
      <protection locked="0"/>
    </xf>
    <xf numFmtId="176" fontId="31" fillId="0" borderId="0" xfId="0" applyNumberFormat="1" applyFont="1" applyProtection="1">
      <alignment vertical="center"/>
      <protection locked="0"/>
    </xf>
    <xf numFmtId="38" fontId="26" fillId="0" borderId="71" xfId="2" applyFont="1" applyFill="1" applyBorder="1" applyAlignment="1" applyProtection="1">
      <alignment horizontal="right"/>
      <protection locked="0"/>
    </xf>
    <xf numFmtId="38" fontId="26" fillId="0" borderId="72" xfId="2" applyFont="1" applyFill="1" applyBorder="1" applyAlignment="1" applyProtection="1">
      <alignment horizontal="right"/>
      <protection locked="0"/>
    </xf>
    <xf numFmtId="38" fontId="26" fillId="0" borderId="0" xfId="2" applyFont="1" applyFill="1" applyBorder="1" applyAlignment="1" applyProtection="1">
      <alignment horizontal="right"/>
      <protection locked="0"/>
    </xf>
    <xf numFmtId="40" fontId="26" fillId="0" borderId="73" xfId="2" applyNumberFormat="1" applyFont="1" applyFill="1" applyBorder="1" applyAlignment="1" applyProtection="1">
      <alignment horizontal="right"/>
      <protection locked="0"/>
    </xf>
    <xf numFmtId="40" fontId="26" fillId="0" borderId="11" xfId="2" applyNumberFormat="1" applyFont="1" applyFill="1" applyBorder="1" applyAlignment="1" applyProtection="1">
      <alignment horizontal="right"/>
      <protection locked="0"/>
    </xf>
    <xf numFmtId="178" fontId="26" fillId="0" borderId="3" xfId="0" applyNumberFormat="1" applyFont="1" applyFill="1" applyBorder="1" applyAlignment="1" applyProtection="1">
      <protection locked="0"/>
    </xf>
    <xf numFmtId="178" fontId="26" fillId="0" borderId="4" xfId="0" applyNumberFormat="1" applyFont="1" applyFill="1" applyBorder="1" applyAlignment="1" applyProtection="1">
      <protection locked="0"/>
    </xf>
    <xf numFmtId="38" fontId="26" fillId="0" borderId="14" xfId="2" applyFont="1" applyFill="1" applyBorder="1" applyAlignment="1" applyProtection="1">
      <alignment horizontal="right"/>
      <protection locked="0"/>
    </xf>
    <xf numFmtId="40" fontId="26" fillId="0" borderId="13" xfId="2" applyNumberFormat="1" applyFont="1" applyFill="1" applyBorder="1" applyAlignment="1" applyProtection="1">
      <alignment horizontal="right"/>
      <protection locked="0"/>
    </xf>
    <xf numFmtId="187" fontId="26" fillId="0" borderId="2" xfId="0" applyNumberFormat="1" applyFont="1" applyFill="1" applyBorder="1" applyAlignment="1" applyProtection="1">
      <protection locked="0"/>
    </xf>
    <xf numFmtId="176" fontId="32" fillId="0" borderId="0" xfId="0" applyNumberFormat="1" applyFont="1" applyProtection="1">
      <alignment vertical="center"/>
      <protection locked="0"/>
    </xf>
    <xf numFmtId="176" fontId="27" fillId="0" borderId="0" xfId="0" applyNumberFormat="1" applyFont="1" applyProtection="1">
      <alignment vertic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>
      <alignment horizontal="center"/>
    </xf>
    <xf numFmtId="0" fontId="26" fillId="0" borderId="13" xfId="8" applyFont="1" applyFill="1" applyBorder="1" applyAlignment="1">
      <alignment horizontal="center"/>
    </xf>
    <xf numFmtId="0" fontId="26" fillId="0" borderId="73" xfId="0" applyFont="1" applyFill="1" applyBorder="1" applyAlignment="1">
      <alignment horizontal="center"/>
    </xf>
    <xf numFmtId="0" fontId="26" fillId="0" borderId="13" xfId="15" applyFont="1" applyFill="1" applyBorder="1" applyAlignment="1">
      <alignment horizontal="center"/>
    </xf>
    <xf numFmtId="0" fontId="24" fillId="0" borderId="0" xfId="10" applyFont="1" applyAlignment="1"/>
    <xf numFmtId="0" fontId="30" fillId="0" borderId="0" xfId="10" applyFont="1"/>
    <xf numFmtId="0" fontId="26" fillId="0" borderId="31" xfId="10" applyFont="1" applyBorder="1"/>
    <xf numFmtId="0" fontId="26" fillId="0" borderId="32" xfId="10" applyFont="1" applyBorder="1" applyAlignment="1">
      <alignment horizontal="center"/>
    </xf>
    <xf numFmtId="0" fontId="26" fillId="0" borderId="18" xfId="10" applyFont="1" applyBorder="1" applyAlignment="1">
      <alignment horizontal="center"/>
    </xf>
    <xf numFmtId="0" fontId="26" fillId="0" borderId="33" xfId="10" applyFont="1" applyBorder="1" applyAlignment="1">
      <alignment horizontal="center"/>
    </xf>
    <xf numFmtId="0" fontId="26" fillId="0" borderId="34" xfId="10" applyFont="1" applyBorder="1" applyAlignment="1">
      <alignment horizontal="center"/>
    </xf>
    <xf numFmtId="3" fontId="44" fillId="0" borderId="26" xfId="10" applyNumberFormat="1" applyFont="1" applyBorder="1"/>
    <xf numFmtId="3" fontId="44" fillId="0" borderId="27" xfId="10" applyNumberFormat="1" applyFont="1" applyBorder="1"/>
    <xf numFmtId="3" fontId="44" fillId="0" borderId="28" xfId="10" applyNumberFormat="1" applyFont="1" applyBorder="1"/>
    <xf numFmtId="3" fontId="44" fillId="0" borderId="29" xfId="10" applyNumberFormat="1" applyFont="1" applyBorder="1"/>
    <xf numFmtId="3" fontId="44" fillId="0" borderId="30" xfId="10" applyNumberFormat="1" applyFont="1" applyFill="1" applyBorder="1"/>
    <xf numFmtId="0" fontId="26" fillId="0" borderId="35" xfId="10" applyFont="1" applyBorder="1"/>
    <xf numFmtId="3" fontId="26" fillId="0" borderId="36" xfId="10" applyNumberFormat="1" applyFont="1" applyBorder="1"/>
    <xf numFmtId="3" fontId="26" fillId="0" borderId="37" xfId="10" applyNumberFormat="1" applyFont="1" applyBorder="1"/>
    <xf numFmtId="3" fontId="26" fillId="0" borderId="38" xfId="10" applyNumberFormat="1" applyFont="1" applyBorder="1"/>
    <xf numFmtId="3" fontId="26" fillId="0" borderId="39" xfId="10" applyNumberFormat="1" applyFont="1" applyBorder="1"/>
    <xf numFmtId="3" fontId="26" fillId="0" borderId="40" xfId="10" applyNumberFormat="1" applyFont="1" applyFill="1" applyBorder="1"/>
    <xf numFmtId="0" fontId="26" fillId="0" borderId="41" xfId="10" applyFont="1" applyBorder="1"/>
    <xf numFmtId="3" fontId="26" fillId="0" borderId="42" xfId="10" applyNumberFormat="1" applyFont="1" applyBorder="1"/>
    <xf numFmtId="3" fontId="26" fillId="0" borderId="43" xfId="10" applyNumberFormat="1" applyFont="1" applyBorder="1"/>
    <xf numFmtId="3" fontId="26" fillId="0" borderId="44" xfId="10" applyNumberFormat="1" applyFont="1" applyBorder="1"/>
    <xf numFmtId="3" fontId="26" fillId="0" borderId="45" xfId="10" applyNumberFormat="1" applyFont="1" applyBorder="1"/>
    <xf numFmtId="3" fontId="26" fillId="0" borderId="46" xfId="10" applyNumberFormat="1" applyFont="1" applyFill="1" applyBorder="1"/>
    <xf numFmtId="0" fontId="26" fillId="2" borderId="41" xfId="10" applyFont="1" applyFill="1" applyBorder="1"/>
    <xf numFmtId="3" fontId="26" fillId="2" borderId="42" xfId="10" applyNumberFormat="1" applyFont="1" applyFill="1" applyBorder="1"/>
    <xf numFmtId="3" fontId="26" fillId="2" borderId="43" xfId="10" applyNumberFormat="1" applyFont="1" applyFill="1" applyBorder="1"/>
    <xf numFmtId="3" fontId="26" fillId="2" borderId="44" xfId="10" applyNumberFormat="1" applyFont="1" applyFill="1" applyBorder="1"/>
    <xf numFmtId="3" fontId="26" fillId="2" borderId="45" xfId="10" applyNumberFormat="1" applyFont="1" applyFill="1" applyBorder="1"/>
    <xf numFmtId="3" fontId="26" fillId="2" borderId="46" xfId="10" applyNumberFormat="1" applyFont="1" applyFill="1" applyBorder="1"/>
    <xf numFmtId="0" fontId="26" fillId="0" borderId="12" xfId="10" applyFont="1" applyBorder="1"/>
    <xf numFmtId="3" fontId="26" fillId="0" borderId="11" xfId="10" applyNumberFormat="1" applyFont="1" applyBorder="1"/>
    <xf numFmtId="3" fontId="26" fillId="0" borderId="1" xfId="10" applyNumberFormat="1" applyFont="1" applyBorder="1"/>
    <xf numFmtId="3" fontId="26" fillId="0" borderId="47" xfId="10" applyNumberFormat="1" applyFont="1" applyBorder="1"/>
    <xf numFmtId="3" fontId="26" fillId="0" borderId="96" xfId="10" applyNumberFormat="1" applyFont="1" applyBorder="1"/>
    <xf numFmtId="3" fontId="26" fillId="0" borderId="97" xfId="10" applyNumberFormat="1" applyFont="1" applyFill="1" applyBorder="1"/>
    <xf numFmtId="3" fontId="26" fillId="0" borderId="55" xfId="10" applyNumberFormat="1" applyFont="1" applyBorder="1"/>
    <xf numFmtId="3" fontId="26" fillId="0" borderId="98" xfId="10" applyNumberFormat="1" applyFont="1" applyBorder="1"/>
    <xf numFmtId="3" fontId="26" fillId="0" borderId="99" xfId="10" applyNumberFormat="1" applyFont="1" applyBorder="1"/>
    <xf numFmtId="3" fontId="26" fillId="0" borderId="100" xfId="10" applyNumberFormat="1" applyFont="1" applyBorder="1"/>
    <xf numFmtId="3" fontId="26" fillId="0" borderId="101" xfId="10" applyNumberFormat="1" applyFont="1" applyFill="1" applyBorder="1"/>
    <xf numFmtId="3" fontId="26" fillId="0" borderId="102" xfId="10" applyNumberFormat="1" applyFont="1" applyBorder="1"/>
    <xf numFmtId="3" fontId="26" fillId="0" borderId="103" xfId="10" applyNumberFormat="1" applyFont="1" applyBorder="1"/>
    <xf numFmtId="0" fontId="26" fillId="0" borderId="13" xfId="10" applyFont="1" applyBorder="1"/>
    <xf numFmtId="3" fontId="26" fillId="0" borderId="2" xfId="10" applyNumberFormat="1" applyFont="1" applyBorder="1"/>
    <xf numFmtId="3" fontId="26" fillId="0" borderId="4" xfId="10" applyNumberFormat="1" applyFont="1" applyBorder="1"/>
    <xf numFmtId="3" fontId="26" fillId="0" borderId="48" xfId="10" applyNumberFormat="1" applyFont="1" applyBorder="1"/>
    <xf numFmtId="3" fontId="26" fillId="0" borderId="49" xfId="10" applyNumberFormat="1" applyFont="1" applyBorder="1"/>
    <xf numFmtId="3" fontId="26" fillId="0" borderId="74" xfId="10" applyNumberFormat="1" applyFont="1" applyFill="1" applyBorder="1"/>
    <xf numFmtId="0" fontId="26" fillId="0" borderId="0" xfId="14" applyFont="1" applyAlignment="1">
      <alignment horizontal="right"/>
    </xf>
    <xf numFmtId="3" fontId="26" fillId="0" borderId="0" xfId="10" applyNumberFormat="1" applyFont="1" applyBorder="1"/>
    <xf numFmtId="0" fontId="26" fillId="0" borderId="0" xfId="10" applyFont="1" applyAlignment="1"/>
    <xf numFmtId="38" fontId="26" fillId="0" borderId="0" xfId="3" applyFont="1" applyAlignment="1"/>
    <xf numFmtId="179" fontId="26" fillId="0" borderId="0" xfId="10" applyNumberFormat="1" applyFont="1" applyAlignment="1"/>
    <xf numFmtId="38" fontId="30" fillId="0" borderId="0" xfId="3" applyFont="1" applyAlignment="1"/>
    <xf numFmtId="0" fontId="30" fillId="0" borderId="0" xfId="10" applyFont="1" applyAlignment="1"/>
    <xf numFmtId="0" fontId="26" fillId="0" borderId="0" xfId="10" applyFont="1" applyBorder="1"/>
    <xf numFmtId="0" fontId="30" fillId="0" borderId="0" xfId="10" applyFont="1" applyBorder="1"/>
    <xf numFmtId="3" fontId="30" fillId="0" borderId="0" xfId="10" applyNumberFormat="1" applyFont="1" applyBorder="1"/>
    <xf numFmtId="0" fontId="44" fillId="0" borderId="25" xfId="10" applyFont="1" applyBorder="1" applyAlignment="1"/>
    <xf numFmtId="0" fontId="35" fillId="0" borderId="0" xfId="19" applyFont="1">
      <alignment vertical="center"/>
    </xf>
    <xf numFmtId="0" fontId="35" fillId="0" borderId="65" xfId="19" applyFont="1" applyBorder="1" applyAlignment="1">
      <alignment horizontal="center" vertical="center"/>
    </xf>
    <xf numFmtId="0" fontId="35" fillId="0" borderId="4" xfId="19" applyFont="1" applyBorder="1">
      <alignment vertical="center"/>
    </xf>
    <xf numFmtId="0" fontId="45" fillId="0" borderId="65" xfId="19" applyFont="1" applyBorder="1" applyAlignment="1">
      <alignment vertical="center"/>
    </xf>
    <xf numFmtId="38" fontId="45" fillId="0" borderId="65" xfId="2" applyFont="1" applyBorder="1" applyAlignment="1">
      <alignment vertical="center"/>
    </xf>
    <xf numFmtId="178" fontId="44" fillId="0" borderId="65" xfId="19" applyNumberFormat="1" applyFont="1" applyBorder="1">
      <alignment vertical="center"/>
    </xf>
    <xf numFmtId="0" fontId="45" fillId="0" borderId="65" xfId="19" applyFont="1" applyBorder="1" applyAlignment="1">
      <alignment horizontal="center" vertical="center"/>
    </xf>
    <xf numFmtId="187" fontId="45" fillId="0" borderId="4" xfId="19" applyNumberFormat="1" applyFont="1" applyBorder="1">
      <alignment vertical="center"/>
    </xf>
    <xf numFmtId="40" fontId="45" fillId="0" borderId="4" xfId="2" applyNumberFormat="1" applyFont="1" applyBorder="1">
      <alignment vertical="center"/>
    </xf>
    <xf numFmtId="3" fontId="35" fillId="0" borderId="0" xfId="19" applyNumberFormat="1" applyFont="1">
      <alignment vertical="center"/>
    </xf>
    <xf numFmtId="0" fontId="35" fillId="0" borderId="68" xfId="19" applyFont="1" applyBorder="1">
      <alignment vertical="center"/>
    </xf>
    <xf numFmtId="3" fontId="26" fillId="0" borderId="68" xfId="19" applyNumberFormat="1" applyFont="1" applyBorder="1">
      <alignment vertical="center"/>
    </xf>
    <xf numFmtId="3" fontId="35" fillId="0" borderId="68" xfId="19" applyNumberFormat="1" applyFont="1" applyBorder="1">
      <alignment vertical="center"/>
    </xf>
    <xf numFmtId="178" fontId="26" fillId="0" borderId="68" xfId="19" applyNumberFormat="1" applyFont="1" applyBorder="1">
      <alignment vertical="center"/>
    </xf>
    <xf numFmtId="0" fontId="26" fillId="0" borderId="68" xfId="19" applyFont="1" applyBorder="1">
      <alignment vertical="center"/>
    </xf>
    <xf numFmtId="187" fontId="35" fillId="0" borderId="68" xfId="19" applyNumberFormat="1" applyFont="1" applyBorder="1">
      <alignment vertical="center"/>
    </xf>
    <xf numFmtId="2" fontId="26" fillId="0" borderId="68" xfId="19" applyNumberFormat="1" applyFont="1" applyBorder="1">
      <alignment vertical="center"/>
    </xf>
    <xf numFmtId="0" fontId="35" fillId="0" borderId="43" xfId="19" applyFont="1" applyBorder="1">
      <alignment vertical="center"/>
    </xf>
    <xf numFmtId="3" fontId="26" fillId="0" borderId="43" xfId="19" applyNumberFormat="1" applyFont="1" applyBorder="1">
      <alignment vertical="center"/>
    </xf>
    <xf numFmtId="3" fontId="35" fillId="0" borderId="43" xfId="19" applyNumberFormat="1" applyFont="1" applyBorder="1">
      <alignment vertical="center"/>
    </xf>
    <xf numFmtId="178" fontId="26" fillId="0" borderId="43" xfId="19" applyNumberFormat="1" applyFont="1" applyBorder="1">
      <alignment vertical="center"/>
    </xf>
    <xf numFmtId="0" fontId="26" fillId="0" borderId="43" xfId="19" applyFont="1" applyBorder="1">
      <alignment vertical="center"/>
    </xf>
    <xf numFmtId="187" fontId="35" fillId="0" borderId="43" xfId="19" applyNumberFormat="1" applyFont="1" applyBorder="1">
      <alignment vertical="center"/>
    </xf>
    <xf numFmtId="2" fontId="26" fillId="0" borderId="43" xfId="19" applyNumberFormat="1" applyFont="1" applyBorder="1">
      <alignment vertical="center"/>
    </xf>
    <xf numFmtId="0" fontId="35" fillId="3" borderId="43" xfId="19" applyFont="1" applyFill="1" applyBorder="1">
      <alignment vertical="center"/>
    </xf>
    <xf numFmtId="3" fontId="26" fillId="3" borderId="43" xfId="19" applyNumberFormat="1" applyFont="1" applyFill="1" applyBorder="1">
      <alignment vertical="center"/>
    </xf>
    <xf numFmtId="3" fontId="35" fillId="3" borderId="43" xfId="19" applyNumberFormat="1" applyFont="1" applyFill="1" applyBorder="1">
      <alignment vertical="center"/>
    </xf>
    <xf numFmtId="178" fontId="26" fillId="3" borderId="43" xfId="19" applyNumberFormat="1" applyFont="1" applyFill="1" applyBorder="1">
      <alignment vertical="center"/>
    </xf>
    <xf numFmtId="0" fontId="26" fillId="3" borderId="43" xfId="19" applyFont="1" applyFill="1" applyBorder="1">
      <alignment vertical="center"/>
    </xf>
    <xf numFmtId="187" fontId="35" fillId="3" borderId="43" xfId="19" applyNumberFormat="1" applyFont="1" applyFill="1" applyBorder="1">
      <alignment vertical="center"/>
    </xf>
    <xf numFmtId="2" fontId="26" fillId="3" borderId="43" xfId="19" applyNumberFormat="1" applyFont="1" applyFill="1" applyBorder="1">
      <alignment vertical="center"/>
    </xf>
    <xf numFmtId="0" fontId="35" fillId="0" borderId="69" xfId="19" applyFont="1" applyBorder="1">
      <alignment vertical="center"/>
    </xf>
    <xf numFmtId="3" fontId="26" fillId="0" borderId="69" xfId="19" applyNumberFormat="1" applyFont="1" applyBorder="1">
      <alignment vertical="center"/>
    </xf>
    <xf numFmtId="3" fontId="35" fillId="0" borderId="69" xfId="19" applyNumberFormat="1" applyFont="1" applyBorder="1">
      <alignment vertical="center"/>
    </xf>
    <xf numFmtId="178" fontId="26" fillId="0" borderId="69" xfId="19" applyNumberFormat="1" applyFont="1" applyBorder="1">
      <alignment vertical="center"/>
    </xf>
    <xf numFmtId="0" fontId="26" fillId="0" borderId="69" xfId="19" applyFont="1" applyBorder="1">
      <alignment vertical="center"/>
    </xf>
    <xf numFmtId="187" fontId="35" fillId="0" borderId="69" xfId="19" applyNumberFormat="1" applyFont="1" applyBorder="1">
      <alignment vertical="center"/>
    </xf>
    <xf numFmtId="2" fontId="26" fillId="0" borderId="69" xfId="19" applyNumberFormat="1" applyFont="1" applyBorder="1">
      <alignment vertical="center"/>
    </xf>
    <xf numFmtId="2" fontId="26" fillId="0" borderId="0" xfId="19" applyNumberFormat="1" applyFont="1">
      <alignment vertical="center"/>
    </xf>
    <xf numFmtId="0" fontId="35" fillId="0" borderId="4" xfId="19" applyFont="1" applyBorder="1" applyAlignment="1">
      <alignment horizontal="center" vertical="center"/>
    </xf>
    <xf numFmtId="0" fontId="27" fillId="0" borderId="0" xfId="11" applyFont="1">
      <alignment vertical="center"/>
    </xf>
    <xf numFmtId="0" fontId="27" fillId="0" borderId="5" xfId="11" applyFont="1" applyBorder="1">
      <alignment vertical="center"/>
    </xf>
    <xf numFmtId="0" fontId="27" fillId="0" borderId="5" xfId="11" applyFont="1" applyBorder="1" applyAlignment="1">
      <alignment vertical="center" wrapText="1"/>
    </xf>
    <xf numFmtId="0" fontId="27" fillId="0" borderId="0" xfId="11" applyFont="1" applyAlignment="1">
      <alignment vertical="center" wrapText="1"/>
    </xf>
    <xf numFmtId="0" fontId="32" fillId="0" borderId="5" xfId="11" applyFont="1" applyBorder="1">
      <alignment vertical="center"/>
    </xf>
    <xf numFmtId="0" fontId="32" fillId="0" borderId="0" xfId="11" applyFont="1">
      <alignment vertical="center"/>
    </xf>
    <xf numFmtId="178" fontId="31" fillId="0" borderId="0" xfId="4" applyNumberFormat="1" applyFont="1" applyBorder="1">
      <alignment vertical="center"/>
    </xf>
    <xf numFmtId="178" fontId="31" fillId="0" borderId="11" xfId="4" applyNumberFormat="1" applyFont="1" applyBorder="1">
      <alignment vertical="center"/>
    </xf>
    <xf numFmtId="184" fontId="31" fillId="0" borderId="11" xfId="4" applyNumberFormat="1" applyFont="1" applyBorder="1">
      <alignment vertical="center"/>
    </xf>
    <xf numFmtId="178" fontId="31" fillId="2" borderId="0" xfId="4" applyNumberFormat="1" applyFont="1" applyFill="1" applyBorder="1">
      <alignment vertical="center"/>
    </xf>
    <xf numFmtId="178" fontId="31" fillId="2" borderId="11" xfId="4" applyNumberFormat="1" applyFont="1" applyFill="1" applyBorder="1">
      <alignment vertical="center"/>
    </xf>
    <xf numFmtId="184" fontId="31" fillId="2" borderId="11" xfId="4" applyNumberFormat="1" applyFont="1" applyFill="1" applyBorder="1">
      <alignment vertical="center"/>
    </xf>
    <xf numFmtId="184" fontId="31" fillId="0" borderId="4" xfId="4" applyNumberFormat="1" applyFont="1" applyBorder="1">
      <alignment vertical="center"/>
    </xf>
    <xf numFmtId="0" fontId="31" fillId="0" borderId="0" xfId="11" applyFont="1" applyAlignment="1">
      <alignment horizontal="distributed" vertical="center"/>
    </xf>
    <xf numFmtId="178" fontId="31" fillId="0" borderId="0" xfId="11" applyNumberFormat="1" applyFont="1">
      <alignment vertical="center"/>
    </xf>
    <xf numFmtId="0" fontId="31" fillId="0" borderId="15" xfId="11" applyFont="1" applyBorder="1">
      <alignment vertical="center"/>
    </xf>
    <xf numFmtId="0" fontId="31" fillId="0" borderId="0" xfId="11" applyFont="1">
      <alignment vertical="center"/>
    </xf>
    <xf numFmtId="0" fontId="35" fillId="0" borderId="4" xfId="19" applyFont="1" applyBorder="1" applyAlignment="1">
      <alignment vertical="center" wrapText="1"/>
    </xf>
    <xf numFmtId="0" fontId="48" fillId="0" borderId="65" xfId="19" applyFont="1" applyBorder="1" applyAlignment="1">
      <alignment horizontal="center" vertical="center" wrapText="1"/>
    </xf>
    <xf numFmtId="3" fontId="35" fillId="0" borderId="68" xfId="0" applyNumberFormat="1" applyFont="1" applyBorder="1">
      <alignment vertical="center"/>
    </xf>
    <xf numFmtId="0" fontId="35" fillId="0" borderId="43" xfId="0" applyFont="1" applyBorder="1">
      <alignment vertical="center"/>
    </xf>
    <xf numFmtId="3" fontId="35" fillId="0" borderId="43" xfId="0" applyNumberFormat="1" applyFont="1" applyBorder="1">
      <alignment vertical="center"/>
    </xf>
    <xf numFmtId="0" fontId="35" fillId="3" borderId="43" xfId="0" applyFont="1" applyFill="1" applyBorder="1">
      <alignment vertical="center"/>
    </xf>
    <xf numFmtId="3" fontId="35" fillId="3" borderId="43" xfId="0" applyNumberFormat="1" applyFont="1" applyFill="1" applyBorder="1">
      <alignment vertical="center"/>
    </xf>
    <xf numFmtId="3" fontId="35" fillId="0" borderId="69" xfId="0" applyNumberFormat="1" applyFont="1" applyBorder="1">
      <alignment vertical="center"/>
    </xf>
    <xf numFmtId="0" fontId="35" fillId="0" borderId="37" xfId="0" applyFont="1" applyBorder="1" applyAlignment="1">
      <alignment horizontal="left" vertical="center"/>
    </xf>
    <xf numFmtId="3" fontId="35" fillId="0" borderId="37" xfId="0" applyNumberFormat="1" applyFont="1" applyBorder="1">
      <alignment vertical="center"/>
    </xf>
    <xf numFmtId="178" fontId="35" fillId="0" borderId="37" xfId="0" applyNumberFormat="1" applyFont="1" applyBorder="1">
      <alignment vertical="center"/>
    </xf>
    <xf numFmtId="181" fontId="35" fillId="0" borderId="37" xfId="0" applyNumberFormat="1" applyFont="1" applyBorder="1">
      <alignment vertical="center"/>
    </xf>
    <xf numFmtId="0" fontId="35" fillId="0" borderId="117" xfId="0" applyFont="1" applyBorder="1" applyAlignment="1">
      <alignment horizontal="left" vertical="center"/>
    </xf>
    <xf numFmtId="3" fontId="35" fillId="0" borderId="117" xfId="0" applyNumberFormat="1" applyFont="1" applyBorder="1">
      <alignment vertical="center"/>
    </xf>
    <xf numFmtId="0" fontId="35" fillId="0" borderId="69" xfId="0" applyFont="1" applyBorder="1" applyAlignment="1">
      <alignment horizontal="left" vertical="center"/>
    </xf>
    <xf numFmtId="178" fontId="35" fillId="0" borderId="69" xfId="0" applyNumberFormat="1" applyFont="1" applyBorder="1">
      <alignment vertical="center"/>
    </xf>
    <xf numFmtId="181" fontId="35" fillId="0" borderId="69" xfId="0" applyNumberFormat="1" applyFont="1" applyBorder="1">
      <alignment vertical="center"/>
    </xf>
    <xf numFmtId="183" fontId="35" fillId="0" borderId="117" xfId="0" applyNumberFormat="1" applyFont="1" applyBorder="1">
      <alignment vertical="center"/>
    </xf>
    <xf numFmtId="183" fontId="35" fillId="0" borderId="69" xfId="0" applyNumberFormat="1" applyFont="1" applyBorder="1">
      <alignment vertical="center"/>
    </xf>
    <xf numFmtId="0" fontId="35" fillId="0" borderId="4" xfId="0" applyFont="1" applyBorder="1" applyAlignment="1">
      <alignment horizontal="center" vertical="center" wrapText="1"/>
    </xf>
    <xf numFmtId="0" fontId="35" fillId="0" borderId="116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 wrapText="1"/>
    </xf>
    <xf numFmtId="182" fontId="35" fillId="0" borderId="37" xfId="0" applyNumberFormat="1" applyFont="1" applyBorder="1">
      <alignment vertical="center"/>
    </xf>
    <xf numFmtId="183" fontId="35" fillId="0" borderId="37" xfId="0" applyNumberFormat="1" applyFont="1" applyBorder="1">
      <alignment vertical="center"/>
    </xf>
    <xf numFmtId="0" fontId="35" fillId="0" borderId="1" xfId="0" applyFont="1" applyBorder="1">
      <alignment vertical="center"/>
    </xf>
    <xf numFmtId="0" fontId="35" fillId="0" borderId="4" xfId="0" applyFont="1" applyBorder="1">
      <alignment vertical="center"/>
    </xf>
    <xf numFmtId="3" fontId="35" fillId="0" borderId="116" xfId="0" applyNumberFormat="1" applyFont="1" applyBorder="1">
      <alignment vertical="center"/>
    </xf>
    <xf numFmtId="0" fontId="35" fillId="0" borderId="116" xfId="0" applyFont="1" applyBorder="1">
      <alignment vertical="center"/>
    </xf>
    <xf numFmtId="0" fontId="35" fillId="0" borderId="43" xfId="0" applyFont="1" applyBorder="1" applyAlignment="1">
      <alignment horizontal="center" vertical="center"/>
    </xf>
    <xf numFmtId="3" fontId="35" fillId="0" borderId="113" xfId="0" applyNumberFormat="1" applyFont="1" applyBorder="1">
      <alignment vertical="center"/>
    </xf>
    <xf numFmtId="3" fontId="35" fillId="0" borderId="52" xfId="0" applyNumberFormat="1" applyFont="1" applyBorder="1">
      <alignment vertical="center"/>
    </xf>
    <xf numFmtId="178" fontId="35" fillId="0" borderId="54" xfId="0" applyNumberFormat="1" applyFont="1" applyBorder="1">
      <alignment vertical="center"/>
    </xf>
    <xf numFmtId="3" fontId="35" fillId="0" borderId="114" xfId="0" applyNumberFormat="1" applyFont="1" applyBorder="1">
      <alignment vertical="center"/>
    </xf>
    <xf numFmtId="3" fontId="35" fillId="0" borderId="106" xfId="0" applyNumberFormat="1" applyFont="1" applyBorder="1">
      <alignment vertical="center"/>
    </xf>
    <xf numFmtId="178" fontId="35" fillId="0" borderId="115" xfId="0" applyNumberFormat="1" applyFont="1" applyBorder="1">
      <alignment vertical="center"/>
    </xf>
    <xf numFmtId="38" fontId="27" fillId="0" borderId="0" xfId="2" applyFont="1">
      <alignment vertical="center"/>
    </xf>
    <xf numFmtId="0" fontId="50" fillId="0" borderId="116" xfId="0" applyFont="1" applyBorder="1" applyAlignment="1">
      <alignment vertical="center" wrapText="1"/>
    </xf>
    <xf numFmtId="178" fontId="35" fillId="0" borderId="116" xfId="0" applyNumberFormat="1" applyFont="1" applyBorder="1">
      <alignment vertical="center"/>
    </xf>
    <xf numFmtId="38" fontId="35" fillId="0" borderId="128" xfId="2" applyFont="1" applyBorder="1" applyAlignment="1">
      <alignment horizontal="center" vertical="center"/>
    </xf>
    <xf numFmtId="38" fontId="35" fillId="0" borderId="129" xfId="2" applyFont="1" applyBorder="1" applyAlignment="1">
      <alignment horizontal="center" vertical="center"/>
    </xf>
    <xf numFmtId="38" fontId="35" fillId="0" borderId="130" xfId="2" applyFont="1" applyBorder="1" applyAlignment="1">
      <alignment horizontal="center" vertical="center"/>
    </xf>
    <xf numFmtId="38" fontId="35" fillId="0" borderId="128" xfId="2" applyFont="1" applyBorder="1">
      <alignment vertical="center"/>
    </xf>
    <xf numFmtId="38" fontId="35" fillId="0" borderId="129" xfId="2" applyFont="1" applyBorder="1">
      <alignment vertical="center"/>
    </xf>
    <xf numFmtId="38" fontId="35" fillId="0" borderId="130" xfId="2" applyFont="1" applyBorder="1">
      <alignment vertical="center"/>
    </xf>
    <xf numFmtId="38" fontId="35" fillId="0" borderId="131" xfId="2" applyFont="1" applyBorder="1">
      <alignment vertical="center"/>
    </xf>
    <xf numFmtId="38" fontId="35" fillId="0" borderId="132" xfId="2" applyFont="1" applyBorder="1">
      <alignment vertical="center"/>
    </xf>
    <xf numFmtId="38" fontId="35" fillId="0" borderId="133" xfId="2" applyFont="1" applyBorder="1">
      <alignment vertical="center"/>
    </xf>
    <xf numFmtId="178" fontId="35" fillId="0" borderId="134" xfId="0" applyNumberFormat="1" applyFont="1" applyBorder="1">
      <alignment vertical="center"/>
    </xf>
    <xf numFmtId="38" fontId="35" fillId="0" borderId="113" xfId="2" applyFont="1" applyBorder="1">
      <alignment vertical="center"/>
    </xf>
    <xf numFmtId="38" fontId="35" fillId="0" borderId="52" xfId="2" applyFont="1" applyBorder="1">
      <alignment vertical="center"/>
    </xf>
    <xf numFmtId="38" fontId="35" fillId="0" borderId="54" xfId="2" applyFont="1" applyBorder="1">
      <alignment vertical="center"/>
    </xf>
    <xf numFmtId="178" fontId="35" fillId="0" borderId="117" xfId="0" applyNumberFormat="1" applyFont="1" applyBorder="1">
      <alignment vertical="center"/>
    </xf>
    <xf numFmtId="38" fontId="35" fillId="0" borderId="114" xfId="2" applyFont="1" applyBorder="1">
      <alignment vertical="center"/>
    </xf>
    <xf numFmtId="38" fontId="35" fillId="0" borderId="106" xfId="2" applyFont="1" applyBorder="1">
      <alignment vertical="center"/>
    </xf>
    <xf numFmtId="38" fontId="35" fillId="0" borderId="115" xfId="2" applyFont="1" applyBorder="1">
      <alignment vertical="center"/>
    </xf>
    <xf numFmtId="0" fontId="35" fillId="0" borderId="134" xfId="0" applyFont="1" applyBorder="1">
      <alignment vertical="center"/>
    </xf>
    <xf numFmtId="38" fontId="35" fillId="0" borderId="124" xfId="2" applyFont="1" applyBorder="1">
      <alignment vertical="center"/>
    </xf>
    <xf numFmtId="0" fontId="35" fillId="0" borderId="69" xfId="0" applyFont="1" applyBorder="1" applyAlignment="1">
      <alignment vertical="center" wrapText="1"/>
    </xf>
    <xf numFmtId="38" fontId="35" fillId="0" borderId="127" xfId="2" applyFont="1" applyBorder="1">
      <alignment vertical="center"/>
    </xf>
    <xf numFmtId="0" fontId="35" fillId="0" borderId="135" xfId="0" applyFont="1" applyBorder="1">
      <alignment vertical="center"/>
    </xf>
    <xf numFmtId="38" fontId="35" fillId="0" borderId="136" xfId="2" applyFont="1" applyBorder="1">
      <alignment vertical="center"/>
    </xf>
    <xf numFmtId="38" fontId="35" fillId="0" borderId="56" xfId="2" applyFont="1" applyBorder="1">
      <alignment vertical="center"/>
    </xf>
    <xf numFmtId="38" fontId="35" fillId="0" borderId="137" xfId="2" applyFont="1" applyBorder="1">
      <alignment vertical="center"/>
    </xf>
    <xf numFmtId="178" fontId="35" fillId="0" borderId="98" xfId="0" applyNumberFormat="1" applyFont="1" applyBorder="1">
      <alignment vertical="center"/>
    </xf>
    <xf numFmtId="0" fontId="35" fillId="0" borderId="125" xfId="0" applyFont="1" applyBorder="1" applyAlignment="1">
      <alignment horizontal="center" vertical="center"/>
    </xf>
    <xf numFmtId="0" fontId="35" fillId="0" borderId="127" xfId="0" applyFont="1" applyBorder="1">
      <alignment vertical="center"/>
    </xf>
    <xf numFmtId="0" fontId="35" fillId="0" borderId="127" xfId="0" applyFont="1" applyBorder="1" applyAlignment="1">
      <alignment horizontal="center" vertical="center" wrapText="1"/>
    </xf>
    <xf numFmtId="0" fontId="35" fillId="0" borderId="127" xfId="0" applyFont="1" applyBorder="1" applyAlignment="1">
      <alignment horizontal="left" vertical="center"/>
    </xf>
    <xf numFmtId="0" fontId="27" fillId="0" borderId="127" xfId="0" applyFont="1" applyBorder="1">
      <alignment vertical="center"/>
    </xf>
    <xf numFmtId="183" fontId="51" fillId="0" borderId="127" xfId="0" applyNumberFormat="1" applyFont="1" applyBorder="1" applyAlignment="1">
      <alignment horizontal="right" vertical="center" wrapText="1"/>
    </xf>
    <xf numFmtId="0" fontId="51" fillId="0" borderId="127" xfId="0" applyFont="1" applyBorder="1" applyAlignment="1">
      <alignment horizontal="right" vertical="center"/>
    </xf>
    <xf numFmtId="3" fontId="51" fillId="0" borderId="127" xfId="0" applyNumberFormat="1" applyFont="1" applyBorder="1" applyAlignment="1">
      <alignment horizontal="right" vertical="center"/>
    </xf>
    <xf numFmtId="0" fontId="51" fillId="0" borderId="127" xfId="0" applyFont="1" applyBorder="1" applyAlignment="1">
      <alignment horizontal="center" vertical="center"/>
    </xf>
    <xf numFmtId="0" fontId="51" fillId="0" borderId="127" xfId="0" applyFont="1" applyBorder="1" applyAlignment="1">
      <alignment horizontal="center" vertical="center" wrapText="1"/>
    </xf>
    <xf numFmtId="0" fontId="35" fillId="0" borderId="126" xfId="0" applyFont="1" applyBorder="1" applyAlignment="1">
      <alignment vertical="center" wrapText="1"/>
    </xf>
    <xf numFmtId="38" fontId="35" fillId="0" borderId="69" xfId="2" applyFont="1" applyBorder="1">
      <alignment vertical="center"/>
    </xf>
    <xf numFmtId="38" fontId="35" fillId="0" borderId="37" xfId="2" applyFont="1" applyBorder="1">
      <alignment vertical="center"/>
    </xf>
    <xf numFmtId="0" fontId="35" fillId="0" borderId="127" xfId="0" applyFont="1" applyBorder="1" applyAlignment="1">
      <alignment horizontal="center" vertical="center"/>
    </xf>
    <xf numFmtId="0" fontId="27" fillId="0" borderId="0" xfId="22" applyFont="1">
      <alignment vertical="center"/>
    </xf>
    <xf numFmtId="0" fontId="38" fillId="0" borderId="0" xfId="22" applyFont="1">
      <alignment vertical="center"/>
    </xf>
    <xf numFmtId="0" fontId="38" fillId="0" borderId="0" xfId="22" applyFont="1" applyAlignment="1">
      <alignment horizontal="right" vertical="center"/>
    </xf>
    <xf numFmtId="3" fontId="35" fillId="0" borderId="69" xfId="22" applyNumberFormat="1" applyFont="1" applyBorder="1" applyAlignment="1">
      <alignment horizontal="right" vertical="center" wrapText="1"/>
    </xf>
    <xf numFmtId="3" fontId="51" fillId="0" borderId="69" xfId="22" applyNumberFormat="1" applyFont="1" applyBorder="1" applyAlignment="1">
      <alignment horizontal="right" vertical="center" wrapText="1"/>
    </xf>
    <xf numFmtId="0" fontId="51" fillId="0" borderId="69" xfId="22" applyFont="1" applyBorder="1" applyAlignment="1">
      <alignment horizontal="right" vertical="center"/>
    </xf>
    <xf numFmtId="3" fontId="51" fillId="0" borderId="69" xfId="22" applyNumberFormat="1" applyFont="1" applyBorder="1" applyAlignment="1">
      <alignment horizontal="right" vertical="center"/>
    </xf>
    <xf numFmtId="3" fontId="51" fillId="0" borderId="138" xfId="22" applyNumberFormat="1" applyFont="1" applyBorder="1" applyAlignment="1">
      <alignment horizontal="right" vertical="center"/>
    </xf>
    <xf numFmtId="0" fontId="48" fillId="0" borderId="69" xfId="22" applyFont="1" applyBorder="1" applyAlignment="1">
      <alignment horizontal="center" vertical="center"/>
    </xf>
    <xf numFmtId="3" fontId="35" fillId="0" borderId="37" xfId="22" applyNumberFormat="1" applyFont="1" applyBorder="1" applyAlignment="1">
      <alignment horizontal="right" vertical="center" wrapText="1"/>
    </xf>
    <xf numFmtId="3" fontId="51" fillId="0" borderId="37" xfId="22" applyNumberFormat="1" applyFont="1" applyBorder="1" applyAlignment="1">
      <alignment horizontal="right" vertical="center" wrapText="1"/>
    </xf>
    <xf numFmtId="0" fontId="51" fillId="0" borderId="37" xfId="22" applyFont="1" applyBorder="1" applyAlignment="1">
      <alignment horizontal="right" vertical="center"/>
    </xf>
    <xf numFmtId="3" fontId="51" fillId="0" borderId="37" xfId="22" applyNumberFormat="1" applyFont="1" applyBorder="1" applyAlignment="1">
      <alignment horizontal="right" vertical="center"/>
    </xf>
    <xf numFmtId="3" fontId="51" fillId="0" borderId="36" xfId="22" applyNumberFormat="1" applyFont="1" applyBorder="1" applyAlignment="1">
      <alignment horizontal="right" vertical="center"/>
    </xf>
    <xf numFmtId="0" fontId="48" fillId="0" borderId="37" xfId="22" applyFont="1" applyBorder="1" applyAlignment="1">
      <alignment horizontal="center" vertical="center"/>
    </xf>
    <xf numFmtId="3" fontId="35" fillId="0" borderId="127" xfId="22" applyNumberFormat="1" applyFont="1" applyBorder="1" applyAlignment="1">
      <alignment horizontal="right" vertical="center" wrapText="1"/>
    </xf>
    <xf numFmtId="3" fontId="51" fillId="0" borderId="127" xfId="22" applyNumberFormat="1" applyFont="1" applyBorder="1" applyAlignment="1">
      <alignment horizontal="right" vertical="center" wrapText="1"/>
    </xf>
    <xf numFmtId="0" fontId="51" fillId="0" borderId="127" xfId="22" applyFont="1" applyBorder="1" applyAlignment="1">
      <alignment horizontal="right" vertical="center"/>
    </xf>
    <xf numFmtId="3" fontId="51" fillId="0" borderId="127" xfId="22" applyNumberFormat="1" applyFont="1" applyBorder="1" applyAlignment="1">
      <alignment horizontal="right" vertical="center"/>
    </xf>
    <xf numFmtId="3" fontId="51" fillId="0" borderId="123" xfId="22" applyNumberFormat="1" applyFont="1" applyBorder="1" applyAlignment="1">
      <alignment horizontal="right" vertical="center"/>
    </xf>
    <xf numFmtId="0" fontId="48" fillId="0" borderId="127" xfId="22" applyFont="1" applyBorder="1" applyAlignment="1">
      <alignment horizontal="center" vertical="center"/>
    </xf>
    <xf numFmtId="3" fontId="35" fillId="0" borderId="134" xfId="22" applyNumberFormat="1" applyFont="1" applyBorder="1" applyAlignment="1">
      <alignment horizontal="right" vertical="center" wrapText="1"/>
    </xf>
    <xf numFmtId="3" fontId="51" fillId="0" borderId="134" xfId="22" applyNumberFormat="1" applyFont="1" applyBorder="1" applyAlignment="1">
      <alignment horizontal="right" vertical="center" wrapText="1"/>
    </xf>
    <xf numFmtId="0" fontId="51" fillId="0" borderId="134" xfId="22" applyFont="1" applyBorder="1" applyAlignment="1">
      <alignment horizontal="right" vertical="center"/>
    </xf>
    <xf numFmtId="3" fontId="51" fillId="0" borderId="134" xfId="22" applyNumberFormat="1" applyFont="1" applyBorder="1" applyAlignment="1">
      <alignment horizontal="right" vertical="center"/>
    </xf>
    <xf numFmtId="3" fontId="51" fillId="0" borderId="84" xfId="22" applyNumberFormat="1" applyFont="1" applyBorder="1" applyAlignment="1">
      <alignment horizontal="right" vertical="center"/>
    </xf>
    <xf numFmtId="0" fontId="48" fillId="0" borderId="134" xfId="22" applyFont="1" applyBorder="1" applyAlignment="1">
      <alignment horizontal="center" vertical="center"/>
    </xf>
    <xf numFmtId="0" fontId="48" fillId="0" borderId="127" xfId="22" applyFont="1" applyBorder="1" applyAlignment="1">
      <alignment horizontal="center" vertical="center" wrapText="1"/>
    </xf>
    <xf numFmtId="0" fontId="35" fillId="0" borderId="126" xfId="22" applyFont="1" applyBorder="1" applyAlignment="1">
      <alignment vertical="center" wrapText="1"/>
    </xf>
    <xf numFmtId="0" fontId="33" fillId="0" borderId="0" xfId="22" applyFont="1">
      <alignment vertical="center"/>
    </xf>
    <xf numFmtId="3" fontId="38" fillId="0" borderId="127" xfId="22" applyNumberFormat="1" applyFont="1" applyBorder="1" applyAlignment="1">
      <alignment horizontal="right" vertical="center" wrapText="1"/>
    </xf>
    <xf numFmtId="3" fontId="48" fillId="0" borderId="127" xfId="22" applyNumberFormat="1" applyFont="1" applyBorder="1" applyAlignment="1">
      <alignment horizontal="right" vertical="center" wrapText="1"/>
    </xf>
    <xf numFmtId="0" fontId="48" fillId="0" borderId="127" xfId="22" applyFont="1" applyBorder="1" applyAlignment="1">
      <alignment horizontal="right" vertical="center"/>
    </xf>
    <xf numFmtId="3" fontId="48" fillId="0" borderId="127" xfId="22" applyNumberFormat="1" applyFont="1" applyBorder="1" applyAlignment="1">
      <alignment horizontal="right" vertical="center"/>
    </xf>
    <xf numFmtId="3" fontId="48" fillId="0" borderId="123" xfId="22" applyNumberFormat="1" applyFont="1" applyBorder="1" applyAlignment="1">
      <alignment horizontal="right" vertical="center"/>
    </xf>
    <xf numFmtId="0" fontId="48" fillId="0" borderId="69" xfId="22" applyFont="1" applyBorder="1" applyAlignment="1">
      <alignment horizontal="right" vertical="center" wrapText="1"/>
    </xf>
    <xf numFmtId="0" fontId="38" fillId="0" borderId="69" xfId="22" applyFont="1" applyBorder="1" applyAlignment="1">
      <alignment horizontal="right" vertical="center" wrapText="1"/>
    </xf>
    <xf numFmtId="0" fontId="48" fillId="0" borderId="69" xfId="22" applyFont="1" applyBorder="1" applyAlignment="1">
      <alignment horizontal="right" vertical="center"/>
    </xf>
    <xf numFmtId="0" fontId="48" fillId="0" borderId="138" xfId="22" applyFont="1" applyBorder="1" applyAlignment="1">
      <alignment horizontal="right" vertical="center"/>
    </xf>
    <xf numFmtId="0" fontId="38" fillId="0" borderId="117" xfId="22" applyFont="1" applyBorder="1" applyAlignment="1">
      <alignment horizontal="right" vertical="center" wrapText="1"/>
    </xf>
    <xf numFmtId="0" fontId="48" fillId="0" borderId="117" xfId="22" applyFont="1" applyBorder="1" applyAlignment="1">
      <alignment horizontal="right" vertical="center" wrapText="1"/>
    </xf>
    <xf numFmtId="0" fontId="48" fillId="0" borderId="117" xfId="22" applyFont="1" applyBorder="1" applyAlignment="1">
      <alignment horizontal="right" vertical="center"/>
    </xf>
    <xf numFmtId="3" fontId="48" fillId="0" borderId="139" xfId="22" applyNumberFormat="1" applyFont="1" applyBorder="1" applyAlignment="1">
      <alignment horizontal="right" vertical="center"/>
    </xf>
    <xf numFmtId="0" fontId="48" fillId="0" borderId="117" xfId="22" applyFont="1" applyBorder="1" applyAlignment="1">
      <alignment horizontal="center" vertical="center"/>
    </xf>
    <xf numFmtId="3" fontId="48" fillId="0" borderId="117" xfId="22" applyNumberFormat="1" applyFont="1" applyBorder="1" applyAlignment="1">
      <alignment horizontal="right" vertical="center"/>
    </xf>
    <xf numFmtId="0" fontId="48" fillId="0" borderId="139" xfId="22" applyFont="1" applyBorder="1" applyAlignment="1">
      <alignment horizontal="right" vertical="center"/>
    </xf>
    <xf numFmtId="0" fontId="38" fillId="0" borderId="134" xfId="22" applyFont="1" applyBorder="1" applyAlignment="1">
      <alignment horizontal="right" vertical="center" wrapText="1"/>
    </xf>
    <xf numFmtId="0" fontId="48" fillId="0" borderId="134" xfId="22" applyFont="1" applyBorder="1" applyAlignment="1">
      <alignment horizontal="right" vertical="center" wrapText="1"/>
    </xf>
    <xf numFmtId="0" fontId="48" fillId="0" borderId="134" xfId="22" applyFont="1" applyBorder="1" applyAlignment="1">
      <alignment horizontal="right" vertical="center"/>
    </xf>
    <xf numFmtId="3" fontId="48" fillId="0" borderId="84" xfId="22" applyNumberFormat="1" applyFont="1" applyBorder="1" applyAlignment="1">
      <alignment horizontal="right" vertical="center"/>
    </xf>
    <xf numFmtId="178" fontId="46" fillId="0" borderId="126" xfId="11" applyNumberFormat="1" applyFont="1" applyBorder="1">
      <alignment vertical="center"/>
    </xf>
    <xf numFmtId="184" fontId="46" fillId="0" borderId="141" xfId="4" applyNumberFormat="1" applyFont="1" applyBorder="1">
      <alignment vertical="center"/>
    </xf>
    <xf numFmtId="184" fontId="46" fillId="0" borderId="126" xfId="4" applyNumberFormat="1" applyFont="1" applyBorder="1">
      <alignment vertical="center"/>
    </xf>
    <xf numFmtId="0" fontId="32" fillId="0" borderId="142" xfId="11" applyFont="1" applyBorder="1" applyAlignment="1">
      <alignment horizontal="center" vertical="center"/>
    </xf>
    <xf numFmtId="0" fontId="32" fillId="0" borderId="140" xfId="11" applyFont="1" applyBorder="1" applyAlignment="1">
      <alignment horizontal="center" vertical="center"/>
    </xf>
    <xf numFmtId="0" fontId="31" fillId="0" borderId="127" xfId="11" applyFont="1" applyBorder="1" applyAlignment="1">
      <alignment horizontal="center" vertical="center" wrapText="1"/>
    </xf>
    <xf numFmtId="0" fontId="31" fillId="0" borderId="122" xfId="11" applyFont="1" applyBorder="1" applyAlignment="1">
      <alignment horizontal="center" vertical="center" wrapText="1"/>
    </xf>
    <xf numFmtId="0" fontId="46" fillId="0" borderId="141" xfId="11" applyFont="1" applyBorder="1" applyAlignment="1">
      <alignment horizontal="left" vertical="center"/>
    </xf>
    <xf numFmtId="0" fontId="26" fillId="0" borderId="144" xfId="8" applyFont="1" applyFill="1" applyBorder="1" applyAlignment="1">
      <alignment horizontal="left"/>
    </xf>
    <xf numFmtId="0" fontId="26" fillId="2" borderId="144" xfId="8" applyFont="1" applyFill="1" applyBorder="1" applyAlignment="1">
      <alignment horizontal="left"/>
    </xf>
    <xf numFmtId="0" fontId="26" fillId="0" borderId="141" xfId="8" applyFont="1" applyFill="1" applyBorder="1" applyAlignment="1">
      <alignment horizontal="left"/>
    </xf>
    <xf numFmtId="184" fontId="46" fillId="0" borderId="118" xfId="4" applyNumberFormat="1" applyFont="1" applyBorder="1">
      <alignment vertical="center"/>
    </xf>
    <xf numFmtId="184" fontId="31" fillId="0" borderId="119" xfId="4" applyNumberFormat="1" applyFont="1" applyBorder="1">
      <alignment vertical="center"/>
    </xf>
    <xf numFmtId="0" fontId="32" fillId="0" borderId="123" xfId="11" applyFont="1" applyBorder="1" applyAlignment="1">
      <alignment horizontal="center" vertical="center"/>
    </xf>
    <xf numFmtId="178" fontId="31" fillId="0" borderId="144" xfId="4" applyNumberFormat="1" applyFont="1" applyBorder="1">
      <alignment vertical="center"/>
    </xf>
    <xf numFmtId="178" fontId="31" fillId="0" borderId="120" xfId="4" applyNumberFormat="1" applyFont="1" applyBorder="1">
      <alignment vertical="center"/>
    </xf>
    <xf numFmtId="178" fontId="31" fillId="2" borderId="144" xfId="4" applyNumberFormat="1" applyFont="1" applyFill="1" applyBorder="1">
      <alignment vertical="center"/>
    </xf>
    <xf numFmtId="178" fontId="31" fillId="2" borderId="120" xfId="4" applyNumberFormat="1" applyFont="1" applyFill="1" applyBorder="1">
      <alignment vertical="center"/>
    </xf>
    <xf numFmtId="178" fontId="31" fillId="0" borderId="141" xfId="4" applyNumberFormat="1" applyFont="1" applyBorder="1">
      <alignment vertical="center"/>
    </xf>
    <xf numFmtId="178" fontId="31" fillId="0" borderId="126" xfId="4" applyNumberFormat="1" applyFont="1" applyBorder="1">
      <alignment vertical="center"/>
    </xf>
    <xf numFmtId="178" fontId="31" fillId="0" borderId="118" xfId="4" applyNumberFormat="1" applyFont="1" applyBorder="1">
      <alignment vertical="center"/>
    </xf>
    <xf numFmtId="178" fontId="31" fillId="0" borderId="119" xfId="4" applyNumberFormat="1" applyFont="1" applyBorder="1">
      <alignment vertical="center"/>
    </xf>
    <xf numFmtId="0" fontId="35" fillId="0" borderId="127" xfId="0" applyFont="1" applyBorder="1" applyAlignment="1">
      <alignment vertical="center" wrapText="1"/>
    </xf>
    <xf numFmtId="183" fontId="35" fillId="0" borderId="127" xfId="0" applyNumberFormat="1" applyFont="1" applyBorder="1">
      <alignment vertical="center"/>
    </xf>
    <xf numFmtId="0" fontId="35" fillId="0" borderId="142" xfId="0" applyFont="1" applyBorder="1" applyAlignment="1">
      <alignment vertical="center" wrapText="1"/>
    </xf>
    <xf numFmtId="0" fontId="35" fillId="0" borderId="140" xfId="0" applyFont="1" applyBorder="1" applyAlignment="1">
      <alignment vertical="center" wrapText="1"/>
    </xf>
    <xf numFmtId="0" fontId="25" fillId="0" borderId="0" xfId="9" applyFont="1" applyAlignment="1">
      <alignment wrapText="1"/>
    </xf>
    <xf numFmtId="0" fontId="26" fillId="0" borderId="0" xfId="13" applyFont="1" applyAlignment="1">
      <alignment horizontal="right"/>
    </xf>
    <xf numFmtId="0" fontId="35" fillId="0" borderId="68" xfId="0" applyFont="1" applyFill="1" applyBorder="1">
      <alignment vertical="center"/>
    </xf>
    <xf numFmtId="0" fontId="35" fillId="0" borderId="117" xfId="0" applyFont="1" applyFill="1" applyBorder="1">
      <alignment vertical="center"/>
    </xf>
    <xf numFmtId="0" fontId="35" fillId="0" borderId="69" xfId="0" applyFont="1" applyFill="1" applyBorder="1">
      <alignment vertical="center"/>
    </xf>
    <xf numFmtId="0" fontId="35" fillId="0" borderId="37" xfId="0" applyFont="1" applyFill="1" applyBorder="1">
      <alignment vertical="center"/>
    </xf>
    <xf numFmtId="178" fontId="38" fillId="0" borderId="117" xfId="22" applyNumberFormat="1" applyFont="1" applyBorder="1" applyAlignment="1">
      <alignment horizontal="right" vertical="center" wrapText="1"/>
    </xf>
    <xf numFmtId="178" fontId="38" fillId="0" borderId="127" xfId="22" applyNumberFormat="1" applyFont="1" applyBorder="1" applyAlignment="1">
      <alignment horizontal="right" vertical="center" wrapText="1"/>
    </xf>
    <xf numFmtId="178" fontId="38" fillId="0" borderId="134" xfId="22" applyNumberFormat="1" applyFont="1" applyBorder="1" applyAlignment="1">
      <alignment horizontal="right" vertical="center" wrapText="1"/>
    </xf>
    <xf numFmtId="178" fontId="38" fillId="0" borderId="69" xfId="22" applyNumberFormat="1" applyFont="1" applyBorder="1" applyAlignment="1">
      <alignment horizontal="right" vertical="center" wrapText="1"/>
    </xf>
    <xf numFmtId="186" fontId="38" fillId="0" borderId="127" xfId="22" applyNumberFormat="1" applyFont="1" applyBorder="1" applyAlignment="1">
      <alignment horizontal="right" vertical="center" wrapText="1"/>
    </xf>
    <xf numFmtId="186" fontId="38" fillId="0" borderId="134" xfId="22" applyNumberFormat="1" applyFont="1" applyBorder="1" applyAlignment="1">
      <alignment horizontal="right" vertical="center" wrapText="1"/>
    </xf>
    <xf numFmtId="186" fontId="38" fillId="0" borderId="117" xfId="22" applyNumberFormat="1" applyFont="1" applyBorder="1" applyAlignment="1">
      <alignment horizontal="right" vertical="center" wrapText="1"/>
    </xf>
    <xf numFmtId="186" fontId="38" fillId="0" borderId="69" xfId="22" applyNumberFormat="1" applyFont="1" applyBorder="1" applyAlignment="1">
      <alignment horizontal="right" vertical="center" wrapText="1"/>
    </xf>
    <xf numFmtId="2" fontId="48" fillId="0" borderId="127" xfId="22" applyNumberFormat="1" applyFont="1" applyBorder="1" applyAlignment="1">
      <alignment horizontal="right" vertical="center" wrapText="1"/>
    </xf>
    <xf numFmtId="2" fontId="27" fillId="0" borderId="0" xfId="22" applyNumberFormat="1" applyFont="1">
      <alignment vertical="center"/>
    </xf>
    <xf numFmtId="2" fontId="48" fillId="0" borderId="134" xfId="22" applyNumberFormat="1" applyFont="1" applyBorder="1" applyAlignment="1">
      <alignment horizontal="right" vertical="center" wrapText="1"/>
    </xf>
    <xf numFmtId="2" fontId="48" fillId="0" borderId="117" xfId="22" applyNumberFormat="1" applyFont="1" applyBorder="1" applyAlignment="1">
      <alignment horizontal="right" vertical="center" wrapText="1"/>
    </xf>
    <xf numFmtId="2" fontId="48" fillId="0" borderId="69" xfId="22" applyNumberFormat="1" applyFont="1" applyBorder="1" applyAlignment="1">
      <alignment horizontal="right" vertical="center" wrapText="1"/>
    </xf>
    <xf numFmtId="4" fontId="35" fillId="0" borderId="134" xfId="0" applyNumberFormat="1" applyFont="1" applyBorder="1">
      <alignment vertical="center"/>
    </xf>
    <xf numFmtId="4" fontId="35" fillId="0" borderId="117" xfId="0" applyNumberFormat="1" applyFont="1" applyBorder="1">
      <alignment vertical="center"/>
    </xf>
    <xf numFmtId="4" fontId="35" fillId="3" borderId="117" xfId="0" applyNumberFormat="1" applyFont="1" applyFill="1" applyBorder="1">
      <alignment vertical="center"/>
    </xf>
    <xf numFmtId="4" fontId="35" fillId="0" borderId="69" xfId="0" applyNumberFormat="1" applyFont="1" applyBorder="1">
      <alignment vertical="center"/>
    </xf>
    <xf numFmtId="187" fontId="35" fillId="0" borderId="134" xfId="0" applyNumberFormat="1" applyFont="1" applyBorder="1" applyAlignment="1">
      <alignment horizontal="right" vertical="center"/>
    </xf>
    <xf numFmtId="187" fontId="35" fillId="0" borderId="37" xfId="0" applyNumberFormat="1" applyFont="1" applyBorder="1" applyAlignment="1">
      <alignment horizontal="right" vertical="center"/>
    </xf>
    <xf numFmtId="187" fontId="35" fillId="0" borderId="69" xfId="0" applyNumberFormat="1" applyFont="1" applyBorder="1" applyAlignment="1">
      <alignment horizontal="right" vertical="center"/>
    </xf>
    <xf numFmtId="187" fontId="35" fillId="3" borderId="37" xfId="0" applyNumberFormat="1" applyFont="1" applyFill="1" applyBorder="1" applyAlignment="1">
      <alignment horizontal="right" vertical="center"/>
    </xf>
    <xf numFmtId="178" fontId="35" fillId="0" borderId="134" xfId="2" applyNumberFormat="1" applyFont="1" applyBorder="1">
      <alignment vertical="center"/>
    </xf>
    <xf numFmtId="178" fontId="35" fillId="0" borderId="37" xfId="2" applyNumberFormat="1" applyFont="1" applyBorder="1">
      <alignment vertical="center"/>
    </xf>
    <xf numFmtId="178" fontId="35" fillId="3" borderId="37" xfId="2" applyNumberFormat="1" applyFont="1" applyFill="1" applyBorder="1">
      <alignment vertical="center"/>
    </xf>
    <xf numFmtId="178" fontId="35" fillId="0" borderId="69" xfId="2" applyNumberFormat="1" applyFont="1" applyBorder="1">
      <alignment vertical="center"/>
    </xf>
    <xf numFmtId="38" fontId="35" fillId="0" borderId="113" xfId="2" applyFont="1" applyBorder="1" applyAlignment="1">
      <alignment horizontal="right" vertical="center"/>
    </xf>
    <xf numFmtId="38" fontId="35" fillId="0" borderId="52" xfId="2" applyFont="1" applyBorder="1" applyAlignment="1">
      <alignment horizontal="right" vertical="center"/>
    </xf>
    <xf numFmtId="38" fontId="35" fillId="0" borderId="54" xfId="2" applyFont="1" applyBorder="1" applyAlignment="1">
      <alignment horizontal="right" vertical="center"/>
    </xf>
    <xf numFmtId="178" fontId="35" fillId="0" borderId="117" xfId="0" applyNumberFormat="1" applyFont="1" applyBorder="1" applyAlignment="1">
      <alignment horizontal="right" vertical="center"/>
    </xf>
    <xf numFmtId="183" fontId="51" fillId="0" borderId="127" xfId="22" applyNumberFormat="1" applyFont="1" applyBorder="1" applyAlignment="1">
      <alignment horizontal="right" vertical="center" wrapText="1"/>
    </xf>
    <xf numFmtId="183" fontId="51" fillId="0" borderId="134" xfId="22" applyNumberFormat="1" applyFont="1" applyBorder="1" applyAlignment="1">
      <alignment horizontal="right" vertical="center" wrapText="1"/>
    </xf>
    <xf numFmtId="183" fontId="51" fillId="0" borderId="69" xfId="22" applyNumberFormat="1" applyFont="1" applyBorder="1" applyAlignment="1">
      <alignment horizontal="right" vertical="center" wrapText="1"/>
    </xf>
    <xf numFmtId="194" fontId="35" fillId="0" borderId="127" xfId="22" applyNumberFormat="1" applyFont="1" applyBorder="1" applyAlignment="1">
      <alignment horizontal="right" vertical="center" wrapText="1"/>
    </xf>
    <xf numFmtId="194" fontId="35" fillId="0" borderId="134" xfId="22" applyNumberFormat="1" applyFont="1" applyBorder="1" applyAlignment="1">
      <alignment horizontal="right" vertical="center" wrapText="1"/>
    </xf>
    <xf numFmtId="194" fontId="35" fillId="0" borderId="69" xfId="22" applyNumberFormat="1" applyFont="1" applyBorder="1" applyAlignment="1">
      <alignment horizontal="right" vertical="center" wrapText="1"/>
    </xf>
    <xf numFmtId="187" fontId="35" fillId="0" borderId="127" xfId="22" applyNumberFormat="1" applyFont="1" applyBorder="1" applyAlignment="1">
      <alignment horizontal="right" vertical="center" wrapText="1"/>
    </xf>
    <xf numFmtId="187" fontId="35" fillId="0" borderId="134" xfId="22" applyNumberFormat="1" applyFont="1" applyBorder="1" applyAlignment="1">
      <alignment horizontal="right" vertical="center" wrapText="1"/>
    </xf>
    <xf numFmtId="187" fontId="35" fillId="0" borderId="69" xfId="22" applyNumberFormat="1" applyFont="1" applyBorder="1" applyAlignment="1">
      <alignment horizontal="right" vertical="center" wrapText="1"/>
    </xf>
    <xf numFmtId="0" fontId="35" fillId="0" borderId="6" xfId="19" applyFont="1" applyBorder="1" applyAlignment="1">
      <alignment horizontal="center" vertical="center"/>
    </xf>
    <xf numFmtId="0" fontId="35" fillId="0" borderId="126" xfId="19" applyFont="1" applyBorder="1" applyAlignment="1">
      <alignment horizontal="center" vertical="center"/>
    </xf>
    <xf numFmtId="38" fontId="45" fillId="0" borderId="126" xfId="2" applyFont="1" applyBorder="1" applyAlignment="1">
      <alignment vertical="center"/>
    </xf>
    <xf numFmtId="38" fontId="26" fillId="0" borderId="134" xfId="2" applyFont="1" applyBorder="1">
      <alignment vertical="center"/>
    </xf>
    <xf numFmtId="38" fontId="26" fillId="0" borderId="117" xfId="2" applyFont="1" applyBorder="1">
      <alignment vertical="center"/>
    </xf>
    <xf numFmtId="38" fontId="26" fillId="3" borderId="117" xfId="2" applyFont="1" applyFill="1" applyBorder="1">
      <alignment vertical="center"/>
    </xf>
    <xf numFmtId="38" fontId="26" fillId="0" borderId="69" xfId="2" applyFont="1" applyBorder="1">
      <alignment vertical="center"/>
    </xf>
    <xf numFmtId="0" fontId="35" fillId="0" borderId="146" xfId="0" applyFont="1" applyBorder="1">
      <alignment vertical="center"/>
    </xf>
    <xf numFmtId="3" fontId="35" fillId="0" borderId="147" xfId="0" applyNumberFormat="1" applyFont="1" applyBorder="1">
      <alignment vertical="center"/>
    </xf>
    <xf numFmtId="3" fontId="35" fillId="0" borderId="148" xfId="0" applyNumberFormat="1" applyFont="1" applyBorder="1">
      <alignment vertical="center"/>
    </xf>
    <xf numFmtId="178" fontId="35" fillId="0" borderId="149" xfId="0" applyNumberFormat="1" applyFont="1" applyBorder="1">
      <alignment vertical="center"/>
    </xf>
    <xf numFmtId="3" fontId="35" fillId="0" borderId="128" xfId="0" applyNumberFormat="1" applyFont="1" applyBorder="1">
      <alignment vertical="center"/>
    </xf>
    <xf numFmtId="3" fontId="35" fillId="0" borderId="129" xfId="0" applyNumberFormat="1" applyFont="1" applyBorder="1">
      <alignment vertical="center"/>
    </xf>
    <xf numFmtId="178" fontId="35" fillId="0" borderId="130" xfId="0" applyNumberFormat="1" applyFont="1" applyBorder="1">
      <alignment vertical="center"/>
    </xf>
    <xf numFmtId="3" fontId="35" fillId="0" borderId="131" xfId="0" applyNumberFormat="1" applyFont="1" applyBorder="1">
      <alignment vertical="center"/>
    </xf>
    <xf numFmtId="3" fontId="35" fillId="0" borderId="132" xfId="0" applyNumberFormat="1" applyFont="1" applyBorder="1">
      <alignment vertical="center"/>
    </xf>
    <xf numFmtId="178" fontId="35" fillId="0" borderId="133" xfId="0" applyNumberFormat="1" applyFont="1" applyBorder="1">
      <alignment vertical="center"/>
    </xf>
    <xf numFmtId="0" fontId="35" fillId="0" borderId="157" xfId="0" applyFont="1" applyBorder="1">
      <alignment vertical="center"/>
    </xf>
    <xf numFmtId="3" fontId="35" fillId="0" borderId="158" xfId="0" applyNumberFormat="1" applyFont="1" applyBorder="1">
      <alignment vertical="center"/>
    </xf>
    <xf numFmtId="3" fontId="35" fillId="0" borderId="159" xfId="0" applyNumberFormat="1" applyFont="1" applyBorder="1">
      <alignment vertical="center"/>
    </xf>
    <xf numFmtId="178" fontId="35" fillId="0" borderId="160" xfId="0" applyNumberFormat="1" applyFont="1" applyBorder="1">
      <alignment vertical="center"/>
    </xf>
    <xf numFmtId="0" fontId="35" fillId="0" borderId="149" xfId="0" applyFont="1" applyBorder="1" applyAlignment="1">
      <alignment horizontal="center" vertical="center"/>
    </xf>
    <xf numFmtId="0" fontId="35" fillId="0" borderId="158" xfId="0" applyFont="1" applyBorder="1" applyAlignment="1">
      <alignment horizontal="center" vertical="center"/>
    </xf>
    <xf numFmtId="0" fontId="35" fillId="0" borderId="159" xfId="0" applyFont="1" applyBorder="1" applyAlignment="1">
      <alignment horizontal="center" vertical="center"/>
    </xf>
    <xf numFmtId="0" fontId="35" fillId="0" borderId="160" xfId="0" applyFont="1" applyBorder="1" applyAlignment="1">
      <alignment horizontal="center" vertical="center"/>
    </xf>
    <xf numFmtId="3" fontId="35" fillId="0" borderId="166" xfId="0" applyNumberFormat="1" applyFont="1" applyBorder="1">
      <alignment vertical="center"/>
    </xf>
    <xf numFmtId="178" fontId="35" fillId="0" borderId="168" xfId="0" applyNumberFormat="1" applyFont="1" applyBorder="1">
      <alignment vertical="center"/>
    </xf>
    <xf numFmtId="3" fontId="35" fillId="0" borderId="169" xfId="0" applyNumberFormat="1" applyFont="1" applyBorder="1">
      <alignment vertical="center"/>
    </xf>
    <xf numFmtId="3" fontId="35" fillId="0" borderId="170" xfId="0" applyNumberFormat="1" applyFont="1" applyBorder="1">
      <alignment vertical="center"/>
    </xf>
    <xf numFmtId="178" fontId="35" fillId="0" borderId="171" xfId="0" applyNumberFormat="1" applyFont="1" applyBorder="1">
      <alignment vertical="center"/>
    </xf>
    <xf numFmtId="3" fontId="35" fillId="0" borderId="173" xfId="0" applyNumberFormat="1" applyFont="1" applyBorder="1">
      <alignment vertical="center"/>
    </xf>
    <xf numFmtId="3" fontId="35" fillId="0" borderId="174" xfId="0" applyNumberFormat="1" applyFont="1" applyBorder="1">
      <alignment vertical="center"/>
    </xf>
    <xf numFmtId="178" fontId="35" fillId="0" borderId="175" xfId="0" applyNumberFormat="1" applyFont="1" applyBorder="1">
      <alignment vertical="center"/>
    </xf>
    <xf numFmtId="183" fontId="35" fillId="0" borderId="177" xfId="0" applyNumberFormat="1" applyFont="1" applyBorder="1">
      <alignment vertical="center"/>
    </xf>
    <xf numFmtId="0" fontId="35" fillId="0" borderId="178" xfId="0" applyFont="1" applyBorder="1">
      <alignment vertical="center"/>
    </xf>
    <xf numFmtId="0" fontId="35" fillId="0" borderId="179" xfId="0" applyFont="1" applyBorder="1">
      <alignment vertical="center"/>
    </xf>
    <xf numFmtId="0" fontId="35" fillId="0" borderId="139" xfId="0" applyFont="1" applyBorder="1">
      <alignment vertical="center"/>
    </xf>
    <xf numFmtId="0" fontId="35" fillId="0" borderId="138" xfId="0" applyFont="1" applyBorder="1">
      <alignment vertical="center"/>
    </xf>
    <xf numFmtId="0" fontId="35" fillId="0" borderId="123" xfId="0" applyFont="1" applyBorder="1">
      <alignment vertical="center"/>
    </xf>
    <xf numFmtId="0" fontId="35" fillId="0" borderId="123" xfId="0" applyFont="1" applyBorder="1" applyAlignment="1">
      <alignment vertical="center" wrapText="1"/>
    </xf>
    <xf numFmtId="0" fontId="35" fillId="0" borderId="180" xfId="0" applyFont="1" applyBorder="1">
      <alignment vertical="center"/>
    </xf>
    <xf numFmtId="0" fontId="35" fillId="0" borderId="0" xfId="0" applyFont="1" applyAlignment="1">
      <alignment vertical="top"/>
    </xf>
    <xf numFmtId="0" fontId="53" fillId="0" borderId="0" xfId="0" applyFont="1">
      <alignment vertical="center"/>
    </xf>
    <xf numFmtId="0" fontId="35" fillId="0" borderId="0" xfId="0" applyFont="1" applyAlignment="1">
      <alignment vertical="center" wrapText="1"/>
    </xf>
    <xf numFmtId="0" fontId="25" fillId="0" borderId="6" xfId="9" applyFont="1" applyBorder="1" applyAlignment="1">
      <alignment horizontal="center" vertical="center"/>
    </xf>
    <xf numFmtId="0" fontId="25" fillId="0" borderId="1" xfId="9" applyFont="1" applyBorder="1" applyAlignment="1">
      <alignment horizontal="center" vertical="center"/>
    </xf>
    <xf numFmtId="0" fontId="25" fillId="0" borderId="4" xfId="9" applyFont="1" applyBorder="1" applyAlignment="1">
      <alignment horizontal="center" vertical="center"/>
    </xf>
    <xf numFmtId="0" fontId="25" fillId="0" borderId="104" xfId="9" applyFont="1" applyBorder="1" applyAlignment="1">
      <alignment horizontal="center"/>
    </xf>
    <xf numFmtId="0" fontId="35" fillId="0" borderId="0" xfId="0" applyFont="1" applyAlignment="1">
      <alignment horizontal="left" wrapText="1"/>
    </xf>
    <xf numFmtId="0" fontId="29" fillId="0" borderId="0" xfId="16" applyFont="1" applyFill="1" applyBorder="1" applyAlignment="1">
      <alignment wrapText="1"/>
    </xf>
    <xf numFmtId="0" fontId="27" fillId="0" borderId="0" xfId="0" applyFont="1" applyAlignment="1"/>
    <xf numFmtId="0" fontId="28" fillId="0" borderId="24" xfId="16" applyFont="1" applyFill="1" applyBorder="1" applyAlignment="1">
      <alignment horizontal="center"/>
    </xf>
    <xf numFmtId="0" fontId="28" fillId="0" borderId="77" xfId="16" applyFont="1" applyFill="1" applyBorder="1" applyAlignment="1">
      <alignment horizontal="center"/>
    </xf>
    <xf numFmtId="0" fontId="28" fillId="0" borderId="78" xfId="16" applyFont="1" applyFill="1" applyBorder="1" applyAlignment="1">
      <alignment horizontal="center"/>
    </xf>
    <xf numFmtId="0" fontId="28" fillId="0" borderId="66" xfId="16" applyFont="1" applyFill="1" applyBorder="1" applyAlignment="1">
      <alignment horizontal="center"/>
    </xf>
    <xf numFmtId="0" fontId="28" fillId="0" borderId="17" xfId="16" applyFont="1" applyFill="1" applyBorder="1" applyAlignment="1">
      <alignment horizontal="center" vertical="center" wrapText="1"/>
    </xf>
    <xf numFmtId="0" fontId="28" fillId="0" borderId="8" xfId="16" applyFont="1" applyFill="1" applyBorder="1" applyAlignment="1">
      <alignment horizontal="center" vertical="center"/>
    </xf>
    <xf numFmtId="0" fontId="28" fillId="0" borderId="75" xfId="16" applyFont="1" applyFill="1" applyBorder="1" applyAlignment="1">
      <alignment horizontal="center" vertical="center"/>
    </xf>
    <xf numFmtId="0" fontId="28" fillId="0" borderId="16" xfId="16" applyFont="1" applyFill="1" applyBorder="1" applyAlignment="1">
      <alignment horizontal="center" vertical="center"/>
    </xf>
    <xf numFmtId="0" fontId="28" fillId="0" borderId="76" xfId="16" applyFont="1" applyFill="1" applyBorder="1" applyAlignment="1">
      <alignment horizontal="center" vertical="center"/>
    </xf>
    <xf numFmtId="0" fontId="28" fillId="0" borderId="6" xfId="16" applyFont="1" applyFill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28" fillId="0" borderId="24" xfId="9" applyFont="1" applyBorder="1" applyAlignment="1">
      <alignment horizontal="center" vertical="center"/>
    </xf>
    <xf numFmtId="0" fontId="28" fillId="0" borderId="15" xfId="9" applyFont="1" applyBorder="1" applyAlignment="1">
      <alignment horizontal="center" vertical="center"/>
    </xf>
    <xf numFmtId="0" fontId="28" fillId="0" borderId="6" xfId="9" applyFont="1" applyBorder="1" applyAlignment="1">
      <alignment horizontal="center" vertical="center" wrapText="1"/>
    </xf>
    <xf numFmtId="0" fontId="28" fillId="0" borderId="1" xfId="9" applyFont="1" applyBorder="1" applyAlignment="1">
      <alignment horizontal="center" vertical="center" wrapText="1"/>
    </xf>
    <xf numFmtId="0" fontId="29" fillId="0" borderId="0" xfId="14" applyFont="1" applyBorder="1" applyAlignment="1">
      <alignment horizontal="distributed"/>
    </xf>
    <xf numFmtId="0" fontId="29" fillId="0" borderId="0" xfId="14" applyFont="1" applyBorder="1" applyAlignment="1">
      <alignment horizontal="left"/>
    </xf>
    <xf numFmtId="0" fontId="29" fillId="0" borderId="82" xfId="14" applyFont="1" applyBorder="1" applyAlignment="1">
      <alignment horizontal="center" justifyLastLine="1"/>
    </xf>
    <xf numFmtId="0" fontId="29" fillId="0" borderId="83" xfId="14" applyFont="1" applyBorder="1" applyAlignment="1">
      <alignment horizontal="center" justifyLastLine="1"/>
    </xf>
    <xf numFmtId="0" fontId="29" fillId="0" borderId="84" xfId="14" applyFont="1" applyBorder="1" applyAlignment="1">
      <alignment horizontal="center" justifyLastLine="1"/>
    </xf>
    <xf numFmtId="0" fontId="29" fillId="0" borderId="14" xfId="14" applyFont="1" applyBorder="1" applyAlignment="1">
      <alignment horizontal="distributed"/>
    </xf>
    <xf numFmtId="0" fontId="29" fillId="0" borderId="3" xfId="14" applyFont="1" applyBorder="1" applyAlignment="1">
      <alignment horizontal="distributed"/>
    </xf>
    <xf numFmtId="0" fontId="29" fillId="0" borderId="24" xfId="14" applyFont="1" applyBorder="1" applyAlignment="1">
      <alignment horizontal="distributed" vertical="center" justifyLastLine="1"/>
    </xf>
    <xf numFmtId="0" fontId="29" fillId="0" borderId="15" xfId="14" applyFont="1" applyBorder="1" applyAlignment="1">
      <alignment horizontal="distributed" vertical="center" justifyLastLine="1"/>
    </xf>
    <xf numFmtId="0" fontId="29" fillId="0" borderId="80" xfId="14" applyFont="1" applyBorder="1" applyAlignment="1">
      <alignment horizontal="distributed" vertical="center" justifyLastLine="1"/>
    </xf>
    <xf numFmtId="0" fontId="29" fillId="0" borderId="81" xfId="14" applyFont="1" applyBorder="1" applyAlignment="1">
      <alignment horizontal="distributed" vertical="center" justifyLastLine="1"/>
    </xf>
    <xf numFmtId="0" fontId="29" fillId="0" borderId="85" xfId="14" applyFont="1" applyBorder="1" applyAlignment="1">
      <alignment horizontal="center" justifyLastLine="1"/>
    </xf>
    <xf numFmtId="0" fontId="29" fillId="0" borderId="86" xfId="14" applyFont="1" applyBorder="1" applyAlignment="1">
      <alignment horizontal="center" justifyLastLine="1"/>
    </xf>
    <xf numFmtId="0" fontId="29" fillId="0" borderId="87" xfId="14" applyFont="1" applyBorder="1" applyAlignment="1">
      <alignment horizontal="center" justifyLastLine="1"/>
    </xf>
    <xf numFmtId="0" fontId="29" fillId="0" borderId="0" xfId="14" applyFont="1" applyBorder="1" applyAlignment="1">
      <alignment horizontal="left" wrapText="1"/>
    </xf>
    <xf numFmtId="0" fontId="29" fillId="0" borderId="93" xfId="14" applyFont="1" applyBorder="1" applyAlignment="1">
      <alignment horizontal="center" justifyLastLine="1"/>
    </xf>
    <xf numFmtId="0" fontId="29" fillId="0" borderId="17" xfId="14" applyFont="1" applyBorder="1" applyAlignment="1">
      <alignment horizontal="distributed" vertical="center" justifyLastLine="1"/>
    </xf>
    <xf numFmtId="0" fontId="29" fillId="0" borderId="36" xfId="14" applyFont="1" applyBorder="1" applyAlignment="1">
      <alignment horizontal="distributed" vertical="center" justifyLastLine="1"/>
    </xf>
    <xf numFmtId="0" fontId="35" fillId="0" borderId="37" xfId="0" applyFont="1" applyBorder="1" applyAlignment="1">
      <alignment horizontal="center" vertical="center"/>
    </xf>
    <xf numFmtId="0" fontId="35" fillId="0" borderId="117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121" xfId="0" applyFont="1" applyBorder="1" applyAlignment="1">
      <alignment horizontal="center" vertical="center"/>
    </xf>
    <xf numFmtId="0" fontId="35" fillId="0" borderId="122" xfId="0" applyFont="1" applyBorder="1" applyAlignment="1">
      <alignment horizontal="center" vertical="center"/>
    </xf>
    <xf numFmtId="0" fontId="35" fillId="0" borderId="123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76" xfId="0" applyFont="1" applyBorder="1" applyAlignment="1">
      <alignment horizontal="center"/>
    </xf>
    <xf numFmtId="0" fontId="31" fillId="0" borderId="75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/>
    </xf>
    <xf numFmtId="0" fontId="26" fillId="0" borderId="11" xfId="15" applyFont="1" applyBorder="1" applyAlignment="1">
      <alignment horizontal="center" vertical="center"/>
    </xf>
    <xf numFmtId="0" fontId="26" fillId="0" borderId="8" xfId="15" applyFont="1" applyBorder="1" applyAlignment="1">
      <alignment horizontal="center" vertical="center"/>
    </xf>
    <xf numFmtId="0" fontId="26" fillId="0" borderId="24" xfId="15" applyFont="1" applyBorder="1" applyAlignment="1">
      <alignment horizontal="center" vertical="center"/>
    </xf>
    <xf numFmtId="0" fontId="26" fillId="0" borderId="0" xfId="15" applyFont="1" applyBorder="1" applyAlignment="1">
      <alignment horizontal="center" vertical="center"/>
    </xf>
    <xf numFmtId="0" fontId="26" fillId="0" borderId="90" xfId="15" applyFont="1" applyBorder="1" applyAlignment="1">
      <alignment horizontal="center" vertical="center"/>
    </xf>
    <xf numFmtId="0" fontId="26" fillId="0" borderId="88" xfId="15" applyFont="1" applyBorder="1" applyAlignment="1">
      <alignment horizontal="center" vertical="center"/>
    </xf>
    <xf numFmtId="0" fontId="26" fillId="0" borderId="16" xfId="15" applyFont="1" applyBorder="1" applyAlignment="1">
      <alignment horizontal="center" vertical="center"/>
    </xf>
    <xf numFmtId="0" fontId="26" fillId="0" borderId="76" xfId="15" applyFont="1" applyBorder="1" applyAlignment="1">
      <alignment horizontal="center" vertical="center"/>
    </xf>
    <xf numFmtId="0" fontId="26" fillId="0" borderId="5" xfId="15" applyFont="1" applyBorder="1" applyAlignment="1">
      <alignment horizontal="center" vertical="center"/>
    </xf>
    <xf numFmtId="0" fontId="26" fillId="0" borderId="78" xfId="15" applyFont="1" applyBorder="1" applyAlignment="1">
      <alignment horizontal="center" vertical="center"/>
    </xf>
    <xf numFmtId="0" fontId="26" fillId="0" borderId="6" xfId="15" applyFont="1" applyBorder="1" applyAlignment="1">
      <alignment horizontal="center" vertical="center"/>
    </xf>
    <xf numFmtId="0" fontId="26" fillId="0" borderId="79" xfId="15" applyFont="1" applyBorder="1" applyAlignment="1">
      <alignment horizontal="center" vertical="center"/>
    </xf>
    <xf numFmtId="0" fontId="26" fillId="0" borderId="21" xfId="15" applyFont="1" applyBorder="1" applyAlignment="1">
      <alignment horizontal="center" vertical="center"/>
    </xf>
    <xf numFmtId="0" fontId="26" fillId="0" borderId="7" xfId="15" applyFont="1" applyBorder="1" applyAlignment="1">
      <alignment horizontal="center" vertical="center"/>
    </xf>
    <xf numFmtId="0" fontId="26" fillId="0" borderId="9" xfId="8" applyFont="1" applyFill="1" applyBorder="1" applyAlignment="1">
      <alignment horizontal="center" vertical="center"/>
    </xf>
    <xf numFmtId="0" fontId="26" fillId="0" borderId="12" xfId="8" applyFont="1" applyFill="1" applyBorder="1" applyAlignment="1">
      <alignment horizontal="center" vertical="center"/>
    </xf>
    <xf numFmtId="0" fontId="26" fillId="0" borderId="10" xfId="8" applyFont="1" applyFill="1" applyBorder="1" applyAlignment="1">
      <alignment horizontal="center" vertical="center"/>
    </xf>
    <xf numFmtId="0" fontId="26" fillId="0" borderId="1" xfId="15" applyFont="1" applyBorder="1" applyAlignment="1">
      <alignment horizontal="center" vertical="center"/>
    </xf>
    <xf numFmtId="0" fontId="39" fillId="0" borderId="9" xfId="8" applyFont="1" applyFill="1" applyBorder="1" applyAlignment="1">
      <alignment horizontal="center"/>
    </xf>
    <xf numFmtId="0" fontId="39" fillId="0" borderId="12" xfId="8" applyFont="1" applyFill="1" applyBorder="1" applyAlignment="1">
      <alignment horizontal="center"/>
    </xf>
    <xf numFmtId="0" fontId="39" fillId="0" borderId="10" xfId="8" applyFont="1" applyFill="1" applyBorder="1" applyAlignment="1">
      <alignment horizontal="center"/>
    </xf>
    <xf numFmtId="0" fontId="26" fillId="0" borderId="17" xfId="8" applyFont="1" applyBorder="1" applyAlignment="1">
      <alignment horizontal="center" vertical="center" wrapText="1"/>
    </xf>
    <xf numFmtId="0" fontId="26" fillId="0" borderId="11" xfId="8" applyFont="1" applyBorder="1" applyAlignment="1">
      <alignment horizontal="center" vertical="center"/>
    </xf>
    <xf numFmtId="0" fontId="26" fillId="0" borderId="8" xfId="8" applyFont="1" applyBorder="1" applyAlignment="1">
      <alignment horizontal="center" vertical="center"/>
    </xf>
    <xf numFmtId="0" fontId="26" fillId="0" borderId="75" xfId="8" applyFont="1" applyBorder="1" applyAlignment="1">
      <alignment horizontal="center"/>
    </xf>
    <xf numFmtId="0" fontId="26" fillId="0" borderId="16" xfId="8" applyFont="1" applyBorder="1" applyAlignment="1">
      <alignment horizontal="center"/>
    </xf>
    <xf numFmtId="0" fontId="26" fillId="0" borderId="76" xfId="8" applyFont="1" applyBorder="1" applyAlignment="1">
      <alignment horizontal="center"/>
    </xf>
    <xf numFmtId="0" fontId="31" fillId="0" borderId="9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30" fillId="0" borderId="23" xfId="0" applyFont="1" applyFill="1" applyBorder="1" applyAlignment="1" applyProtection="1">
      <alignment horizontal="center" vertical="center"/>
      <protection locked="0"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30" fillId="0" borderId="91" xfId="0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77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92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35" fillId="0" borderId="65" xfId="19" applyFont="1" applyBorder="1" applyAlignment="1">
      <alignment horizontal="center" vertical="center"/>
    </xf>
    <xf numFmtId="0" fontId="35" fillId="0" borderId="6" xfId="19" applyFont="1" applyBorder="1" applyAlignment="1">
      <alignment horizontal="center" vertical="center"/>
    </xf>
    <xf numFmtId="0" fontId="31" fillId="0" borderId="0" xfId="11" applyFont="1" applyAlignment="1">
      <alignment horizontal="left" vertical="center"/>
    </xf>
    <xf numFmtId="0" fontId="32" fillId="0" borderId="142" xfId="11" applyFont="1" applyBorder="1" applyAlignment="1">
      <alignment horizontal="center" vertical="center"/>
    </xf>
    <xf numFmtId="0" fontId="32" fillId="0" borderId="140" xfId="11" applyFont="1" applyBorder="1" applyAlignment="1">
      <alignment horizontal="center" vertical="center"/>
    </xf>
    <xf numFmtId="0" fontId="32" fillId="0" borderId="118" xfId="11" applyFont="1" applyBorder="1" applyAlignment="1">
      <alignment horizontal="center" vertical="center"/>
    </xf>
    <xf numFmtId="0" fontId="32" fillId="0" borderId="119" xfId="11" applyFont="1" applyBorder="1" applyAlignment="1">
      <alignment horizontal="center" vertical="center"/>
    </xf>
    <xf numFmtId="0" fontId="31" fillId="0" borderId="142" xfId="11" applyFont="1" applyBorder="1" applyAlignment="1">
      <alignment horizontal="center" vertical="center" wrapText="1"/>
    </xf>
    <xf numFmtId="0" fontId="31" fillId="0" borderId="118" xfId="11" applyFont="1" applyBorder="1" applyAlignment="1">
      <alignment horizontal="center" vertical="center" wrapText="1"/>
    </xf>
    <xf numFmtId="0" fontId="31" fillId="0" borderId="143" xfId="11" applyFont="1" applyBorder="1" applyAlignment="1">
      <alignment horizontal="center" vertical="center" wrapText="1"/>
    </xf>
    <xf numFmtId="0" fontId="31" fillId="0" borderId="141" xfId="11" applyFont="1" applyBorder="1" applyAlignment="1">
      <alignment horizontal="center" vertical="center" wrapText="1"/>
    </xf>
    <xf numFmtId="0" fontId="32" fillId="0" borderId="121" xfId="11" applyFont="1" applyBorder="1" applyAlignment="1">
      <alignment horizontal="center" vertical="center"/>
    </xf>
    <xf numFmtId="0" fontId="32" fillId="0" borderId="122" xfId="11" applyFont="1" applyBorder="1" applyAlignment="1">
      <alignment horizontal="center" vertical="center"/>
    </xf>
    <xf numFmtId="0" fontId="32" fillId="0" borderId="123" xfId="11" applyFont="1" applyBorder="1" applyAlignment="1">
      <alignment horizontal="center" vertical="center"/>
    </xf>
    <xf numFmtId="0" fontId="31" fillId="0" borderId="144" xfId="11" applyFont="1" applyBorder="1" applyAlignment="1">
      <alignment horizontal="center" vertical="center" wrapText="1"/>
    </xf>
    <xf numFmtId="0" fontId="35" fillId="0" borderId="127" xfId="22" applyFont="1" applyBorder="1" applyAlignment="1">
      <alignment horizontal="center" vertical="center"/>
    </xf>
    <xf numFmtId="0" fontId="27" fillId="0" borderId="127" xfId="22" applyFont="1" applyBorder="1" applyAlignment="1">
      <alignment horizontal="center" vertical="center"/>
    </xf>
    <xf numFmtId="0" fontId="48" fillId="0" borderId="125" xfId="22" applyFont="1" applyBorder="1" applyAlignment="1">
      <alignment horizontal="center" vertical="center" wrapText="1"/>
    </xf>
    <xf numFmtId="0" fontId="48" fillId="0" borderId="127" xfId="22" applyFont="1" applyBorder="1" applyAlignment="1">
      <alignment horizontal="center" vertical="center" wrapText="1"/>
    </xf>
    <xf numFmtId="0" fontId="49" fillId="0" borderId="127" xfId="22" applyFont="1" applyBorder="1" applyAlignment="1">
      <alignment horizontal="center" vertical="center" wrapText="1"/>
    </xf>
    <xf numFmtId="0" fontId="48" fillId="0" borderId="126" xfId="22" applyFont="1" applyBorder="1" applyAlignment="1">
      <alignment horizontal="center" vertical="center" wrapText="1"/>
    </xf>
    <xf numFmtId="0" fontId="48" fillId="0" borderId="6" xfId="19" applyFont="1" applyBorder="1" applyAlignment="1">
      <alignment horizontal="center" vertical="center" wrapText="1"/>
    </xf>
    <xf numFmtId="0" fontId="48" fillId="0" borderId="1" xfId="19" applyFont="1" applyBorder="1" applyAlignment="1">
      <alignment horizontal="center" vertical="center" wrapText="1"/>
    </xf>
    <xf numFmtId="0" fontId="48" fillId="0" borderId="4" xfId="19" applyFont="1" applyBorder="1" applyAlignment="1">
      <alignment horizontal="center" vertical="center" wrapText="1"/>
    </xf>
    <xf numFmtId="0" fontId="47" fillId="0" borderId="125" xfId="22" applyFont="1" applyBorder="1" applyAlignment="1">
      <alignment horizontal="center" vertical="center" wrapText="1"/>
    </xf>
    <xf numFmtId="0" fontId="47" fillId="0" borderId="120" xfId="22" applyFont="1" applyBorder="1" applyAlignment="1">
      <alignment horizontal="center" vertical="center" wrapText="1"/>
    </xf>
    <xf numFmtId="0" fontId="47" fillId="0" borderId="126" xfId="22" applyFont="1" applyBorder="1" applyAlignment="1">
      <alignment horizontal="center" vertical="center" wrapText="1"/>
    </xf>
    <xf numFmtId="0" fontId="48" fillId="0" borderId="140" xfId="22" applyFont="1" applyBorder="1" applyAlignment="1">
      <alignment horizontal="center" vertical="center" wrapText="1"/>
    </xf>
    <xf numFmtId="2" fontId="48" fillId="0" borderId="125" xfId="22" applyNumberFormat="1" applyFont="1" applyBorder="1" applyAlignment="1">
      <alignment horizontal="center" vertical="center" wrapText="1"/>
    </xf>
    <xf numFmtId="2" fontId="48" fillId="0" borderId="120" xfId="22" applyNumberFormat="1" applyFont="1" applyBorder="1" applyAlignment="1">
      <alignment horizontal="center" vertical="center" wrapText="1"/>
    </xf>
    <xf numFmtId="2" fontId="48" fillId="0" borderId="126" xfId="22" applyNumberFormat="1" applyFont="1" applyBorder="1" applyAlignment="1">
      <alignment horizontal="center" vertical="center" wrapText="1"/>
    </xf>
    <xf numFmtId="0" fontId="48" fillId="0" borderId="120" xfId="22" applyFont="1" applyBorder="1" applyAlignment="1">
      <alignment horizontal="center" vertical="center" wrapText="1"/>
    </xf>
    <xf numFmtId="0" fontId="49" fillId="0" borderId="125" xfId="22" applyFont="1" applyBorder="1" applyAlignment="1">
      <alignment horizontal="center" vertical="center" wrapText="1"/>
    </xf>
    <xf numFmtId="0" fontId="49" fillId="0" borderId="120" xfId="22" applyFont="1" applyBorder="1" applyAlignment="1">
      <alignment horizontal="center" vertical="center" wrapText="1"/>
    </xf>
    <xf numFmtId="0" fontId="49" fillId="0" borderId="126" xfId="22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/>
    </xf>
    <xf numFmtId="0" fontId="48" fillId="0" borderId="140" xfId="19" applyFont="1" applyBorder="1" applyAlignment="1">
      <alignment horizontal="center" vertical="center" wrapText="1"/>
    </xf>
    <xf numFmtId="0" fontId="48" fillId="0" borderId="65" xfId="19" applyFont="1" applyBorder="1" applyAlignment="1">
      <alignment horizontal="center" vertical="center" wrapText="1"/>
    </xf>
    <xf numFmtId="0" fontId="48" fillId="0" borderId="126" xfId="19" applyFont="1" applyBorder="1" applyAlignment="1">
      <alignment horizontal="center" vertical="center" wrapText="1"/>
    </xf>
    <xf numFmtId="0" fontId="48" fillId="0" borderId="127" xfId="19" applyFont="1" applyBorder="1" applyAlignment="1">
      <alignment horizontal="center" vertical="center" wrapText="1"/>
    </xf>
    <xf numFmtId="38" fontId="49" fillId="0" borderId="125" xfId="2" applyFont="1" applyBorder="1" applyAlignment="1">
      <alignment horizontal="center" vertical="center" wrapText="1"/>
    </xf>
    <xf numFmtId="38" fontId="49" fillId="0" borderId="120" xfId="2" applyFont="1" applyBorder="1" applyAlignment="1">
      <alignment horizontal="center" vertical="center" wrapText="1"/>
    </xf>
    <xf numFmtId="38" fontId="49" fillId="0" borderId="126" xfId="2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27" fillId="0" borderId="127" xfId="0" applyFont="1" applyBorder="1" applyAlignment="1">
      <alignment horizontal="center" vertical="center" textRotation="255"/>
    </xf>
    <xf numFmtId="0" fontId="35" fillId="0" borderId="116" xfId="0" applyFont="1" applyBorder="1" applyAlignment="1">
      <alignment horizontal="center" vertical="center"/>
    </xf>
    <xf numFmtId="0" fontId="35" fillId="0" borderId="127" xfId="0" applyFont="1" applyBorder="1" applyAlignment="1">
      <alignment horizontal="center" vertical="center"/>
    </xf>
    <xf numFmtId="0" fontId="35" fillId="0" borderId="145" xfId="0" applyFont="1" applyBorder="1" applyAlignment="1">
      <alignment horizontal="center" vertical="center" textRotation="255"/>
    </xf>
    <xf numFmtId="0" fontId="35" fillId="0" borderId="151" xfId="0" applyFont="1" applyBorder="1" applyAlignment="1">
      <alignment horizontal="center" vertical="center" textRotation="255"/>
    </xf>
    <xf numFmtId="0" fontId="35" fillId="0" borderId="156" xfId="0" applyFont="1" applyBorder="1" applyAlignment="1">
      <alignment horizontal="center" vertical="center" textRotation="255"/>
    </xf>
    <xf numFmtId="0" fontId="35" fillId="0" borderId="181" xfId="0" applyFont="1" applyBorder="1" applyAlignment="1">
      <alignment horizontal="left" vertical="center" wrapText="1"/>
    </xf>
    <xf numFmtId="0" fontId="35" fillId="0" borderId="147" xfId="0" applyFont="1" applyBorder="1" applyAlignment="1">
      <alignment horizontal="center" vertical="center"/>
    </xf>
    <xf numFmtId="0" fontId="35" fillId="0" borderId="148" xfId="0" applyFont="1" applyBorder="1" applyAlignment="1">
      <alignment horizontal="center" vertical="center"/>
    </xf>
    <xf numFmtId="0" fontId="35" fillId="0" borderId="150" xfId="0" applyFont="1" applyBorder="1" applyAlignment="1">
      <alignment horizontal="center" vertical="center"/>
    </xf>
    <xf numFmtId="0" fontId="35" fillId="0" borderId="161" xfId="0" applyFont="1" applyBorder="1" applyAlignment="1">
      <alignment horizontal="center" vertical="center"/>
    </xf>
    <xf numFmtId="0" fontId="35" fillId="0" borderId="162" xfId="0" applyFont="1" applyBorder="1" applyAlignment="1">
      <alignment horizontal="center" vertical="center"/>
    </xf>
    <xf numFmtId="0" fontId="35" fillId="0" borderId="163" xfId="0" applyFont="1" applyBorder="1" applyAlignment="1">
      <alignment horizontal="center" vertical="center"/>
    </xf>
    <xf numFmtId="0" fontId="35" fillId="0" borderId="164" xfId="0" applyFont="1" applyBorder="1" applyAlignment="1">
      <alignment horizontal="center" vertical="center"/>
    </xf>
    <xf numFmtId="0" fontId="35" fillId="0" borderId="165" xfId="0" applyFont="1" applyBorder="1" applyAlignment="1">
      <alignment horizontal="center" vertical="center"/>
    </xf>
    <xf numFmtId="38" fontId="35" fillId="0" borderId="116" xfId="2" applyFont="1" applyBorder="1" applyAlignment="1">
      <alignment horizontal="center" vertical="center"/>
    </xf>
    <xf numFmtId="38" fontId="35" fillId="0" borderId="128" xfId="2" applyFont="1" applyBorder="1" applyAlignment="1">
      <alignment horizontal="center" vertical="center"/>
    </xf>
    <xf numFmtId="38" fontId="35" fillId="0" borderId="129" xfId="2" applyFont="1" applyBorder="1" applyAlignment="1">
      <alignment horizontal="center" vertical="center"/>
    </xf>
    <xf numFmtId="38" fontId="35" fillId="0" borderId="130" xfId="2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 wrapText="1"/>
    </xf>
    <xf numFmtId="38" fontId="35" fillId="0" borderId="121" xfId="2" applyFont="1" applyBorder="1" applyAlignment="1">
      <alignment horizontal="center" vertical="center"/>
    </xf>
    <xf numFmtId="38" fontId="35" fillId="0" borderId="122" xfId="2" applyFont="1" applyBorder="1" applyAlignment="1">
      <alignment horizontal="center" vertical="center"/>
    </xf>
    <xf numFmtId="38" fontId="35" fillId="0" borderId="123" xfId="2" applyFont="1" applyBorder="1" applyAlignment="1">
      <alignment horizontal="center" vertical="center"/>
    </xf>
    <xf numFmtId="0" fontId="35" fillId="0" borderId="125" xfId="0" applyFont="1" applyBorder="1" applyAlignment="1">
      <alignment horizontal="center" vertical="center" wrapText="1"/>
    </xf>
    <xf numFmtId="0" fontId="35" fillId="0" borderId="126" xfId="0" applyFont="1" applyBorder="1" applyAlignment="1">
      <alignment horizontal="center" vertical="center" wrapText="1"/>
    </xf>
    <xf numFmtId="0" fontId="35" fillId="0" borderId="142" xfId="0" applyFont="1" applyBorder="1" applyAlignment="1">
      <alignment horizontal="left" vertical="center" wrapText="1"/>
    </xf>
    <xf numFmtId="0" fontId="35" fillId="0" borderId="143" xfId="0" applyFont="1" applyBorder="1" applyAlignment="1">
      <alignment horizontal="center" vertical="center" wrapText="1"/>
    </xf>
    <xf numFmtId="0" fontId="35" fillId="0" borderId="141" xfId="0" applyFont="1" applyBorder="1" applyAlignment="1">
      <alignment horizontal="center" vertical="center" wrapText="1"/>
    </xf>
    <xf numFmtId="0" fontId="35" fillId="0" borderId="127" xfId="0" applyFont="1" applyBorder="1" applyAlignment="1">
      <alignment horizontal="center" vertical="center" wrapText="1"/>
    </xf>
    <xf numFmtId="0" fontId="35" fillId="0" borderId="125" xfId="0" applyFont="1" applyBorder="1" applyAlignment="1">
      <alignment horizontal="center" vertical="center"/>
    </xf>
    <xf numFmtId="0" fontId="35" fillId="0" borderId="126" xfId="0" applyFont="1" applyBorder="1" applyAlignment="1">
      <alignment horizontal="center" vertical="center"/>
    </xf>
    <xf numFmtId="0" fontId="51" fillId="0" borderId="127" xfId="0" applyFont="1" applyBorder="1" applyAlignment="1">
      <alignment horizontal="center" vertical="center" wrapText="1"/>
    </xf>
    <xf numFmtId="0" fontId="51" fillId="0" borderId="125" xfId="0" applyFont="1" applyBorder="1" applyAlignment="1">
      <alignment horizontal="center" vertical="center" wrapText="1"/>
    </xf>
    <xf numFmtId="0" fontId="51" fillId="0" borderId="120" xfId="0" applyFont="1" applyBorder="1" applyAlignment="1">
      <alignment horizontal="center" vertical="center" wrapText="1"/>
    </xf>
    <xf numFmtId="0" fontId="51" fillId="0" borderId="126" xfId="0" applyFont="1" applyBorder="1" applyAlignment="1">
      <alignment horizontal="center" vertical="center" wrapText="1"/>
    </xf>
    <xf numFmtId="0" fontId="52" fillId="0" borderId="127" xfId="0" applyFont="1" applyBorder="1" applyAlignment="1">
      <alignment horizontal="center" vertical="center" wrapText="1"/>
    </xf>
    <xf numFmtId="3" fontId="35" fillId="0" borderId="136" xfId="0" applyNumberFormat="1" applyFont="1" applyBorder="1">
      <alignment vertical="center"/>
    </xf>
    <xf numFmtId="3" fontId="35" fillId="0" borderId="56" xfId="0" applyNumberFormat="1" applyFont="1" applyBorder="1">
      <alignment vertical="center"/>
    </xf>
    <xf numFmtId="178" fontId="35" fillId="0" borderId="137" xfId="0" applyNumberFormat="1" applyFont="1" applyBorder="1">
      <alignment vertical="center"/>
    </xf>
    <xf numFmtId="0" fontId="35" fillId="0" borderId="55" xfId="0" applyFont="1" applyBorder="1">
      <alignment vertical="center"/>
    </xf>
    <xf numFmtId="2" fontId="35" fillId="0" borderId="147" xfId="0" applyNumberFormat="1" applyFont="1" applyBorder="1">
      <alignment vertical="center"/>
    </xf>
    <xf numFmtId="2" fontId="35" fillId="0" borderId="188" xfId="0" applyNumberFormat="1" applyFont="1" applyBorder="1">
      <alignment vertical="center"/>
    </xf>
    <xf numFmtId="2" fontId="35" fillId="0" borderId="128" xfId="0" applyNumberFormat="1" applyFont="1" applyBorder="1">
      <alignment vertical="center"/>
    </xf>
    <xf numFmtId="2" fontId="35" fillId="0" borderId="129" xfId="0" applyNumberFormat="1" applyFont="1" applyBorder="1">
      <alignment vertical="center"/>
    </xf>
    <xf numFmtId="2" fontId="35" fillId="0" borderId="131" xfId="0" applyNumberFormat="1" applyFont="1" applyBorder="1">
      <alignment vertical="center"/>
    </xf>
    <xf numFmtId="2" fontId="35" fillId="0" borderId="132" xfId="0" applyNumberFormat="1" applyFont="1" applyBorder="1">
      <alignment vertical="center"/>
    </xf>
    <xf numFmtId="2" fontId="35" fillId="0" borderId="113" xfId="0" applyNumberFormat="1" applyFont="1" applyBorder="1">
      <alignment vertical="center"/>
    </xf>
    <xf numFmtId="2" fontId="35" fillId="0" borderId="52" xfId="0" applyNumberFormat="1" applyFont="1" applyBorder="1">
      <alignment vertical="center"/>
    </xf>
    <xf numFmtId="2" fontId="35" fillId="0" borderId="114" xfId="0" applyNumberFormat="1" applyFont="1" applyBorder="1">
      <alignment vertical="center"/>
    </xf>
    <xf numFmtId="2" fontId="35" fillId="0" borderId="106" xfId="0" applyNumberFormat="1" applyFont="1" applyBorder="1">
      <alignment vertical="center"/>
    </xf>
    <xf numFmtId="2" fontId="35" fillId="0" borderId="136" xfId="0" applyNumberFormat="1" applyFont="1" applyBorder="1">
      <alignment vertical="center"/>
    </xf>
    <xf numFmtId="2" fontId="35" fillId="0" borderId="56" xfId="0" applyNumberFormat="1" applyFont="1" applyBorder="1">
      <alignment vertical="center"/>
    </xf>
    <xf numFmtId="2" fontId="35" fillId="0" borderId="158" xfId="0" applyNumberFormat="1" applyFont="1" applyBorder="1">
      <alignment vertical="center"/>
    </xf>
    <xf numFmtId="2" fontId="35" fillId="0" borderId="159" xfId="0" applyNumberFormat="1" applyFont="1" applyBorder="1">
      <alignment vertical="center"/>
    </xf>
    <xf numFmtId="2" fontId="35" fillId="0" borderId="184" xfId="0" applyNumberFormat="1" applyFont="1" applyBorder="1">
      <alignment vertical="center"/>
    </xf>
    <xf numFmtId="2" fontId="35" fillId="0" borderId="185" xfId="0" applyNumberFormat="1" applyFont="1" applyBorder="1">
      <alignment vertical="center"/>
    </xf>
    <xf numFmtId="2" fontId="35" fillId="0" borderId="169" xfId="0" applyNumberFormat="1" applyFont="1" applyBorder="1">
      <alignment vertical="center"/>
    </xf>
    <xf numFmtId="2" fontId="35" fillId="0" borderId="170" xfId="0" applyNumberFormat="1" applyFont="1" applyBorder="1">
      <alignment vertical="center"/>
    </xf>
    <xf numFmtId="2" fontId="35" fillId="0" borderId="186" xfId="0" applyNumberFormat="1" applyFont="1" applyBorder="1">
      <alignment vertical="center"/>
    </xf>
    <xf numFmtId="2" fontId="35" fillId="0" borderId="187" xfId="0" applyNumberFormat="1" applyFont="1" applyBorder="1">
      <alignment vertical="center"/>
    </xf>
    <xf numFmtId="2" fontId="35" fillId="0" borderId="166" xfId="0" applyNumberFormat="1" applyFont="1" applyBorder="1">
      <alignment vertical="center"/>
    </xf>
    <xf numFmtId="2" fontId="35" fillId="0" borderId="173" xfId="0" applyNumberFormat="1" applyFont="1" applyBorder="1">
      <alignment vertical="center"/>
    </xf>
    <xf numFmtId="2" fontId="35" fillId="0" borderId="174" xfId="0" applyNumberFormat="1" applyFont="1" applyBorder="1">
      <alignment vertical="center"/>
    </xf>
    <xf numFmtId="187" fontId="35" fillId="0" borderId="150" xfId="0" applyNumberFormat="1" applyFont="1" applyBorder="1">
      <alignment vertical="center"/>
    </xf>
    <xf numFmtId="187" fontId="35" fillId="0" borderId="152" xfId="0" applyNumberFormat="1" applyFont="1" applyBorder="1">
      <alignment vertical="center"/>
    </xf>
    <xf numFmtId="187" fontId="35" fillId="0" borderId="153" xfId="0" applyNumberFormat="1" applyFont="1" applyBorder="1">
      <alignment vertical="center"/>
    </xf>
    <xf numFmtId="187" fontId="35" fillId="0" borderId="154" xfId="0" applyNumberFormat="1" applyFont="1" applyBorder="1">
      <alignment vertical="center"/>
    </xf>
    <xf numFmtId="187" fontId="35" fillId="0" borderId="155" xfId="0" applyNumberFormat="1" applyFont="1" applyBorder="1">
      <alignment vertical="center"/>
    </xf>
    <xf numFmtId="187" fontId="35" fillId="0" borderId="182" xfId="0" applyNumberFormat="1" applyFont="1" applyBorder="1">
      <alignment vertical="center"/>
    </xf>
    <xf numFmtId="187" fontId="35" fillId="0" borderId="161" xfId="0" applyNumberFormat="1" applyFont="1" applyBorder="1">
      <alignment vertical="center"/>
    </xf>
    <xf numFmtId="187" fontId="35" fillId="0" borderId="183" xfId="0" applyNumberFormat="1" applyFont="1" applyBorder="1">
      <alignment vertical="center"/>
    </xf>
    <xf numFmtId="187" fontId="35" fillId="0" borderId="167" xfId="0" applyNumberFormat="1" applyFont="1" applyBorder="1">
      <alignment vertical="center"/>
    </xf>
    <xf numFmtId="187" fontId="35" fillId="0" borderId="172" xfId="0" applyNumberFormat="1" applyFont="1" applyBorder="1">
      <alignment vertical="center"/>
    </xf>
    <xf numFmtId="187" fontId="35" fillId="0" borderId="176" xfId="0" applyNumberFormat="1" applyFont="1" applyBorder="1">
      <alignment vertical="center"/>
    </xf>
  </cellXfs>
  <cellStyles count="23">
    <cellStyle name="パーセント" xfId="1" builtinId="5"/>
    <cellStyle name="桁区切り" xfId="2" builtinId="6"/>
    <cellStyle name="桁区切り 2" xfId="3"/>
    <cellStyle name="桁区切り 3" xfId="4"/>
    <cellStyle name="桁区切り 4" xfId="5"/>
    <cellStyle name="桁区切り 5" xfId="20"/>
    <cellStyle name="標準" xfId="0" builtinId="0"/>
    <cellStyle name="標準 2" xfId="6"/>
    <cellStyle name="標準 2 2" xfId="7"/>
    <cellStyle name="標準 2 3" xfId="8"/>
    <cellStyle name="標準 2 4" xfId="9"/>
    <cellStyle name="標準 3" xfId="10"/>
    <cellStyle name="標準 4" xfId="11"/>
    <cellStyle name="標準 4 2" xfId="12"/>
    <cellStyle name="標準 4 2 2" xfId="13"/>
    <cellStyle name="標準 4 3" xfId="14"/>
    <cellStyle name="標準 5" xfId="15"/>
    <cellStyle name="標準 6" xfId="16"/>
    <cellStyle name="標準 7" xfId="17"/>
    <cellStyle name="標準 8" xfId="19"/>
    <cellStyle name="標準 8 2" xfId="22"/>
    <cellStyle name="標準 9" xfId="21"/>
    <cellStyle name="標準_第15表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9679;H23&#20225;&#30011;&#35506;\02&#20225;&#30011;&#35506;\02&#12288;&#20225;&#30011;&#35519;&#25972;&#20418;&#12539;&#20132;&#36890;&#23550;&#31574;&#25285;&#24403;\01&#12288;&#20225;&#30011;&#35519;&#25972;&#25285;&#24403;\330&#12288;&#32113;&#35336;&#35519;&#26619;\02&#22269;&#21218;&#35519;&#26619;&#38306;&#20418;\&#22269;&#21218;&#35519;&#26619;&#20998;&#26512;\H22&#22269;&#21218;&#35519;&#26619;&#65288;&#37089;&#19978;&#24066;&#65289;&#20844;&#34920;\&#27010;&#35201;&#36039;&#26009;&#38917;&#30446;%20(H22)\&#38918;&#20301;&#22793;&#21205;&#65288;&#24066;&#30010;&#2644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順位（2)"/>
      <sheetName val="人口世帯順位"/>
      <sheetName val="指標順位 (トップ５)"/>
      <sheetName val="順位ソート②"/>
      <sheetName val="順位ソート①"/>
      <sheetName val="順位もと"/>
      <sheetName val="H17（新）市町村"/>
      <sheetName val="H17（新）市町村 (組替え)"/>
      <sheetName val="H17市町村"/>
      <sheetName val="H17市町村 (組替え)"/>
      <sheetName val="人口入力シート"/>
      <sheetName val="世帯数入力シート"/>
      <sheetName val="推計人口との比較"/>
      <sheetName val="人口増減と世帯増減の比較"/>
      <sheetName val="人口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7" sqref="B7"/>
    </sheetView>
  </sheetViews>
  <sheetFormatPr defaultRowHeight="18.75" x14ac:dyDescent="0.15"/>
  <cols>
    <col min="1" max="1" width="3.75" style="25" bestFit="1" customWidth="1"/>
    <col min="2" max="2" width="76.125" style="25" bestFit="1" customWidth="1"/>
    <col min="3" max="16384" width="9" style="25"/>
  </cols>
  <sheetData>
    <row r="1" spans="1:2" x14ac:dyDescent="0.15">
      <c r="A1" s="24" t="s">
        <v>272</v>
      </c>
      <c r="B1" s="24" t="s">
        <v>273</v>
      </c>
    </row>
    <row r="2" spans="1:2" x14ac:dyDescent="0.15">
      <c r="A2" s="26">
        <v>1</v>
      </c>
      <c r="B2" s="26" t="s">
        <v>411</v>
      </c>
    </row>
    <row r="3" spans="1:2" x14ac:dyDescent="0.15">
      <c r="A3" s="26">
        <v>2</v>
      </c>
      <c r="B3" s="26" t="s">
        <v>604</v>
      </c>
    </row>
    <row r="4" spans="1:2" x14ac:dyDescent="0.15">
      <c r="A4" s="26">
        <v>3</v>
      </c>
      <c r="B4" s="26" t="s">
        <v>606</v>
      </c>
    </row>
    <row r="5" spans="1:2" x14ac:dyDescent="0.15">
      <c r="A5" s="26">
        <v>4</v>
      </c>
      <c r="B5" s="26" t="s">
        <v>601</v>
      </c>
    </row>
    <row r="6" spans="1:2" x14ac:dyDescent="0.15">
      <c r="A6" s="26">
        <v>5</v>
      </c>
      <c r="B6" s="26" t="s">
        <v>602</v>
      </c>
    </row>
    <row r="7" spans="1:2" x14ac:dyDescent="0.15">
      <c r="A7" s="26">
        <v>6</v>
      </c>
      <c r="B7" s="27" t="s">
        <v>605</v>
      </c>
    </row>
    <row r="8" spans="1:2" x14ac:dyDescent="0.15">
      <c r="A8" s="26">
        <v>7</v>
      </c>
      <c r="B8" s="26" t="s">
        <v>638</v>
      </c>
    </row>
    <row r="9" spans="1:2" x14ac:dyDescent="0.15">
      <c r="A9" s="26">
        <v>8</v>
      </c>
      <c r="B9" s="26" t="s">
        <v>640</v>
      </c>
    </row>
    <row r="10" spans="1:2" x14ac:dyDescent="0.15">
      <c r="A10" s="26">
        <v>9</v>
      </c>
      <c r="B10" s="26" t="s">
        <v>634</v>
      </c>
    </row>
    <row r="11" spans="1:2" x14ac:dyDescent="0.15">
      <c r="A11" s="26">
        <v>10</v>
      </c>
      <c r="B11" s="26" t="s">
        <v>633</v>
      </c>
    </row>
    <row r="12" spans="1:2" x14ac:dyDescent="0.15">
      <c r="A12" s="26">
        <v>11</v>
      </c>
      <c r="B12" s="26" t="s">
        <v>632</v>
      </c>
    </row>
    <row r="13" spans="1:2" x14ac:dyDescent="0.15">
      <c r="A13" s="26">
        <v>12</v>
      </c>
      <c r="B13" s="26" t="s">
        <v>642</v>
      </c>
    </row>
    <row r="14" spans="1:2" x14ac:dyDescent="0.15">
      <c r="A14" s="26">
        <v>13</v>
      </c>
      <c r="B14" s="26" t="s">
        <v>644</v>
      </c>
    </row>
    <row r="15" spans="1:2" x14ac:dyDescent="0.15">
      <c r="A15" s="26">
        <v>14</v>
      </c>
      <c r="B15" s="525" t="s">
        <v>646</v>
      </c>
    </row>
    <row r="16" spans="1:2" x14ac:dyDescent="0.15">
      <c r="A16" s="26">
        <v>15</v>
      </c>
      <c r="B16" s="26" t="s">
        <v>648</v>
      </c>
    </row>
    <row r="17" spans="1:2" x14ac:dyDescent="0.15">
      <c r="A17" s="26">
        <v>16</v>
      </c>
      <c r="B17" s="26" t="s">
        <v>649</v>
      </c>
    </row>
    <row r="18" spans="1:2" x14ac:dyDescent="0.15">
      <c r="A18" s="26">
        <v>17</v>
      </c>
      <c r="B18" s="27" t="s">
        <v>651</v>
      </c>
    </row>
    <row r="19" spans="1:2" x14ac:dyDescent="0.15">
      <c r="A19" s="26">
        <v>18</v>
      </c>
      <c r="B19" s="27" t="s">
        <v>653</v>
      </c>
    </row>
    <row r="20" spans="1:2" x14ac:dyDescent="0.15">
      <c r="A20" s="26">
        <v>19</v>
      </c>
      <c r="B20" s="27" t="s">
        <v>654</v>
      </c>
    </row>
    <row r="21" spans="1:2" x14ac:dyDescent="0.15">
      <c r="A21" s="26">
        <v>20</v>
      </c>
      <c r="B21" s="27" t="s">
        <v>655</v>
      </c>
    </row>
    <row r="22" spans="1:2" x14ac:dyDescent="0.15">
      <c r="A22" s="26">
        <v>21</v>
      </c>
      <c r="B22" s="27" t="s">
        <v>674</v>
      </c>
    </row>
    <row r="23" spans="1:2" x14ac:dyDescent="0.15">
      <c r="A23" s="26">
        <v>22</v>
      </c>
      <c r="B23" s="27" t="s">
        <v>656</v>
      </c>
    </row>
    <row r="24" spans="1:2" x14ac:dyDescent="0.15">
      <c r="A24" s="26">
        <v>23</v>
      </c>
      <c r="B24" s="27" t="s">
        <v>658</v>
      </c>
    </row>
    <row r="25" spans="1:2" x14ac:dyDescent="0.15">
      <c r="A25" s="26">
        <v>24</v>
      </c>
      <c r="B25" s="27" t="s">
        <v>560</v>
      </c>
    </row>
    <row r="26" spans="1:2" x14ac:dyDescent="0.15">
      <c r="A26" s="26">
        <v>25</v>
      </c>
      <c r="B26" s="525" t="s">
        <v>574</v>
      </c>
    </row>
    <row r="27" spans="1:2" x14ac:dyDescent="0.15">
      <c r="A27" s="26">
        <v>26</v>
      </c>
      <c r="B27" s="27" t="s">
        <v>559</v>
      </c>
    </row>
    <row r="28" spans="1:2" x14ac:dyDescent="0.15">
      <c r="A28" s="26">
        <v>27</v>
      </c>
      <c r="B28" s="27" t="s">
        <v>558</v>
      </c>
    </row>
  </sheetData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view="pageBreakPreview" zoomScaleNormal="90" zoomScaleSheetLayoutView="100" workbookViewId="0">
      <selection activeCell="B1" sqref="B1"/>
    </sheetView>
  </sheetViews>
  <sheetFormatPr defaultRowHeight="18.75" x14ac:dyDescent="0.15"/>
  <cols>
    <col min="1" max="1" width="2.5" style="284" customWidth="1"/>
    <col min="2" max="2" width="12.375" style="284" customWidth="1"/>
    <col min="3" max="4" width="10.375" style="284" bestFit="1" customWidth="1"/>
    <col min="5" max="5" width="9.375" style="284" bestFit="1" customWidth="1"/>
    <col min="6" max="6" width="8.625" style="333" customWidth="1"/>
    <col min="7" max="8" width="9.5" style="284" bestFit="1" customWidth="1"/>
    <col min="9" max="9" width="9.125" style="284" bestFit="1" customWidth="1"/>
    <col min="10" max="10" width="8.75" style="284" customWidth="1"/>
    <col min="11" max="12" width="7.75" style="284" customWidth="1"/>
    <col min="13" max="14" width="9" style="284"/>
    <col min="15" max="16" width="9.125" style="284" bestFit="1" customWidth="1"/>
    <col min="17" max="18" width="9.375" style="284" bestFit="1" customWidth="1"/>
    <col min="19" max="16384" width="9" style="284"/>
  </cols>
  <sheetData>
    <row r="1" spans="2:13" ht="21.75" customHeight="1" x14ac:dyDescent="0.35">
      <c r="B1" s="285" t="s">
        <v>629</v>
      </c>
      <c r="C1" s="286"/>
      <c r="D1" s="287"/>
      <c r="E1" s="287"/>
      <c r="F1" s="288"/>
      <c r="G1" s="287"/>
    </row>
    <row r="2" spans="2:13" s="289" customFormat="1" ht="13.5" customHeight="1" x14ac:dyDescent="0.15">
      <c r="B2" s="807" t="s">
        <v>215</v>
      </c>
      <c r="C2" s="793" t="s">
        <v>2</v>
      </c>
      <c r="D2" s="794"/>
      <c r="E2" s="794"/>
      <c r="F2" s="794"/>
      <c r="G2" s="794"/>
      <c r="H2" s="794"/>
      <c r="I2" s="794"/>
      <c r="J2" s="795"/>
      <c r="K2" s="799" t="s">
        <v>69</v>
      </c>
      <c r="L2" s="800"/>
      <c r="M2" s="290"/>
    </row>
    <row r="3" spans="2:13" s="289" customFormat="1" x14ac:dyDescent="0.15">
      <c r="B3" s="808"/>
      <c r="C3" s="796"/>
      <c r="D3" s="797"/>
      <c r="E3" s="797"/>
      <c r="F3" s="797"/>
      <c r="G3" s="797"/>
      <c r="H3" s="797"/>
      <c r="I3" s="797"/>
      <c r="J3" s="798"/>
      <c r="K3" s="801"/>
      <c r="L3" s="802"/>
      <c r="M3" s="290"/>
    </row>
    <row r="4" spans="2:13" s="289" customFormat="1" x14ac:dyDescent="0.15">
      <c r="B4" s="808"/>
      <c r="C4" s="291" t="s">
        <v>225</v>
      </c>
      <c r="D4" s="291" t="s">
        <v>226</v>
      </c>
      <c r="E4" s="292" t="s">
        <v>0</v>
      </c>
      <c r="F4" s="293" t="s">
        <v>1</v>
      </c>
      <c r="G4" s="291" t="s">
        <v>225</v>
      </c>
      <c r="H4" s="291" t="s">
        <v>226</v>
      </c>
      <c r="I4" s="292" t="s">
        <v>0</v>
      </c>
      <c r="J4" s="293" t="s">
        <v>1</v>
      </c>
      <c r="K4" s="291" t="s">
        <v>225</v>
      </c>
      <c r="L4" s="291" t="s">
        <v>226</v>
      </c>
      <c r="M4" s="290"/>
    </row>
    <row r="5" spans="2:13" s="289" customFormat="1" ht="19.5" thickBot="1" x14ac:dyDescent="0.4">
      <c r="B5" s="809"/>
      <c r="C5" s="294" t="s">
        <v>5</v>
      </c>
      <c r="D5" s="294" t="s">
        <v>5</v>
      </c>
      <c r="E5" s="294" t="s">
        <v>5</v>
      </c>
      <c r="F5" s="295" t="s">
        <v>4</v>
      </c>
      <c r="G5" s="294" t="s">
        <v>204</v>
      </c>
      <c r="H5" s="294" t="s">
        <v>204</v>
      </c>
      <c r="I5" s="294" t="s">
        <v>204</v>
      </c>
      <c r="J5" s="295" t="s">
        <v>4</v>
      </c>
      <c r="K5" s="296" t="s">
        <v>3</v>
      </c>
      <c r="L5" s="294" t="s">
        <v>3</v>
      </c>
      <c r="M5" s="290"/>
    </row>
    <row r="6" spans="2:13" s="289" customFormat="1" ht="18.75" customHeight="1" thickTop="1" x14ac:dyDescent="0.35">
      <c r="B6" s="334" t="s">
        <v>20</v>
      </c>
      <c r="C6" s="297">
        <f>SUM(C8:C14)</f>
        <v>14463</v>
      </c>
      <c r="D6" s="298">
        <f>SUM(D8:D14)</f>
        <v>14552</v>
      </c>
      <c r="E6" s="299">
        <f>SUM(E8:E14)</f>
        <v>-89</v>
      </c>
      <c r="F6" s="300">
        <f>+E6/D6*100</f>
        <v>-0.61159978009895544</v>
      </c>
      <c r="G6" s="297">
        <f>SUM(G8:G14)</f>
        <v>37838</v>
      </c>
      <c r="H6" s="298">
        <f>SUM(H8:H14)</f>
        <v>40952</v>
      </c>
      <c r="I6" s="299">
        <f>SUM(I8:I14)</f>
        <v>-3114</v>
      </c>
      <c r="J6" s="301">
        <f>+I6/H6*100</f>
        <v>-7.6040242234811481</v>
      </c>
      <c r="K6" s="302">
        <f>+G6/C6</f>
        <v>2.616193044319989</v>
      </c>
      <c r="L6" s="303">
        <f>+H6/D6</f>
        <v>2.8141836173721826</v>
      </c>
      <c r="M6" s="304"/>
    </row>
    <row r="7" spans="2:13" s="289" customFormat="1" ht="18.75" customHeight="1" x14ac:dyDescent="0.35">
      <c r="B7" s="334"/>
      <c r="C7" s="299"/>
      <c r="D7" s="305"/>
      <c r="E7" s="299"/>
      <c r="F7" s="306"/>
      <c r="G7" s="299"/>
      <c r="H7" s="305"/>
      <c r="I7" s="299"/>
      <c r="J7" s="307"/>
      <c r="K7" s="302"/>
      <c r="L7" s="303"/>
      <c r="M7" s="304"/>
    </row>
    <row r="8" spans="2:13" s="289" customFormat="1" ht="18.75" customHeight="1" x14ac:dyDescent="0.35">
      <c r="B8" s="334" t="s">
        <v>171</v>
      </c>
      <c r="C8" s="299">
        <v>5025</v>
      </c>
      <c r="D8" s="305">
        <v>5103</v>
      </c>
      <c r="E8" s="298">
        <f>+C8-D8</f>
        <v>-78</v>
      </c>
      <c r="F8" s="300">
        <f t="shared" ref="F8:F14" si="0">+E8/D8*100</f>
        <v>-1.5285126396237507</v>
      </c>
      <c r="G8" s="308">
        <v>12289</v>
      </c>
      <c r="H8" s="309">
        <v>13375</v>
      </c>
      <c r="I8" s="298">
        <f>+G8-H8</f>
        <v>-1086</v>
      </c>
      <c r="J8" s="301">
        <f t="shared" ref="J8:J14" si="1">+I8/H8*100</f>
        <v>-8.1196261682242987</v>
      </c>
      <c r="K8" s="302">
        <f t="shared" ref="K8:K14" si="2">+G8/C8</f>
        <v>2.4455721393034824</v>
      </c>
      <c r="L8" s="303">
        <f t="shared" ref="L8:L14" si="3">+H8/D8</f>
        <v>2.6210072506368802</v>
      </c>
      <c r="M8" s="304"/>
    </row>
    <row r="9" spans="2:13" s="289" customFormat="1" ht="18.75" customHeight="1" x14ac:dyDescent="0.35">
      <c r="B9" s="334" t="s">
        <v>172</v>
      </c>
      <c r="C9" s="299">
        <v>2095</v>
      </c>
      <c r="D9" s="305">
        <v>2025</v>
      </c>
      <c r="E9" s="298">
        <f t="shared" ref="E9:E14" si="4">+C9-D9</f>
        <v>70</v>
      </c>
      <c r="F9" s="300">
        <f t="shared" si="0"/>
        <v>3.4567901234567899</v>
      </c>
      <c r="G9" s="308">
        <v>5946</v>
      </c>
      <c r="H9" s="309">
        <v>6351</v>
      </c>
      <c r="I9" s="298">
        <f t="shared" ref="I9:I14" si="5">+G9-H9</f>
        <v>-405</v>
      </c>
      <c r="J9" s="301">
        <f t="shared" si="1"/>
        <v>-6.3769485120453471</v>
      </c>
      <c r="K9" s="302">
        <f t="shared" si="2"/>
        <v>2.8381861575178999</v>
      </c>
      <c r="L9" s="303">
        <f t="shared" si="3"/>
        <v>3.1362962962962961</v>
      </c>
      <c r="M9" s="304"/>
    </row>
    <row r="10" spans="2:13" s="289" customFormat="1" ht="18.75" customHeight="1" x14ac:dyDescent="0.35">
      <c r="B10" s="334" t="s">
        <v>173</v>
      </c>
      <c r="C10" s="299">
        <v>3827</v>
      </c>
      <c r="D10" s="305">
        <v>3797</v>
      </c>
      <c r="E10" s="298">
        <f t="shared" si="4"/>
        <v>30</v>
      </c>
      <c r="F10" s="300">
        <f t="shared" si="0"/>
        <v>0.79009744535159332</v>
      </c>
      <c r="G10" s="308">
        <v>10118</v>
      </c>
      <c r="H10" s="309">
        <v>10833</v>
      </c>
      <c r="I10" s="298">
        <f t="shared" si="5"/>
        <v>-715</v>
      </c>
      <c r="J10" s="301">
        <f t="shared" si="1"/>
        <v>-6.6002030831717891</v>
      </c>
      <c r="K10" s="302">
        <f t="shared" si="2"/>
        <v>2.6438463548471387</v>
      </c>
      <c r="L10" s="303">
        <f t="shared" si="3"/>
        <v>2.8530418751646036</v>
      </c>
      <c r="M10" s="304"/>
    </row>
    <row r="11" spans="2:13" s="289" customFormat="1" ht="18.75" customHeight="1" x14ac:dyDescent="0.35">
      <c r="B11" s="334" t="s">
        <v>174</v>
      </c>
      <c r="C11" s="299">
        <v>1076</v>
      </c>
      <c r="D11" s="305">
        <v>1128</v>
      </c>
      <c r="E11" s="298">
        <f t="shared" si="4"/>
        <v>-52</v>
      </c>
      <c r="F11" s="300">
        <f t="shared" si="0"/>
        <v>-4.6099290780141837</v>
      </c>
      <c r="G11" s="308">
        <v>2866</v>
      </c>
      <c r="H11" s="309">
        <v>3063</v>
      </c>
      <c r="I11" s="298">
        <f t="shared" si="5"/>
        <v>-197</v>
      </c>
      <c r="J11" s="301">
        <f t="shared" si="1"/>
        <v>-6.4316030035912508</v>
      </c>
      <c r="K11" s="302">
        <f t="shared" si="2"/>
        <v>2.6635687732342008</v>
      </c>
      <c r="L11" s="303">
        <f t="shared" si="3"/>
        <v>2.7154255319148937</v>
      </c>
    </row>
    <row r="12" spans="2:13" s="289" customFormat="1" ht="18.75" customHeight="1" x14ac:dyDescent="0.35">
      <c r="B12" s="334" t="s">
        <v>175</v>
      </c>
      <c r="C12" s="299">
        <v>1267</v>
      </c>
      <c r="D12" s="305">
        <v>1281</v>
      </c>
      <c r="E12" s="298">
        <f t="shared" si="4"/>
        <v>-14</v>
      </c>
      <c r="F12" s="300">
        <f t="shared" si="0"/>
        <v>-1.0928961748633881</v>
      </c>
      <c r="G12" s="308">
        <v>3644</v>
      </c>
      <c r="H12" s="309">
        <v>3920</v>
      </c>
      <c r="I12" s="298">
        <f t="shared" si="5"/>
        <v>-276</v>
      </c>
      <c r="J12" s="301">
        <f t="shared" si="1"/>
        <v>-7.0408163265306118</v>
      </c>
      <c r="K12" s="302">
        <f t="shared" si="2"/>
        <v>2.8760852407261246</v>
      </c>
      <c r="L12" s="303">
        <f t="shared" si="3"/>
        <v>3.0601092896174862</v>
      </c>
    </row>
    <row r="13" spans="2:13" s="289" customFormat="1" ht="18.75" customHeight="1" x14ac:dyDescent="0.35">
      <c r="B13" s="334" t="s">
        <v>176</v>
      </c>
      <c r="C13" s="299">
        <v>520</v>
      </c>
      <c r="D13" s="305">
        <v>537</v>
      </c>
      <c r="E13" s="298">
        <f t="shared" si="4"/>
        <v>-17</v>
      </c>
      <c r="F13" s="300">
        <f t="shared" si="0"/>
        <v>-3.1657355679702048</v>
      </c>
      <c r="G13" s="308">
        <v>1446</v>
      </c>
      <c r="H13" s="309">
        <v>1670</v>
      </c>
      <c r="I13" s="298">
        <f t="shared" si="5"/>
        <v>-224</v>
      </c>
      <c r="J13" s="301">
        <f t="shared" si="1"/>
        <v>-13.41317365269461</v>
      </c>
      <c r="K13" s="302">
        <f t="shared" si="2"/>
        <v>2.7807692307692307</v>
      </c>
      <c r="L13" s="303">
        <f t="shared" si="3"/>
        <v>3.1098696461824953</v>
      </c>
    </row>
    <row r="14" spans="2:13" s="289" customFormat="1" ht="18.75" customHeight="1" x14ac:dyDescent="0.35">
      <c r="B14" s="334" t="s">
        <v>177</v>
      </c>
      <c r="C14" s="299">
        <v>653</v>
      </c>
      <c r="D14" s="305">
        <v>681</v>
      </c>
      <c r="E14" s="298">
        <f t="shared" si="4"/>
        <v>-28</v>
      </c>
      <c r="F14" s="300">
        <f t="shared" si="0"/>
        <v>-4.1116005873715125</v>
      </c>
      <c r="G14" s="308">
        <v>1529</v>
      </c>
      <c r="H14" s="309">
        <v>1740</v>
      </c>
      <c r="I14" s="298">
        <f t="shared" si="5"/>
        <v>-211</v>
      </c>
      <c r="J14" s="301">
        <f t="shared" si="1"/>
        <v>-12.126436781609195</v>
      </c>
      <c r="K14" s="302">
        <f t="shared" si="2"/>
        <v>2.3415007656967841</v>
      </c>
      <c r="L14" s="303">
        <f t="shared" si="3"/>
        <v>2.5550660792951541</v>
      </c>
    </row>
    <row r="15" spans="2:13" s="289" customFormat="1" ht="18.75" customHeight="1" x14ac:dyDescent="0.35">
      <c r="B15" s="335"/>
      <c r="C15" s="310"/>
      <c r="D15" s="311"/>
      <c r="E15" s="312"/>
      <c r="F15" s="313"/>
      <c r="G15" s="310"/>
      <c r="H15" s="311"/>
      <c r="I15" s="312"/>
      <c r="J15" s="313"/>
      <c r="K15" s="314"/>
      <c r="L15" s="315"/>
    </row>
    <row r="16" spans="2:13" s="289" customFormat="1" x14ac:dyDescent="0.35">
      <c r="B16" s="316"/>
      <c r="C16" s="317"/>
      <c r="D16" s="318"/>
      <c r="E16" s="317"/>
      <c r="F16" s="319"/>
      <c r="G16" s="320"/>
      <c r="H16" s="320"/>
    </row>
    <row r="17" spans="2:8" s="289" customFormat="1" x14ac:dyDescent="0.15">
      <c r="B17" s="316"/>
      <c r="C17" s="316"/>
      <c r="D17" s="316"/>
      <c r="E17" s="316"/>
      <c r="F17" s="321"/>
    </row>
    <row r="18" spans="2:8" s="289" customFormat="1" ht="13.5" customHeight="1" x14ac:dyDescent="0.15">
      <c r="B18" s="790"/>
      <c r="C18" s="803" t="s">
        <v>2</v>
      </c>
      <c r="D18" s="803"/>
      <c r="E18" s="803"/>
      <c r="F18" s="804"/>
      <c r="G18" s="799" t="s">
        <v>69</v>
      </c>
      <c r="H18" s="800"/>
    </row>
    <row r="19" spans="2:8" s="289" customFormat="1" x14ac:dyDescent="0.15">
      <c r="B19" s="791"/>
      <c r="C19" s="805"/>
      <c r="D19" s="805"/>
      <c r="E19" s="805"/>
      <c r="F19" s="806"/>
      <c r="G19" s="801"/>
      <c r="H19" s="802"/>
    </row>
    <row r="20" spans="2:8" s="289" customFormat="1" x14ac:dyDescent="0.15">
      <c r="B20" s="791"/>
      <c r="C20" s="291" t="s">
        <v>225</v>
      </c>
      <c r="D20" s="291" t="s">
        <v>226</v>
      </c>
      <c r="E20" s="292" t="s">
        <v>0</v>
      </c>
      <c r="F20" s="293" t="s">
        <v>1</v>
      </c>
      <c r="G20" s="291" t="s">
        <v>225</v>
      </c>
      <c r="H20" s="291" t="s">
        <v>226</v>
      </c>
    </row>
    <row r="21" spans="2:8" s="289" customFormat="1" ht="19.5" thickBot="1" x14ac:dyDescent="0.4">
      <c r="B21" s="792"/>
      <c r="C21" s="294" t="s">
        <v>5</v>
      </c>
      <c r="D21" s="294" t="s">
        <v>5</v>
      </c>
      <c r="E21" s="294" t="s">
        <v>5</v>
      </c>
      <c r="F21" s="295" t="s">
        <v>21</v>
      </c>
      <c r="G21" s="294" t="s">
        <v>3</v>
      </c>
      <c r="H21" s="294" t="s">
        <v>3</v>
      </c>
    </row>
    <row r="22" spans="2:8" s="289" customFormat="1" ht="21" customHeight="1" thickTop="1" x14ac:dyDescent="0.35">
      <c r="B22" s="334" t="s">
        <v>405</v>
      </c>
      <c r="C22" s="322">
        <v>55704949</v>
      </c>
      <c r="D22" s="323">
        <v>53331797</v>
      </c>
      <c r="E22" s="324">
        <f>+C22-D22</f>
        <v>2373152</v>
      </c>
      <c r="F22" s="325">
        <f>+E22/D22*100</f>
        <v>4.4497881817108089</v>
      </c>
      <c r="G22" s="326">
        <v>2.21</v>
      </c>
      <c r="H22" s="326">
        <v>2.33</v>
      </c>
    </row>
    <row r="23" spans="2:8" s="289" customFormat="1" ht="18.75" customHeight="1" x14ac:dyDescent="0.35">
      <c r="B23" s="335" t="s">
        <v>406</v>
      </c>
      <c r="C23" s="327">
        <v>779029</v>
      </c>
      <c r="D23" s="328">
        <v>751726</v>
      </c>
      <c r="E23" s="329">
        <f>+C23-D23</f>
        <v>27303</v>
      </c>
      <c r="F23" s="330">
        <f>+E23/D23*100</f>
        <v>3.6320414619156449</v>
      </c>
      <c r="G23" s="331">
        <v>2.4900000000000002</v>
      </c>
      <c r="H23" s="331">
        <v>2.65</v>
      </c>
    </row>
    <row r="24" spans="2:8" s="289" customFormat="1" x14ac:dyDescent="0.15">
      <c r="B24" s="316"/>
      <c r="C24" s="316"/>
      <c r="D24" s="316"/>
      <c r="E24" s="316"/>
      <c r="F24" s="321"/>
      <c r="G24" s="316"/>
    </row>
    <row r="25" spans="2:8" s="289" customFormat="1" x14ac:dyDescent="0.15">
      <c r="F25" s="332"/>
    </row>
  </sheetData>
  <mergeCells count="6">
    <mergeCell ref="B18:B21"/>
    <mergeCell ref="C2:J3"/>
    <mergeCell ref="K2:L3"/>
    <mergeCell ref="G18:H19"/>
    <mergeCell ref="C18:F19"/>
    <mergeCell ref="B2:B5"/>
  </mergeCells>
  <phoneticPr fontId="4"/>
  <printOptions horizontalCentered="1"/>
  <pageMargins left="0.39370078740157483" right="0.19685039370078741" top="0.78740157480314965" bottom="0.78740157480314965" header="0.62992125984251968" footer="0.62992125984251968"/>
  <pageSetup paperSize="9"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8"/>
  <sheetViews>
    <sheetView zoomScale="90" zoomScaleNormal="90" zoomScaleSheetLayoutView="80" workbookViewId="0">
      <selection activeCell="B1" sqref="B1"/>
    </sheetView>
  </sheetViews>
  <sheetFormatPr defaultColWidth="11.875" defaultRowHeight="18.2" customHeight="1" x14ac:dyDescent="0.35"/>
  <cols>
    <col min="1" max="1" width="2.5" style="341" customWidth="1"/>
    <col min="2" max="12" width="11.875" style="341" customWidth="1"/>
    <col min="13" max="13" width="8.125" style="341" customWidth="1"/>
    <col min="14" max="14" width="7.5" style="341" customWidth="1"/>
    <col min="15" max="16" width="8.125" style="341" customWidth="1"/>
    <col min="17" max="17" width="7.5" style="341" customWidth="1"/>
    <col min="18" max="254" width="8.125" style="341" customWidth="1"/>
    <col min="255" max="255" width="2.375" style="341" customWidth="1"/>
    <col min="256" max="16384" width="11.875" style="341"/>
  </cols>
  <sheetData>
    <row r="1" spans="2:12" ht="21.75" customHeight="1" x14ac:dyDescent="0.5">
      <c r="B1" s="340" t="s">
        <v>630</v>
      </c>
    </row>
    <row r="2" spans="2:12" ht="18.2" customHeight="1" thickBot="1" x14ac:dyDescent="0.4">
      <c r="B2" s="342"/>
      <c r="C2" s="343" t="s">
        <v>77</v>
      </c>
      <c r="D2" s="344" t="s">
        <v>78</v>
      </c>
      <c r="E2" s="344" t="s">
        <v>79</v>
      </c>
      <c r="F2" s="344" t="s">
        <v>80</v>
      </c>
      <c r="G2" s="344" t="s">
        <v>81</v>
      </c>
      <c r="H2" s="345" t="s">
        <v>82</v>
      </c>
      <c r="I2" s="346" t="s">
        <v>83</v>
      </c>
      <c r="J2" s="343" t="s">
        <v>84</v>
      </c>
      <c r="K2" s="343" t="s">
        <v>229</v>
      </c>
      <c r="L2" s="343" t="s">
        <v>230</v>
      </c>
    </row>
    <row r="3" spans="2:12" ht="18.2" customHeight="1" thickTop="1" x14ac:dyDescent="0.35">
      <c r="B3" s="399" t="s">
        <v>270</v>
      </c>
      <c r="C3" s="347">
        <v>1867978</v>
      </c>
      <c r="D3" s="348">
        <v>1960107</v>
      </c>
      <c r="E3" s="348">
        <v>2028536</v>
      </c>
      <c r="F3" s="348">
        <v>2066569</v>
      </c>
      <c r="G3" s="348">
        <v>2100315</v>
      </c>
      <c r="H3" s="349">
        <v>2107700</v>
      </c>
      <c r="I3" s="350">
        <v>2107226</v>
      </c>
      <c r="J3" s="351">
        <v>2080773</v>
      </c>
      <c r="K3" s="351">
        <v>2031903</v>
      </c>
      <c r="L3" s="351">
        <v>1978742</v>
      </c>
    </row>
    <row r="4" spans="2:12" ht="18.2" customHeight="1" x14ac:dyDescent="0.35">
      <c r="B4" s="352" t="s">
        <v>6</v>
      </c>
      <c r="C4" s="353">
        <v>418176</v>
      </c>
      <c r="D4" s="354">
        <v>420231</v>
      </c>
      <c r="E4" s="354">
        <v>422174</v>
      </c>
      <c r="F4" s="354">
        <v>421149</v>
      </c>
      <c r="G4" s="354">
        <v>418574</v>
      </c>
      <c r="H4" s="355">
        <v>415085</v>
      </c>
      <c r="I4" s="356">
        <v>413367</v>
      </c>
      <c r="J4" s="357">
        <v>413136</v>
      </c>
      <c r="K4" s="357">
        <v>406735</v>
      </c>
      <c r="L4" s="357">
        <v>402557</v>
      </c>
    </row>
    <row r="5" spans="2:12" ht="18.2" customHeight="1" x14ac:dyDescent="0.35">
      <c r="B5" s="358" t="s">
        <v>7</v>
      </c>
      <c r="C5" s="359">
        <v>153444</v>
      </c>
      <c r="D5" s="360">
        <v>156215</v>
      </c>
      <c r="E5" s="360">
        <v>158634</v>
      </c>
      <c r="F5" s="360">
        <v>160483</v>
      </c>
      <c r="G5" s="360">
        <v>161679</v>
      </c>
      <c r="H5" s="361">
        <v>161827</v>
      </c>
      <c r="I5" s="362">
        <v>162070</v>
      </c>
      <c r="J5" s="363">
        <v>161160</v>
      </c>
      <c r="K5" s="363">
        <v>159879</v>
      </c>
      <c r="L5" s="363">
        <v>158286</v>
      </c>
    </row>
    <row r="6" spans="2:12" ht="18.2" customHeight="1" x14ac:dyDescent="0.35">
      <c r="B6" s="358" t="s">
        <v>8</v>
      </c>
      <c r="C6" s="359">
        <v>91573</v>
      </c>
      <c r="D6" s="360">
        <v>95037</v>
      </c>
      <c r="E6" s="360">
        <v>96459</v>
      </c>
      <c r="F6" s="360">
        <v>95859</v>
      </c>
      <c r="G6" s="360">
        <v>96680</v>
      </c>
      <c r="H6" s="361">
        <v>97023</v>
      </c>
      <c r="I6" s="362">
        <v>96231</v>
      </c>
      <c r="J6" s="363">
        <v>92747</v>
      </c>
      <c r="K6" s="363">
        <v>89182</v>
      </c>
      <c r="L6" s="363">
        <v>84419</v>
      </c>
    </row>
    <row r="7" spans="2:12" ht="18.2" customHeight="1" x14ac:dyDescent="0.35">
      <c r="B7" s="358" t="s">
        <v>9</v>
      </c>
      <c r="C7" s="359">
        <v>82174</v>
      </c>
      <c r="D7" s="360">
        <v>87812</v>
      </c>
      <c r="E7" s="360">
        <v>97867</v>
      </c>
      <c r="F7" s="360">
        <v>106213</v>
      </c>
      <c r="G7" s="360">
        <v>113079</v>
      </c>
      <c r="H7" s="361">
        <v>115740</v>
      </c>
      <c r="I7" s="362">
        <v>114876</v>
      </c>
      <c r="J7" s="363">
        <v>112595</v>
      </c>
      <c r="K7" s="363">
        <v>110441</v>
      </c>
      <c r="L7" s="363">
        <v>106732</v>
      </c>
    </row>
    <row r="8" spans="2:12" ht="18.2" customHeight="1" x14ac:dyDescent="0.35">
      <c r="B8" s="358" t="s">
        <v>10</v>
      </c>
      <c r="C8" s="359">
        <v>73624</v>
      </c>
      <c r="D8" s="360">
        <v>78529</v>
      </c>
      <c r="E8" s="360">
        <v>83363</v>
      </c>
      <c r="F8" s="360">
        <v>87117</v>
      </c>
      <c r="G8" s="360">
        <v>90147</v>
      </c>
      <c r="H8" s="361">
        <v>92061</v>
      </c>
      <c r="I8" s="362">
        <v>92597</v>
      </c>
      <c r="J8" s="363">
        <v>91418</v>
      </c>
      <c r="K8" s="363">
        <v>89153</v>
      </c>
      <c r="L8" s="363">
        <v>85283</v>
      </c>
    </row>
    <row r="9" spans="2:12" ht="18.2" customHeight="1" x14ac:dyDescent="0.35">
      <c r="B9" s="358" t="s">
        <v>11</v>
      </c>
      <c r="C9" s="359">
        <v>80034</v>
      </c>
      <c r="D9" s="360">
        <v>81391</v>
      </c>
      <c r="E9" s="360">
        <v>82229</v>
      </c>
      <c r="F9" s="360">
        <v>82248</v>
      </c>
      <c r="G9" s="360">
        <v>83260</v>
      </c>
      <c r="H9" s="361">
        <v>82964</v>
      </c>
      <c r="I9" s="362">
        <v>84080</v>
      </c>
      <c r="J9" s="363">
        <v>80910</v>
      </c>
      <c r="K9" s="363">
        <v>78883</v>
      </c>
      <c r="L9" s="363">
        <v>76570</v>
      </c>
    </row>
    <row r="10" spans="2:12" ht="18.2" customHeight="1" x14ac:dyDescent="0.35">
      <c r="B10" s="358" t="s">
        <v>12</v>
      </c>
      <c r="C10" s="359">
        <v>26791</v>
      </c>
      <c r="D10" s="360">
        <v>26825</v>
      </c>
      <c r="E10" s="360">
        <v>26935</v>
      </c>
      <c r="F10" s="360">
        <v>26022</v>
      </c>
      <c r="G10" s="360">
        <v>25969</v>
      </c>
      <c r="H10" s="361">
        <v>24662</v>
      </c>
      <c r="I10" s="362">
        <v>23390</v>
      </c>
      <c r="J10" s="363">
        <v>22629</v>
      </c>
      <c r="K10" s="363">
        <v>20760</v>
      </c>
      <c r="L10" s="363">
        <v>19247</v>
      </c>
    </row>
    <row r="11" spans="2:12" ht="18.2" customHeight="1" x14ac:dyDescent="0.35">
      <c r="B11" s="358" t="s">
        <v>13</v>
      </c>
      <c r="C11" s="359">
        <v>39374</v>
      </c>
      <c r="D11" s="360">
        <v>40066</v>
      </c>
      <c r="E11" s="360">
        <v>40078</v>
      </c>
      <c r="F11" s="360">
        <v>41006</v>
      </c>
      <c r="G11" s="360">
        <v>42003</v>
      </c>
      <c r="H11" s="361">
        <v>42298</v>
      </c>
      <c r="I11" s="362">
        <v>42065</v>
      </c>
      <c r="J11" s="363">
        <v>40387</v>
      </c>
      <c r="K11" s="363">
        <v>38730</v>
      </c>
      <c r="L11" s="363">
        <v>37150</v>
      </c>
    </row>
    <row r="12" spans="2:12" ht="18.2" customHeight="1" x14ac:dyDescent="0.35">
      <c r="B12" s="358" t="s">
        <v>14</v>
      </c>
      <c r="C12" s="359">
        <v>52570</v>
      </c>
      <c r="D12" s="360">
        <v>56975</v>
      </c>
      <c r="E12" s="360">
        <v>59760</v>
      </c>
      <c r="F12" s="360">
        <v>61460</v>
      </c>
      <c r="G12" s="360">
        <v>63962</v>
      </c>
      <c r="H12" s="361">
        <v>64713</v>
      </c>
      <c r="I12" s="362">
        <v>66730</v>
      </c>
      <c r="J12" s="363">
        <v>67197</v>
      </c>
      <c r="K12" s="363">
        <v>67337</v>
      </c>
      <c r="L12" s="363">
        <v>65649</v>
      </c>
    </row>
    <row r="13" spans="2:12" ht="18.2" customHeight="1" x14ac:dyDescent="0.35">
      <c r="B13" s="358" t="s">
        <v>15</v>
      </c>
      <c r="C13" s="359">
        <v>58647</v>
      </c>
      <c r="D13" s="360">
        <v>59161</v>
      </c>
      <c r="E13" s="360">
        <v>59283</v>
      </c>
      <c r="F13" s="360">
        <v>58044</v>
      </c>
      <c r="G13" s="360">
        <v>58107</v>
      </c>
      <c r="H13" s="361">
        <v>57274</v>
      </c>
      <c r="I13" s="362">
        <v>55761</v>
      </c>
      <c r="J13" s="363">
        <v>53718</v>
      </c>
      <c r="K13" s="363">
        <v>51073</v>
      </c>
      <c r="L13" s="363">
        <v>47774</v>
      </c>
    </row>
    <row r="14" spans="2:12" ht="18.2" customHeight="1" x14ac:dyDescent="0.35">
      <c r="B14" s="358" t="s">
        <v>16</v>
      </c>
      <c r="C14" s="359">
        <v>37524</v>
      </c>
      <c r="D14" s="360">
        <v>39531</v>
      </c>
      <c r="E14" s="360">
        <v>41700</v>
      </c>
      <c r="F14" s="360">
        <v>43013</v>
      </c>
      <c r="G14" s="360">
        <v>46065</v>
      </c>
      <c r="H14" s="361">
        <v>50063</v>
      </c>
      <c r="I14" s="362">
        <v>52133</v>
      </c>
      <c r="J14" s="363">
        <v>54729</v>
      </c>
      <c r="K14" s="363">
        <v>55384</v>
      </c>
      <c r="L14" s="363">
        <v>56689</v>
      </c>
    </row>
    <row r="15" spans="2:12" ht="18.2" customHeight="1" x14ac:dyDescent="0.35">
      <c r="B15" s="358" t="s">
        <v>17</v>
      </c>
      <c r="C15" s="359">
        <v>63324</v>
      </c>
      <c r="D15" s="360">
        <v>65038</v>
      </c>
      <c r="E15" s="360">
        <v>65308</v>
      </c>
      <c r="F15" s="360">
        <v>64946</v>
      </c>
      <c r="G15" s="360">
        <v>65631</v>
      </c>
      <c r="H15" s="361">
        <v>63283</v>
      </c>
      <c r="I15" s="362">
        <v>62102</v>
      </c>
      <c r="J15" s="363">
        <v>60475</v>
      </c>
      <c r="K15" s="363">
        <v>57827</v>
      </c>
      <c r="L15" s="363">
        <v>55348</v>
      </c>
    </row>
    <row r="16" spans="2:12" ht="18.2" customHeight="1" x14ac:dyDescent="0.35">
      <c r="B16" s="358" t="s">
        <v>18</v>
      </c>
      <c r="C16" s="359">
        <v>101188</v>
      </c>
      <c r="D16" s="360">
        <v>122317</v>
      </c>
      <c r="E16" s="360">
        <v>132633</v>
      </c>
      <c r="F16" s="360">
        <v>138264</v>
      </c>
      <c r="G16" s="360">
        <v>141055</v>
      </c>
      <c r="H16" s="361">
        <v>141765</v>
      </c>
      <c r="I16" s="362">
        <v>144174</v>
      </c>
      <c r="J16" s="363">
        <v>145604</v>
      </c>
      <c r="K16" s="363">
        <v>144690</v>
      </c>
      <c r="L16" s="363">
        <v>144521</v>
      </c>
    </row>
    <row r="17" spans="2:12" ht="18.2" customHeight="1" x14ac:dyDescent="0.35">
      <c r="B17" s="358" t="s">
        <v>19</v>
      </c>
      <c r="C17" s="359">
        <v>38707</v>
      </c>
      <c r="D17" s="360">
        <v>57290</v>
      </c>
      <c r="E17" s="360">
        <v>71681</v>
      </c>
      <c r="F17" s="360">
        <v>81968</v>
      </c>
      <c r="G17" s="360">
        <v>88372</v>
      </c>
      <c r="H17" s="361">
        <v>93463</v>
      </c>
      <c r="I17" s="362">
        <v>97686</v>
      </c>
      <c r="J17" s="363">
        <v>97436</v>
      </c>
      <c r="K17" s="363">
        <v>98695</v>
      </c>
      <c r="L17" s="363">
        <v>99968</v>
      </c>
    </row>
    <row r="18" spans="2:12" ht="18.2" customHeight="1" x14ac:dyDescent="0.35">
      <c r="B18" s="358" t="s">
        <v>85</v>
      </c>
      <c r="C18" s="359">
        <v>27986</v>
      </c>
      <c r="D18" s="360">
        <v>29669</v>
      </c>
      <c r="E18" s="360">
        <v>30592</v>
      </c>
      <c r="F18" s="360">
        <v>30989</v>
      </c>
      <c r="G18" s="360">
        <v>31534</v>
      </c>
      <c r="H18" s="361">
        <v>30951</v>
      </c>
      <c r="I18" s="362">
        <v>30316</v>
      </c>
      <c r="J18" s="363">
        <v>29629</v>
      </c>
      <c r="K18" s="363">
        <v>27114</v>
      </c>
      <c r="L18" s="363">
        <v>25280</v>
      </c>
    </row>
    <row r="19" spans="2:12" ht="18.2" customHeight="1" x14ac:dyDescent="0.35">
      <c r="B19" s="358" t="s">
        <v>31</v>
      </c>
      <c r="C19" s="359">
        <v>27230</v>
      </c>
      <c r="D19" s="360">
        <v>32247</v>
      </c>
      <c r="E19" s="360">
        <v>36121</v>
      </c>
      <c r="F19" s="360">
        <v>40074</v>
      </c>
      <c r="G19" s="360">
        <v>43892</v>
      </c>
      <c r="H19" s="361">
        <v>46571</v>
      </c>
      <c r="I19" s="362">
        <v>50009</v>
      </c>
      <c r="J19" s="363">
        <v>51950</v>
      </c>
      <c r="K19" s="363">
        <v>54354</v>
      </c>
      <c r="L19" s="363">
        <v>56388</v>
      </c>
    </row>
    <row r="20" spans="2:12" ht="18.2" customHeight="1" x14ac:dyDescent="0.35">
      <c r="B20" s="358" t="s">
        <v>86</v>
      </c>
      <c r="C20" s="359">
        <v>38384</v>
      </c>
      <c r="D20" s="360">
        <v>36100</v>
      </c>
      <c r="E20" s="360">
        <v>34641</v>
      </c>
      <c r="F20" s="360">
        <v>32690</v>
      </c>
      <c r="G20" s="360">
        <v>31247</v>
      </c>
      <c r="H20" s="361">
        <v>30421</v>
      </c>
      <c r="I20" s="362">
        <v>28902</v>
      </c>
      <c r="J20" s="363">
        <v>26732</v>
      </c>
      <c r="K20" s="363">
        <v>24696</v>
      </c>
      <c r="L20" s="363">
        <v>22538</v>
      </c>
    </row>
    <row r="21" spans="2:12" ht="18.2" customHeight="1" x14ac:dyDescent="0.35">
      <c r="B21" s="358" t="s">
        <v>33</v>
      </c>
      <c r="C21" s="359">
        <v>26197</v>
      </c>
      <c r="D21" s="360">
        <v>28245</v>
      </c>
      <c r="E21" s="360">
        <v>31315</v>
      </c>
      <c r="F21" s="360">
        <v>32828</v>
      </c>
      <c r="G21" s="360">
        <v>33297</v>
      </c>
      <c r="H21" s="361">
        <v>33900</v>
      </c>
      <c r="I21" s="362">
        <v>34603</v>
      </c>
      <c r="J21" s="363">
        <v>35047</v>
      </c>
      <c r="K21" s="363">
        <v>33995</v>
      </c>
      <c r="L21" s="363">
        <v>32928</v>
      </c>
    </row>
    <row r="22" spans="2:12" ht="18.2" customHeight="1" x14ac:dyDescent="0.35">
      <c r="B22" s="364" t="s">
        <v>34</v>
      </c>
      <c r="C22" s="365">
        <v>52985</v>
      </c>
      <c r="D22" s="366">
        <v>52690</v>
      </c>
      <c r="E22" s="366">
        <v>52125</v>
      </c>
      <c r="F22" s="366">
        <v>50986</v>
      </c>
      <c r="G22" s="366">
        <v>50809</v>
      </c>
      <c r="H22" s="367">
        <v>49377</v>
      </c>
      <c r="I22" s="368">
        <v>47495</v>
      </c>
      <c r="J22" s="369">
        <v>44491</v>
      </c>
      <c r="K22" s="369">
        <v>42090</v>
      </c>
      <c r="L22" s="369">
        <v>38997</v>
      </c>
    </row>
    <row r="23" spans="2:12" ht="18.2" customHeight="1" x14ac:dyDescent="0.35">
      <c r="B23" s="358" t="s">
        <v>35</v>
      </c>
      <c r="C23" s="359">
        <v>45293</v>
      </c>
      <c r="D23" s="360">
        <v>42581</v>
      </c>
      <c r="E23" s="360">
        <v>42147</v>
      </c>
      <c r="F23" s="360">
        <v>41576</v>
      </c>
      <c r="G23" s="360">
        <v>41029</v>
      </c>
      <c r="H23" s="361">
        <v>40102</v>
      </c>
      <c r="I23" s="362">
        <v>38494</v>
      </c>
      <c r="J23" s="363">
        <v>36314</v>
      </c>
      <c r="K23" s="363">
        <v>33585</v>
      </c>
      <c r="L23" s="363">
        <v>30428</v>
      </c>
    </row>
    <row r="24" spans="2:12" ht="18.2" customHeight="1" x14ac:dyDescent="0.35">
      <c r="B24" s="370" t="s">
        <v>36</v>
      </c>
      <c r="C24" s="371">
        <v>34380</v>
      </c>
      <c r="D24" s="372">
        <v>37671</v>
      </c>
      <c r="E24" s="372">
        <v>39538</v>
      </c>
      <c r="F24" s="372">
        <v>40811</v>
      </c>
      <c r="G24" s="372">
        <v>41694</v>
      </c>
      <c r="H24" s="373">
        <v>41204</v>
      </c>
      <c r="I24" s="374">
        <v>39453</v>
      </c>
      <c r="J24" s="375">
        <v>37941</v>
      </c>
      <c r="K24" s="375">
        <v>35206</v>
      </c>
      <c r="L24" s="375">
        <v>32735</v>
      </c>
    </row>
    <row r="25" spans="2:12" ht="18.2" customHeight="1" x14ac:dyDescent="0.35">
      <c r="B25" s="358" t="s">
        <v>231</v>
      </c>
      <c r="C25" s="359">
        <v>15400</v>
      </c>
      <c r="D25" s="360">
        <v>18309</v>
      </c>
      <c r="E25" s="360">
        <v>19383</v>
      </c>
      <c r="F25" s="360">
        <v>20696</v>
      </c>
      <c r="G25" s="360">
        <v>21251</v>
      </c>
      <c r="H25" s="361">
        <v>22137</v>
      </c>
      <c r="I25" s="356">
        <v>22776</v>
      </c>
      <c r="J25" s="357">
        <v>23804</v>
      </c>
      <c r="K25" s="357">
        <v>24622</v>
      </c>
      <c r="L25" s="357">
        <v>25881</v>
      </c>
    </row>
    <row r="26" spans="2:12" ht="18.2" customHeight="1" x14ac:dyDescent="0.35">
      <c r="B26" s="358" t="s">
        <v>232</v>
      </c>
      <c r="C26" s="376">
        <v>22457</v>
      </c>
      <c r="D26" s="377">
        <v>22865</v>
      </c>
      <c r="E26" s="377">
        <v>22746</v>
      </c>
      <c r="F26" s="377">
        <v>22299</v>
      </c>
      <c r="G26" s="377">
        <v>21682</v>
      </c>
      <c r="H26" s="378">
        <v>22319</v>
      </c>
      <c r="I26" s="379">
        <v>22696</v>
      </c>
      <c r="J26" s="380">
        <v>22809</v>
      </c>
      <c r="K26" s="380">
        <v>22750</v>
      </c>
      <c r="L26" s="380">
        <v>22208</v>
      </c>
    </row>
    <row r="27" spans="2:12" ht="18.2" customHeight="1" x14ac:dyDescent="0.35">
      <c r="B27" s="358" t="s">
        <v>233</v>
      </c>
      <c r="C27" s="381">
        <v>29483</v>
      </c>
      <c r="D27" s="360">
        <v>31372</v>
      </c>
      <c r="E27" s="360">
        <v>32919</v>
      </c>
      <c r="F27" s="360">
        <v>33102</v>
      </c>
      <c r="G27" s="360">
        <v>33694</v>
      </c>
      <c r="H27" s="361">
        <v>33256</v>
      </c>
      <c r="I27" s="362">
        <v>32550</v>
      </c>
      <c r="J27" s="363">
        <v>31332</v>
      </c>
      <c r="K27" s="363">
        <v>29029</v>
      </c>
      <c r="L27" s="363">
        <v>26882</v>
      </c>
    </row>
    <row r="28" spans="2:12" ht="18.2" customHeight="1" x14ac:dyDescent="0.35">
      <c r="B28" s="358" t="s">
        <v>234</v>
      </c>
      <c r="C28" s="381">
        <v>24794</v>
      </c>
      <c r="D28" s="360">
        <v>26404</v>
      </c>
      <c r="E28" s="360">
        <v>27899</v>
      </c>
      <c r="F28" s="360">
        <v>28605</v>
      </c>
      <c r="G28" s="360">
        <v>28736</v>
      </c>
      <c r="H28" s="361">
        <v>28935</v>
      </c>
      <c r="I28" s="362">
        <v>28895</v>
      </c>
      <c r="J28" s="363">
        <v>28505</v>
      </c>
      <c r="K28" s="363">
        <v>27556</v>
      </c>
      <c r="L28" s="363">
        <v>26402</v>
      </c>
    </row>
    <row r="29" spans="2:12" ht="18.2" customHeight="1" x14ac:dyDescent="0.35">
      <c r="B29" s="358" t="s">
        <v>235</v>
      </c>
      <c r="C29" s="381">
        <v>10718</v>
      </c>
      <c r="D29" s="360">
        <v>10483</v>
      </c>
      <c r="E29" s="360">
        <v>10147</v>
      </c>
      <c r="F29" s="360">
        <v>9544</v>
      </c>
      <c r="G29" s="360">
        <v>9405</v>
      </c>
      <c r="H29" s="361">
        <v>9110</v>
      </c>
      <c r="I29" s="362">
        <v>8618</v>
      </c>
      <c r="J29" s="363">
        <v>8096</v>
      </c>
      <c r="K29" s="363">
        <v>7419</v>
      </c>
      <c r="L29" s="363">
        <v>6610</v>
      </c>
    </row>
    <row r="30" spans="2:12" ht="18.2" customHeight="1" x14ac:dyDescent="0.35">
      <c r="B30" s="358" t="s">
        <v>236</v>
      </c>
      <c r="C30" s="381">
        <v>16681</v>
      </c>
      <c r="D30" s="360">
        <v>19338</v>
      </c>
      <c r="E30" s="360">
        <v>20386</v>
      </c>
      <c r="F30" s="360">
        <v>20704</v>
      </c>
      <c r="G30" s="360">
        <v>20687</v>
      </c>
      <c r="H30" s="361">
        <v>20750</v>
      </c>
      <c r="I30" s="362">
        <v>20830</v>
      </c>
      <c r="J30" s="363">
        <v>20065</v>
      </c>
      <c r="K30" s="363">
        <v>19282</v>
      </c>
      <c r="L30" s="363">
        <v>18585</v>
      </c>
    </row>
    <row r="31" spans="2:12" ht="18.2" customHeight="1" x14ac:dyDescent="0.35">
      <c r="B31" s="358" t="s">
        <v>237</v>
      </c>
      <c r="C31" s="381">
        <v>7820</v>
      </c>
      <c r="D31" s="360">
        <v>8111</v>
      </c>
      <c r="E31" s="360">
        <v>8295</v>
      </c>
      <c r="F31" s="360">
        <v>8385</v>
      </c>
      <c r="G31" s="360">
        <v>8669</v>
      </c>
      <c r="H31" s="361">
        <v>9141</v>
      </c>
      <c r="I31" s="362">
        <v>9419</v>
      </c>
      <c r="J31" s="363">
        <v>10028</v>
      </c>
      <c r="K31" s="363">
        <v>9973</v>
      </c>
      <c r="L31" s="363">
        <v>9654</v>
      </c>
    </row>
    <row r="32" spans="2:12" ht="18.2" customHeight="1" x14ac:dyDescent="0.35">
      <c r="B32" s="358" t="s">
        <v>238</v>
      </c>
      <c r="C32" s="381">
        <v>13014</v>
      </c>
      <c r="D32" s="360">
        <v>13901</v>
      </c>
      <c r="E32" s="360">
        <v>14533</v>
      </c>
      <c r="F32" s="360">
        <v>15085</v>
      </c>
      <c r="G32" s="360">
        <v>15115</v>
      </c>
      <c r="H32" s="361">
        <v>15078</v>
      </c>
      <c r="I32" s="362">
        <v>15263</v>
      </c>
      <c r="J32" s="363">
        <v>15271</v>
      </c>
      <c r="K32" s="363">
        <v>14752</v>
      </c>
      <c r="L32" s="363">
        <v>14355</v>
      </c>
    </row>
    <row r="33" spans="2:12" ht="18.2" customHeight="1" x14ac:dyDescent="0.35">
      <c r="B33" s="358" t="s">
        <v>239</v>
      </c>
      <c r="C33" s="381">
        <v>30768</v>
      </c>
      <c r="D33" s="360">
        <v>31171</v>
      </c>
      <c r="E33" s="360">
        <v>30226</v>
      </c>
      <c r="F33" s="360">
        <v>29156</v>
      </c>
      <c r="G33" s="360">
        <v>28368</v>
      </c>
      <c r="H33" s="361">
        <v>27453</v>
      </c>
      <c r="I33" s="362">
        <v>26192</v>
      </c>
      <c r="J33" s="363">
        <v>23784</v>
      </c>
      <c r="K33" s="363">
        <v>21503</v>
      </c>
      <c r="L33" s="363">
        <v>19529</v>
      </c>
    </row>
    <row r="34" spans="2:12" ht="18.2" customHeight="1" x14ac:dyDescent="0.35">
      <c r="B34" s="358" t="s">
        <v>240</v>
      </c>
      <c r="C34" s="381">
        <v>17173</v>
      </c>
      <c r="D34" s="360">
        <v>19127</v>
      </c>
      <c r="E34" s="360">
        <v>20342</v>
      </c>
      <c r="F34" s="360">
        <v>21044</v>
      </c>
      <c r="G34" s="360">
        <v>22079</v>
      </c>
      <c r="H34" s="361">
        <v>23071</v>
      </c>
      <c r="I34" s="362">
        <v>23788</v>
      </c>
      <c r="J34" s="363">
        <v>23859</v>
      </c>
      <c r="K34" s="363">
        <v>23453</v>
      </c>
      <c r="L34" s="363">
        <v>22041</v>
      </c>
    </row>
    <row r="35" spans="2:12" ht="18.2" customHeight="1" x14ac:dyDescent="0.35">
      <c r="B35" s="358" t="s">
        <v>241</v>
      </c>
      <c r="C35" s="381">
        <v>18820</v>
      </c>
      <c r="D35" s="360">
        <v>20672</v>
      </c>
      <c r="E35" s="360">
        <v>21456</v>
      </c>
      <c r="F35" s="360">
        <v>21987</v>
      </c>
      <c r="G35" s="360">
        <v>23153</v>
      </c>
      <c r="H35" s="361">
        <v>23820</v>
      </c>
      <c r="I35" s="362">
        <v>24559</v>
      </c>
      <c r="J35" s="363">
        <v>24980</v>
      </c>
      <c r="K35" s="363">
        <v>24347</v>
      </c>
      <c r="L35" s="363">
        <v>23360</v>
      </c>
    </row>
    <row r="36" spans="2:12" ht="18.2" customHeight="1" x14ac:dyDescent="0.35">
      <c r="B36" s="358" t="s">
        <v>242</v>
      </c>
      <c r="C36" s="381">
        <v>12810</v>
      </c>
      <c r="D36" s="360">
        <v>13165</v>
      </c>
      <c r="E36" s="360">
        <v>14342</v>
      </c>
      <c r="F36" s="360">
        <v>15955</v>
      </c>
      <c r="G36" s="360">
        <v>17027</v>
      </c>
      <c r="H36" s="361">
        <v>17250</v>
      </c>
      <c r="I36" s="362">
        <v>17547</v>
      </c>
      <c r="J36" s="363">
        <v>18395</v>
      </c>
      <c r="K36" s="363">
        <v>18169</v>
      </c>
      <c r="L36" s="363">
        <v>18139</v>
      </c>
    </row>
    <row r="37" spans="2:12" ht="18.2" customHeight="1" x14ac:dyDescent="0.35">
      <c r="B37" s="358" t="s">
        <v>243</v>
      </c>
      <c r="C37" s="381">
        <v>5636</v>
      </c>
      <c r="D37" s="360">
        <v>6366</v>
      </c>
      <c r="E37" s="360">
        <v>7277</v>
      </c>
      <c r="F37" s="360">
        <v>8722</v>
      </c>
      <c r="G37" s="360">
        <v>8740</v>
      </c>
      <c r="H37" s="361">
        <v>8853</v>
      </c>
      <c r="I37" s="362">
        <v>8552</v>
      </c>
      <c r="J37" s="363">
        <v>8361</v>
      </c>
      <c r="K37" s="363">
        <v>8202</v>
      </c>
      <c r="L37" s="363">
        <v>8071</v>
      </c>
    </row>
    <row r="38" spans="2:12" ht="18.2" customHeight="1" x14ac:dyDescent="0.35">
      <c r="B38" s="358" t="s">
        <v>244</v>
      </c>
      <c r="C38" s="381">
        <v>5269</v>
      </c>
      <c r="D38" s="360">
        <v>5635</v>
      </c>
      <c r="E38" s="360">
        <v>5816</v>
      </c>
      <c r="F38" s="360">
        <v>5898</v>
      </c>
      <c r="G38" s="360">
        <v>5853</v>
      </c>
      <c r="H38" s="361">
        <v>5835</v>
      </c>
      <c r="I38" s="362">
        <v>5710</v>
      </c>
      <c r="J38" s="363">
        <v>5516</v>
      </c>
      <c r="K38" s="363">
        <v>5564</v>
      </c>
      <c r="L38" s="363">
        <v>5626</v>
      </c>
    </row>
    <row r="39" spans="2:12" ht="18.2" customHeight="1" x14ac:dyDescent="0.35">
      <c r="B39" s="358" t="s">
        <v>245</v>
      </c>
      <c r="C39" s="381">
        <v>10083</v>
      </c>
      <c r="D39" s="360">
        <v>10255</v>
      </c>
      <c r="E39" s="360">
        <v>10371</v>
      </c>
      <c r="F39" s="360">
        <v>10650</v>
      </c>
      <c r="G39" s="360">
        <v>10950</v>
      </c>
      <c r="H39" s="361">
        <v>11013</v>
      </c>
      <c r="I39" s="362">
        <v>10838</v>
      </c>
      <c r="J39" s="363">
        <v>10593</v>
      </c>
      <c r="K39" s="363">
        <v>10197</v>
      </c>
      <c r="L39" s="363">
        <v>9860</v>
      </c>
    </row>
    <row r="40" spans="2:12" ht="18.2" customHeight="1" x14ac:dyDescent="0.35">
      <c r="B40" s="358" t="s">
        <v>246</v>
      </c>
      <c r="C40" s="381">
        <v>6569</v>
      </c>
      <c r="D40" s="360">
        <v>6435</v>
      </c>
      <c r="E40" s="360">
        <v>6527</v>
      </c>
      <c r="F40" s="360">
        <v>6097</v>
      </c>
      <c r="G40" s="360">
        <v>5748</v>
      </c>
      <c r="H40" s="361">
        <v>5234</v>
      </c>
      <c r="I40" s="362">
        <v>4870</v>
      </c>
      <c r="J40" s="363">
        <v>4484</v>
      </c>
      <c r="K40" s="363">
        <v>3876</v>
      </c>
      <c r="L40" s="363">
        <v>3402</v>
      </c>
    </row>
    <row r="41" spans="2:12" ht="18.2" customHeight="1" x14ac:dyDescent="0.35">
      <c r="B41" s="358" t="s">
        <v>247</v>
      </c>
      <c r="C41" s="381">
        <v>15822</v>
      </c>
      <c r="D41" s="360">
        <v>15451</v>
      </c>
      <c r="E41" s="360">
        <v>15215</v>
      </c>
      <c r="F41" s="360">
        <v>14731</v>
      </c>
      <c r="G41" s="360">
        <v>14323</v>
      </c>
      <c r="H41" s="361">
        <v>13632</v>
      </c>
      <c r="I41" s="362">
        <v>12935</v>
      </c>
      <c r="J41" s="363">
        <v>12045</v>
      </c>
      <c r="K41" s="363">
        <v>11027</v>
      </c>
      <c r="L41" s="363">
        <v>10195</v>
      </c>
    </row>
    <row r="42" spans="2:12" ht="18.2" customHeight="1" x14ac:dyDescent="0.35">
      <c r="B42" s="358" t="s">
        <v>248</v>
      </c>
      <c r="C42" s="381">
        <v>13350</v>
      </c>
      <c r="D42" s="360">
        <v>12922</v>
      </c>
      <c r="E42" s="360">
        <v>12685</v>
      </c>
      <c r="F42" s="360">
        <v>12118</v>
      </c>
      <c r="G42" s="360">
        <v>11681</v>
      </c>
      <c r="H42" s="361">
        <v>11282</v>
      </c>
      <c r="I42" s="362">
        <v>10545</v>
      </c>
      <c r="J42" s="363">
        <v>9530</v>
      </c>
      <c r="K42" s="363">
        <v>8392</v>
      </c>
      <c r="L42" s="363">
        <v>7412</v>
      </c>
    </row>
    <row r="43" spans="2:12" ht="18.2" customHeight="1" x14ac:dyDescent="0.35">
      <c r="B43" s="358" t="s">
        <v>249</v>
      </c>
      <c r="C43" s="381">
        <v>3837</v>
      </c>
      <c r="D43" s="360">
        <v>3578</v>
      </c>
      <c r="E43" s="360">
        <v>3422</v>
      </c>
      <c r="F43" s="360">
        <v>3323</v>
      </c>
      <c r="G43" s="360">
        <v>3196</v>
      </c>
      <c r="H43" s="361">
        <v>2980</v>
      </c>
      <c r="I43" s="382">
        <v>2854</v>
      </c>
      <c r="J43" s="363">
        <v>2514</v>
      </c>
      <c r="K43" s="363">
        <v>2261</v>
      </c>
      <c r="L43" s="363">
        <v>2016</v>
      </c>
    </row>
    <row r="44" spans="2:12" ht="18.2" customHeight="1" x14ac:dyDescent="0.35">
      <c r="B44" s="358" t="s">
        <v>250</v>
      </c>
      <c r="C44" s="381">
        <v>15604</v>
      </c>
      <c r="D44" s="360">
        <v>16794</v>
      </c>
      <c r="E44" s="360">
        <v>17965</v>
      </c>
      <c r="F44" s="360">
        <v>18830</v>
      </c>
      <c r="G44" s="360">
        <v>19980</v>
      </c>
      <c r="H44" s="361">
        <v>19653</v>
      </c>
      <c r="I44" s="362">
        <v>19272</v>
      </c>
      <c r="J44" s="363">
        <v>18824</v>
      </c>
      <c r="K44" s="363">
        <v>18111</v>
      </c>
      <c r="L44" s="363">
        <v>17516</v>
      </c>
    </row>
    <row r="45" spans="2:12" ht="18.2" customHeight="1" x14ac:dyDescent="0.35">
      <c r="B45" s="383" t="s">
        <v>251</v>
      </c>
      <c r="C45" s="384">
        <v>2265</v>
      </c>
      <c r="D45" s="385">
        <v>2132</v>
      </c>
      <c r="E45" s="385">
        <v>2001</v>
      </c>
      <c r="F45" s="385">
        <v>1892</v>
      </c>
      <c r="G45" s="385">
        <v>1893</v>
      </c>
      <c r="H45" s="386">
        <v>2151</v>
      </c>
      <c r="I45" s="387">
        <v>1983</v>
      </c>
      <c r="J45" s="388">
        <v>1733</v>
      </c>
      <c r="K45" s="388">
        <v>1609</v>
      </c>
      <c r="L45" s="388">
        <v>1511</v>
      </c>
    </row>
    <row r="46" spans="2:12" s="395" customFormat="1" ht="18.2" customHeight="1" x14ac:dyDescent="0.35">
      <c r="B46" s="389" t="s">
        <v>167</v>
      </c>
      <c r="C46" s="390" t="s">
        <v>166</v>
      </c>
      <c r="D46" s="391"/>
      <c r="E46" s="391"/>
      <c r="F46" s="392"/>
      <c r="G46" s="391"/>
      <c r="H46" s="393"/>
      <c r="I46" s="393"/>
      <c r="J46" s="391"/>
      <c r="K46" s="394"/>
    </row>
    <row r="47" spans="2:12" ht="18.2" customHeight="1" x14ac:dyDescent="0.35">
      <c r="B47" s="396"/>
      <c r="C47" s="390"/>
      <c r="D47" s="390"/>
      <c r="E47" s="390"/>
      <c r="F47" s="390"/>
      <c r="G47" s="390"/>
      <c r="H47" s="390"/>
      <c r="I47" s="390"/>
      <c r="J47" s="390"/>
    </row>
    <row r="48" spans="2:12" ht="18.2" customHeight="1" x14ac:dyDescent="0.35">
      <c r="B48" s="397"/>
      <c r="C48" s="398" t="s">
        <v>87</v>
      </c>
      <c r="D48" s="398" t="s">
        <v>88</v>
      </c>
      <c r="E48" s="398"/>
      <c r="F48" s="398"/>
      <c r="G48" s="398"/>
      <c r="H48" s="398"/>
      <c r="I48" s="398"/>
      <c r="J48" s="398"/>
    </row>
    <row r="49" spans="2:10" ht="18" customHeight="1" x14ac:dyDescent="0.35">
      <c r="B49" s="397"/>
      <c r="C49" s="398"/>
      <c r="D49" s="398"/>
      <c r="E49" s="398"/>
      <c r="F49" s="398"/>
      <c r="G49" s="398"/>
      <c r="H49" s="398"/>
      <c r="I49" s="398"/>
      <c r="J49" s="398"/>
    </row>
    <row r="50" spans="2:10" ht="18.2" customHeight="1" x14ac:dyDescent="0.35">
      <c r="B50" s="397"/>
      <c r="C50" s="398"/>
      <c r="D50" s="398"/>
      <c r="E50" s="398"/>
      <c r="F50" s="398"/>
      <c r="G50" s="398"/>
      <c r="H50" s="398"/>
      <c r="I50" s="398"/>
      <c r="J50" s="398"/>
    </row>
    <row r="51" spans="2:10" ht="18.2" customHeight="1" x14ac:dyDescent="0.35">
      <c r="B51" s="397"/>
      <c r="C51" s="398"/>
      <c r="D51" s="398"/>
      <c r="E51" s="398"/>
      <c r="F51" s="398"/>
      <c r="G51" s="398"/>
      <c r="H51" s="398"/>
      <c r="I51" s="398"/>
      <c r="J51" s="398"/>
    </row>
    <row r="52" spans="2:10" ht="18.2" customHeight="1" x14ac:dyDescent="0.35">
      <c r="B52" s="397"/>
      <c r="C52" s="398"/>
      <c r="D52" s="398"/>
      <c r="E52" s="398"/>
      <c r="F52" s="398"/>
      <c r="G52" s="398"/>
      <c r="H52" s="398"/>
      <c r="I52" s="398"/>
      <c r="J52" s="398"/>
    </row>
    <row r="53" spans="2:10" ht="18.2" customHeight="1" x14ac:dyDescent="0.35">
      <c r="B53" s="397"/>
      <c r="C53" s="398"/>
      <c r="D53" s="398"/>
      <c r="E53" s="398"/>
      <c r="F53" s="398"/>
      <c r="G53" s="398"/>
      <c r="H53" s="398"/>
      <c r="I53" s="398"/>
      <c r="J53" s="398"/>
    </row>
    <row r="54" spans="2:10" ht="18.2" customHeight="1" x14ac:dyDescent="0.35">
      <c r="B54" s="397"/>
      <c r="C54" s="398"/>
      <c r="D54" s="398"/>
      <c r="E54" s="398"/>
      <c r="F54" s="398"/>
      <c r="G54" s="398"/>
      <c r="H54" s="398"/>
      <c r="I54" s="398"/>
      <c r="J54" s="398"/>
    </row>
    <row r="55" spans="2:10" ht="18.2" customHeight="1" x14ac:dyDescent="0.35">
      <c r="B55" s="397"/>
      <c r="C55" s="398"/>
      <c r="D55" s="398"/>
      <c r="E55" s="398"/>
      <c r="F55" s="398"/>
      <c r="G55" s="398"/>
      <c r="H55" s="398"/>
      <c r="I55" s="398"/>
      <c r="J55" s="398"/>
    </row>
    <row r="56" spans="2:10" ht="18.2" customHeight="1" x14ac:dyDescent="0.35">
      <c r="B56" s="397"/>
      <c r="C56" s="398"/>
      <c r="D56" s="398"/>
      <c r="E56" s="398"/>
      <c r="F56" s="398"/>
      <c r="G56" s="398"/>
      <c r="H56" s="398"/>
      <c r="I56" s="398"/>
      <c r="J56" s="398"/>
    </row>
    <row r="57" spans="2:10" ht="18.2" customHeight="1" x14ac:dyDescent="0.35">
      <c r="B57" s="397"/>
      <c r="C57" s="398"/>
      <c r="D57" s="398"/>
      <c r="E57" s="398"/>
      <c r="F57" s="398"/>
      <c r="G57" s="398"/>
      <c r="H57" s="398"/>
      <c r="I57" s="398"/>
      <c r="J57" s="398"/>
    </row>
    <row r="58" spans="2:10" ht="18.2" customHeight="1" x14ac:dyDescent="0.35">
      <c r="B58" s="397"/>
      <c r="C58" s="398"/>
      <c r="D58" s="398"/>
      <c r="E58" s="398"/>
      <c r="F58" s="398"/>
      <c r="G58" s="398"/>
      <c r="H58" s="398"/>
      <c r="I58" s="398"/>
      <c r="J58" s="398"/>
    </row>
    <row r="59" spans="2:10" ht="18.2" customHeight="1" x14ac:dyDescent="0.35">
      <c r="B59" s="397"/>
      <c r="C59" s="398"/>
      <c r="D59" s="398"/>
      <c r="E59" s="398"/>
      <c r="F59" s="398"/>
      <c r="G59" s="398"/>
      <c r="H59" s="398"/>
      <c r="I59" s="398"/>
      <c r="J59" s="398"/>
    </row>
    <row r="60" spans="2:10" ht="18.2" customHeight="1" x14ac:dyDescent="0.35">
      <c r="B60" s="397"/>
      <c r="C60" s="398"/>
      <c r="D60" s="398"/>
      <c r="E60" s="398"/>
      <c r="F60" s="398"/>
      <c r="G60" s="398"/>
      <c r="H60" s="398"/>
      <c r="I60" s="398"/>
      <c r="J60" s="398"/>
    </row>
    <row r="61" spans="2:10" ht="18.2" customHeight="1" x14ac:dyDescent="0.35">
      <c r="B61" s="397"/>
      <c r="C61" s="398"/>
      <c r="D61" s="398"/>
      <c r="E61" s="398"/>
      <c r="F61" s="398"/>
      <c r="G61" s="398"/>
      <c r="H61" s="398"/>
      <c r="I61" s="398"/>
      <c r="J61" s="398"/>
    </row>
    <row r="62" spans="2:10" ht="18.2" customHeight="1" x14ac:dyDescent="0.35">
      <c r="B62" s="397"/>
      <c r="C62" s="398"/>
      <c r="D62" s="398"/>
      <c r="E62" s="398"/>
      <c r="F62" s="398"/>
      <c r="G62" s="398"/>
      <c r="H62" s="398"/>
      <c r="I62" s="398"/>
      <c r="J62" s="398"/>
    </row>
    <row r="63" spans="2:10" ht="18.2" customHeight="1" x14ac:dyDescent="0.35">
      <c r="B63" s="397"/>
      <c r="C63" s="398"/>
      <c r="D63" s="398"/>
      <c r="E63" s="398"/>
      <c r="F63" s="398"/>
      <c r="G63" s="398"/>
      <c r="H63" s="398"/>
      <c r="I63" s="398"/>
      <c r="J63" s="398"/>
    </row>
    <row r="64" spans="2:10" ht="18.2" customHeight="1" x14ac:dyDescent="0.35">
      <c r="B64" s="397"/>
      <c r="C64" s="398"/>
      <c r="D64" s="398"/>
      <c r="E64" s="398"/>
      <c r="F64" s="398"/>
      <c r="G64" s="398"/>
      <c r="H64" s="398"/>
      <c r="I64" s="398"/>
      <c r="J64" s="398"/>
    </row>
    <row r="65" spans="2:10" ht="18.2" customHeight="1" x14ac:dyDescent="0.35">
      <c r="B65" s="397"/>
      <c r="C65" s="398"/>
      <c r="D65" s="398"/>
      <c r="E65" s="398"/>
      <c r="F65" s="398"/>
      <c r="G65" s="398"/>
      <c r="H65" s="398"/>
      <c r="I65" s="398"/>
      <c r="J65" s="398"/>
    </row>
    <row r="66" spans="2:10" ht="18.2" customHeight="1" x14ac:dyDescent="0.35">
      <c r="B66" s="397"/>
      <c r="C66" s="398"/>
      <c r="D66" s="398"/>
      <c r="E66" s="398"/>
      <c r="F66" s="398"/>
      <c r="G66" s="398"/>
      <c r="H66" s="398"/>
      <c r="I66" s="398"/>
      <c r="J66" s="398"/>
    </row>
    <row r="67" spans="2:10" ht="18.2" customHeight="1" x14ac:dyDescent="0.35">
      <c r="B67" s="397"/>
      <c r="C67" s="398"/>
      <c r="D67" s="398"/>
      <c r="E67" s="398"/>
      <c r="F67" s="398"/>
      <c r="G67" s="398"/>
      <c r="H67" s="398"/>
      <c r="I67" s="398"/>
      <c r="J67" s="398"/>
    </row>
    <row r="68" spans="2:10" ht="18.2" customHeight="1" x14ac:dyDescent="0.35">
      <c r="B68" s="397"/>
      <c r="C68" s="398"/>
      <c r="D68" s="398"/>
      <c r="E68" s="398"/>
      <c r="F68" s="398"/>
      <c r="G68" s="398"/>
      <c r="H68" s="398"/>
      <c r="I68" s="398"/>
      <c r="J68" s="398"/>
    </row>
  </sheetData>
  <phoneticPr fontId="4"/>
  <printOptions horizontalCentered="1" gridLinesSet="0"/>
  <pageMargins left="0.39370078740157483" right="0.39370078740157483" top="0.78740157480314965" bottom="0.78740157480314965" header="0.62992125984251968" footer="0.62992125984251968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8"/>
  <sheetViews>
    <sheetView zoomScaleNormal="100" workbookViewId="0">
      <selection activeCell="B1" sqref="B1"/>
    </sheetView>
  </sheetViews>
  <sheetFormatPr defaultRowHeight="16.5" x14ac:dyDescent="0.15"/>
  <cols>
    <col min="1" max="1" width="2.5" style="400" customWidth="1"/>
    <col min="2" max="2" width="9" style="400"/>
    <col min="3" max="5" width="10" style="400" customWidth="1"/>
    <col min="6" max="6" width="5" style="400" customWidth="1"/>
    <col min="7" max="7" width="10.125" style="400" customWidth="1"/>
    <col min="8" max="8" width="5" style="400" customWidth="1"/>
    <col min="9" max="16384" width="9" style="400"/>
  </cols>
  <sheetData>
    <row r="1" spans="2:9" ht="21.75" customHeight="1" x14ac:dyDescent="0.15">
      <c r="B1" s="242" t="s">
        <v>631</v>
      </c>
    </row>
    <row r="2" spans="2:9" ht="15" customHeight="1" x14ac:dyDescent="0.15">
      <c r="B2" s="810"/>
      <c r="C2" s="810" t="s">
        <v>252</v>
      </c>
      <c r="D2" s="810"/>
      <c r="E2" s="810" t="s">
        <v>253</v>
      </c>
      <c r="F2" s="810"/>
      <c r="G2" s="810"/>
      <c r="H2" s="810"/>
    </row>
    <row r="3" spans="2:9" ht="15" customHeight="1" x14ac:dyDescent="0.15">
      <c r="B3" s="810"/>
      <c r="C3" s="810"/>
      <c r="D3" s="810"/>
      <c r="E3" s="811" t="s">
        <v>200</v>
      </c>
      <c r="F3" s="810"/>
      <c r="G3" s="811" t="s">
        <v>256</v>
      </c>
      <c r="H3" s="810"/>
    </row>
    <row r="4" spans="2:9" ht="15" customHeight="1" x14ac:dyDescent="0.15">
      <c r="B4" s="810"/>
      <c r="C4" s="401" t="s">
        <v>257</v>
      </c>
      <c r="D4" s="401" t="s">
        <v>258</v>
      </c>
      <c r="E4" s="402"/>
      <c r="F4" s="401" t="s">
        <v>259</v>
      </c>
      <c r="G4" s="402"/>
      <c r="H4" s="401" t="s">
        <v>259</v>
      </c>
    </row>
    <row r="5" spans="2:9" ht="18" customHeight="1" x14ac:dyDescent="0.15">
      <c r="B5" s="403" t="s">
        <v>271</v>
      </c>
      <c r="C5" s="404">
        <v>1978742</v>
      </c>
      <c r="D5" s="404">
        <v>2031903</v>
      </c>
      <c r="E5" s="405">
        <f>C5-D5</f>
        <v>-53161</v>
      </c>
      <c r="F5" s="406"/>
      <c r="G5" s="407">
        <f>E5/D5*100</f>
        <v>-2.6163158379115541</v>
      </c>
      <c r="H5" s="406"/>
      <c r="I5" s="409"/>
    </row>
    <row r="6" spans="2:9" ht="18" customHeight="1" x14ac:dyDescent="0.15">
      <c r="B6" s="410" t="s">
        <v>6</v>
      </c>
      <c r="C6" s="411">
        <v>402557</v>
      </c>
      <c r="D6" s="412">
        <v>406735</v>
      </c>
      <c r="E6" s="413">
        <f>C6-D6</f>
        <v>-4178</v>
      </c>
      <c r="F6" s="414">
        <v>41</v>
      </c>
      <c r="G6" s="415">
        <f>E6/D6*100</f>
        <v>-1.0272044451547078</v>
      </c>
      <c r="H6" s="414">
        <v>9</v>
      </c>
    </row>
    <row r="7" spans="2:9" ht="18" customHeight="1" x14ac:dyDescent="0.15">
      <c r="B7" s="417" t="s">
        <v>7</v>
      </c>
      <c r="C7" s="418">
        <v>158286</v>
      </c>
      <c r="D7" s="419">
        <v>159879</v>
      </c>
      <c r="E7" s="420">
        <f t="shared" ref="E7:E47" si="0">C7-D7</f>
        <v>-1593</v>
      </c>
      <c r="F7" s="421">
        <v>27</v>
      </c>
      <c r="G7" s="422">
        <f>E7/D7*100</f>
        <v>-0.99637851124913213</v>
      </c>
      <c r="H7" s="421">
        <v>8</v>
      </c>
    </row>
    <row r="8" spans="2:9" ht="18" customHeight="1" x14ac:dyDescent="0.15">
      <c r="B8" s="417" t="s">
        <v>8</v>
      </c>
      <c r="C8" s="418">
        <v>84419</v>
      </c>
      <c r="D8" s="419">
        <v>89182</v>
      </c>
      <c r="E8" s="420">
        <f t="shared" si="0"/>
        <v>-4763</v>
      </c>
      <c r="F8" s="421">
        <v>42</v>
      </c>
      <c r="G8" s="422">
        <f>E8/D8*100</f>
        <v>-5.3407638312663996</v>
      </c>
      <c r="H8" s="421">
        <v>26</v>
      </c>
    </row>
    <row r="9" spans="2:9" ht="18" customHeight="1" x14ac:dyDescent="0.15">
      <c r="B9" s="417" t="s">
        <v>9</v>
      </c>
      <c r="C9" s="418">
        <v>106732</v>
      </c>
      <c r="D9" s="419">
        <v>110441</v>
      </c>
      <c r="E9" s="420">
        <f t="shared" si="0"/>
        <v>-3709</v>
      </c>
      <c r="F9" s="421">
        <v>39</v>
      </c>
      <c r="G9" s="422">
        <f>E9/D9*100</f>
        <v>-3.3583542343875914</v>
      </c>
      <c r="H9" s="421">
        <v>19</v>
      </c>
    </row>
    <row r="10" spans="2:9" ht="18" customHeight="1" x14ac:dyDescent="0.15">
      <c r="B10" s="417" t="s">
        <v>10</v>
      </c>
      <c r="C10" s="418">
        <v>85283</v>
      </c>
      <c r="D10" s="419">
        <v>89153</v>
      </c>
      <c r="E10" s="420">
        <f t="shared" si="0"/>
        <v>-3870</v>
      </c>
      <c r="F10" s="421">
        <v>40</v>
      </c>
      <c r="G10" s="422">
        <f t="shared" ref="G10:G15" si="1">E10/D10*100</f>
        <v>-4.3408522427736589</v>
      </c>
      <c r="H10" s="421">
        <v>25</v>
      </c>
    </row>
    <row r="11" spans="2:9" ht="18" customHeight="1" x14ac:dyDescent="0.15">
      <c r="B11" s="417" t="s">
        <v>11</v>
      </c>
      <c r="C11" s="418">
        <v>76570</v>
      </c>
      <c r="D11" s="419">
        <v>78883</v>
      </c>
      <c r="E11" s="420">
        <f t="shared" si="0"/>
        <v>-2313</v>
      </c>
      <c r="F11" s="421">
        <v>33</v>
      </c>
      <c r="G11" s="422">
        <f t="shared" si="1"/>
        <v>-2.9321907128278593</v>
      </c>
      <c r="H11" s="421">
        <v>14</v>
      </c>
    </row>
    <row r="12" spans="2:9" ht="18" customHeight="1" x14ac:dyDescent="0.15">
      <c r="B12" s="417" t="s">
        <v>12</v>
      </c>
      <c r="C12" s="418">
        <v>19247</v>
      </c>
      <c r="D12" s="419">
        <v>20760</v>
      </c>
      <c r="E12" s="420">
        <f t="shared" si="0"/>
        <v>-1513</v>
      </c>
      <c r="F12" s="421">
        <v>25</v>
      </c>
      <c r="G12" s="422">
        <f t="shared" si="1"/>
        <v>-7.2880539499036612</v>
      </c>
      <c r="H12" s="421">
        <v>32</v>
      </c>
    </row>
    <row r="13" spans="2:9" ht="18" customHeight="1" x14ac:dyDescent="0.15">
      <c r="B13" s="417" t="s">
        <v>13</v>
      </c>
      <c r="C13" s="418">
        <v>37150</v>
      </c>
      <c r="D13" s="419">
        <v>38730</v>
      </c>
      <c r="E13" s="420">
        <f t="shared" si="0"/>
        <v>-1580</v>
      </c>
      <c r="F13" s="421">
        <v>26</v>
      </c>
      <c r="G13" s="422">
        <f t="shared" si="1"/>
        <v>-4.0795249160857212</v>
      </c>
      <c r="H13" s="421">
        <v>22</v>
      </c>
    </row>
    <row r="14" spans="2:9" ht="18" customHeight="1" x14ac:dyDescent="0.15">
      <c r="B14" s="417" t="s">
        <v>14</v>
      </c>
      <c r="C14" s="418">
        <v>65649</v>
      </c>
      <c r="D14" s="419">
        <v>67337</v>
      </c>
      <c r="E14" s="420">
        <f t="shared" si="0"/>
        <v>-1688</v>
      </c>
      <c r="F14" s="421">
        <v>28</v>
      </c>
      <c r="G14" s="422">
        <f t="shared" si="1"/>
        <v>-2.5067941844751029</v>
      </c>
      <c r="H14" s="421">
        <v>12</v>
      </c>
    </row>
    <row r="15" spans="2:9" ht="18" customHeight="1" x14ac:dyDescent="0.15">
      <c r="B15" s="417" t="s">
        <v>15</v>
      </c>
      <c r="C15" s="418">
        <v>47774</v>
      </c>
      <c r="D15" s="419">
        <v>51073</v>
      </c>
      <c r="E15" s="420">
        <f t="shared" si="0"/>
        <v>-3299</v>
      </c>
      <c r="F15" s="421">
        <v>38</v>
      </c>
      <c r="G15" s="422">
        <f t="shared" si="1"/>
        <v>-6.4593816693752082</v>
      </c>
      <c r="H15" s="421">
        <v>29</v>
      </c>
    </row>
    <row r="16" spans="2:9" ht="18" customHeight="1" x14ac:dyDescent="0.15">
      <c r="B16" s="417" t="s">
        <v>16</v>
      </c>
      <c r="C16" s="418">
        <v>56689</v>
      </c>
      <c r="D16" s="419">
        <v>55384</v>
      </c>
      <c r="E16" s="420">
        <f t="shared" si="0"/>
        <v>1305</v>
      </c>
      <c r="F16" s="421">
        <v>2</v>
      </c>
      <c r="G16" s="422">
        <f>E16/D16*100</f>
        <v>2.3562761808464541</v>
      </c>
      <c r="H16" s="421">
        <v>3</v>
      </c>
    </row>
    <row r="17" spans="2:8" ht="18" customHeight="1" x14ac:dyDescent="0.15">
      <c r="B17" s="417" t="s">
        <v>17</v>
      </c>
      <c r="C17" s="418">
        <v>55348</v>
      </c>
      <c r="D17" s="419">
        <v>57827</v>
      </c>
      <c r="E17" s="420">
        <f t="shared" si="0"/>
        <v>-2479</v>
      </c>
      <c r="F17" s="421">
        <v>35</v>
      </c>
      <c r="G17" s="422">
        <f>E17/D17*100</f>
        <v>-4.2869247929168033</v>
      </c>
      <c r="H17" s="421">
        <v>24</v>
      </c>
    </row>
    <row r="18" spans="2:8" ht="18" customHeight="1" x14ac:dyDescent="0.15">
      <c r="B18" s="417" t="s">
        <v>18</v>
      </c>
      <c r="C18" s="418">
        <v>144521</v>
      </c>
      <c r="D18" s="419">
        <v>144690</v>
      </c>
      <c r="E18" s="420">
        <f t="shared" si="0"/>
        <v>-169</v>
      </c>
      <c r="F18" s="421">
        <v>9</v>
      </c>
      <c r="G18" s="422">
        <f>E18/D18*100</f>
        <v>-0.11680143755615453</v>
      </c>
      <c r="H18" s="421">
        <v>6</v>
      </c>
    </row>
    <row r="19" spans="2:8" ht="18" customHeight="1" x14ac:dyDescent="0.15">
      <c r="B19" s="417" t="s">
        <v>19</v>
      </c>
      <c r="C19" s="418">
        <v>99968</v>
      </c>
      <c r="D19" s="419">
        <v>98695</v>
      </c>
      <c r="E19" s="420">
        <f t="shared" si="0"/>
        <v>1273</v>
      </c>
      <c r="F19" s="421">
        <v>3</v>
      </c>
      <c r="G19" s="422">
        <f>E19/D19*100</f>
        <v>1.2898323116672579</v>
      </c>
      <c r="H19" s="421">
        <v>4</v>
      </c>
    </row>
    <row r="20" spans="2:8" ht="18" customHeight="1" x14ac:dyDescent="0.15">
      <c r="B20" s="417" t="s">
        <v>261</v>
      </c>
      <c r="C20" s="418">
        <v>25280</v>
      </c>
      <c r="D20" s="419">
        <v>27114</v>
      </c>
      <c r="E20" s="420">
        <f t="shared" si="0"/>
        <v>-1834</v>
      </c>
      <c r="F20" s="421">
        <v>29</v>
      </c>
      <c r="G20" s="422">
        <f>E20/D20*100</f>
        <v>-6.7640333407095969</v>
      </c>
      <c r="H20" s="421">
        <v>30</v>
      </c>
    </row>
    <row r="21" spans="2:8" ht="18" customHeight="1" x14ac:dyDescent="0.15">
      <c r="B21" s="417" t="s">
        <v>262</v>
      </c>
      <c r="C21" s="418">
        <v>56388</v>
      </c>
      <c r="D21" s="419">
        <v>54354</v>
      </c>
      <c r="E21" s="420">
        <f t="shared" si="0"/>
        <v>2034</v>
      </c>
      <c r="F21" s="421">
        <v>1</v>
      </c>
      <c r="G21" s="422">
        <f t="shared" ref="G21:G47" si="2">E21/D21*100</f>
        <v>3.7421348934761012</v>
      </c>
      <c r="H21" s="421">
        <v>2</v>
      </c>
    </row>
    <row r="22" spans="2:8" ht="18" customHeight="1" x14ac:dyDescent="0.15">
      <c r="B22" s="417" t="s">
        <v>263</v>
      </c>
      <c r="C22" s="418">
        <v>22538</v>
      </c>
      <c r="D22" s="419">
        <v>24696</v>
      </c>
      <c r="E22" s="420">
        <f t="shared" si="0"/>
        <v>-2158</v>
      </c>
      <c r="F22" s="421">
        <v>32</v>
      </c>
      <c r="G22" s="422">
        <f t="shared" si="2"/>
        <v>-8.7382572076449634</v>
      </c>
      <c r="H22" s="421">
        <v>36</v>
      </c>
    </row>
    <row r="23" spans="2:8" ht="18" customHeight="1" x14ac:dyDescent="0.15">
      <c r="B23" s="417" t="s">
        <v>264</v>
      </c>
      <c r="C23" s="418">
        <v>32928</v>
      </c>
      <c r="D23" s="419">
        <v>33995</v>
      </c>
      <c r="E23" s="420">
        <f t="shared" si="0"/>
        <v>-1067</v>
      </c>
      <c r="F23" s="421">
        <v>22</v>
      </c>
      <c r="G23" s="422">
        <f t="shared" si="2"/>
        <v>-3.1386968671863511</v>
      </c>
      <c r="H23" s="421">
        <v>15</v>
      </c>
    </row>
    <row r="24" spans="2:8" ht="18" customHeight="1" x14ac:dyDescent="0.15">
      <c r="B24" s="424" t="s">
        <v>198</v>
      </c>
      <c r="C24" s="425">
        <v>38997</v>
      </c>
      <c r="D24" s="426">
        <v>42090</v>
      </c>
      <c r="E24" s="427">
        <f t="shared" si="0"/>
        <v>-3093</v>
      </c>
      <c r="F24" s="428">
        <v>36</v>
      </c>
      <c r="G24" s="429">
        <f t="shared" si="2"/>
        <v>-7.3485388453314329</v>
      </c>
      <c r="H24" s="428">
        <v>33</v>
      </c>
    </row>
    <row r="25" spans="2:8" ht="18" customHeight="1" x14ac:dyDescent="0.15">
      <c r="B25" s="417" t="s">
        <v>265</v>
      </c>
      <c r="C25" s="418">
        <v>30428</v>
      </c>
      <c r="D25" s="419">
        <v>33585</v>
      </c>
      <c r="E25" s="420">
        <f>C25-D25</f>
        <v>-3157</v>
      </c>
      <c r="F25" s="421">
        <v>37</v>
      </c>
      <c r="G25" s="422">
        <f t="shared" si="2"/>
        <v>-9.400029775197261</v>
      </c>
      <c r="H25" s="421">
        <v>38</v>
      </c>
    </row>
    <row r="26" spans="2:8" ht="18" customHeight="1" x14ac:dyDescent="0.15">
      <c r="B26" s="417" t="s">
        <v>266</v>
      </c>
      <c r="C26" s="418">
        <v>32735</v>
      </c>
      <c r="D26" s="419">
        <v>35206</v>
      </c>
      <c r="E26" s="420">
        <f t="shared" si="0"/>
        <v>-2471</v>
      </c>
      <c r="F26" s="421">
        <v>34</v>
      </c>
      <c r="G26" s="422">
        <f t="shared" si="2"/>
        <v>-7.0186899960234053</v>
      </c>
      <c r="H26" s="421">
        <v>31</v>
      </c>
    </row>
    <row r="27" spans="2:8" ht="18" customHeight="1" x14ac:dyDescent="0.15">
      <c r="B27" s="417" t="s">
        <v>37</v>
      </c>
      <c r="C27" s="418">
        <v>25881</v>
      </c>
      <c r="D27" s="419">
        <v>24622</v>
      </c>
      <c r="E27" s="420">
        <f t="shared" si="0"/>
        <v>1259</v>
      </c>
      <c r="F27" s="421">
        <v>4</v>
      </c>
      <c r="G27" s="422">
        <f t="shared" si="2"/>
        <v>5.113313297051417</v>
      </c>
      <c r="H27" s="421">
        <v>1</v>
      </c>
    </row>
    <row r="28" spans="2:8" ht="18" customHeight="1" x14ac:dyDescent="0.15">
      <c r="B28" s="417" t="s">
        <v>38</v>
      </c>
      <c r="C28" s="418">
        <v>22208</v>
      </c>
      <c r="D28" s="419">
        <v>22750</v>
      </c>
      <c r="E28" s="420">
        <f t="shared" si="0"/>
        <v>-542</v>
      </c>
      <c r="F28" s="421">
        <v>15</v>
      </c>
      <c r="G28" s="422">
        <f t="shared" si="2"/>
        <v>-2.3824175824175824</v>
      </c>
      <c r="H28" s="421">
        <v>11</v>
      </c>
    </row>
    <row r="29" spans="2:8" ht="18" customHeight="1" x14ac:dyDescent="0.15">
      <c r="B29" s="417" t="s">
        <v>39</v>
      </c>
      <c r="C29" s="418">
        <v>26882</v>
      </c>
      <c r="D29" s="419">
        <v>29029</v>
      </c>
      <c r="E29" s="420">
        <f t="shared" si="0"/>
        <v>-2147</v>
      </c>
      <c r="F29" s="421">
        <v>31</v>
      </c>
      <c r="G29" s="422">
        <f t="shared" si="2"/>
        <v>-7.3960522236384305</v>
      </c>
      <c r="H29" s="421">
        <v>34</v>
      </c>
    </row>
    <row r="30" spans="2:8" ht="18" customHeight="1" x14ac:dyDescent="0.15">
      <c r="B30" s="417" t="s">
        <v>40</v>
      </c>
      <c r="C30" s="418">
        <v>26402</v>
      </c>
      <c r="D30" s="419">
        <v>27556</v>
      </c>
      <c r="E30" s="420">
        <f t="shared" si="0"/>
        <v>-1154</v>
      </c>
      <c r="F30" s="421">
        <v>23</v>
      </c>
      <c r="G30" s="422">
        <f t="shared" si="2"/>
        <v>-4.1878356800696768</v>
      </c>
      <c r="H30" s="421">
        <v>23</v>
      </c>
    </row>
    <row r="31" spans="2:8" ht="18" customHeight="1" x14ac:dyDescent="0.15">
      <c r="B31" s="417" t="s">
        <v>267</v>
      </c>
      <c r="C31" s="418">
        <v>6610</v>
      </c>
      <c r="D31" s="419">
        <v>7419</v>
      </c>
      <c r="E31" s="420">
        <f t="shared" si="0"/>
        <v>-809</v>
      </c>
      <c r="F31" s="421">
        <v>18</v>
      </c>
      <c r="G31" s="422">
        <f t="shared" si="2"/>
        <v>-10.904434559913735</v>
      </c>
      <c r="H31" s="421">
        <v>40</v>
      </c>
    </row>
    <row r="32" spans="2:8" ht="18" customHeight="1" x14ac:dyDescent="0.15">
      <c r="B32" s="417" t="s">
        <v>42</v>
      </c>
      <c r="C32" s="418">
        <v>18585</v>
      </c>
      <c r="D32" s="419">
        <v>19282</v>
      </c>
      <c r="E32" s="420">
        <f t="shared" si="0"/>
        <v>-697</v>
      </c>
      <c r="F32" s="421">
        <v>17</v>
      </c>
      <c r="G32" s="422">
        <f t="shared" si="2"/>
        <v>-3.614770252048543</v>
      </c>
      <c r="H32" s="421">
        <v>20</v>
      </c>
    </row>
    <row r="33" spans="2:8" ht="18" customHeight="1" x14ac:dyDescent="0.15">
      <c r="B33" s="417" t="s">
        <v>43</v>
      </c>
      <c r="C33" s="418">
        <v>9654</v>
      </c>
      <c r="D33" s="419">
        <v>9973</v>
      </c>
      <c r="E33" s="420">
        <f t="shared" si="0"/>
        <v>-319</v>
      </c>
      <c r="F33" s="421">
        <v>11</v>
      </c>
      <c r="G33" s="422">
        <f t="shared" si="2"/>
        <v>-3.1986363180587585</v>
      </c>
      <c r="H33" s="421">
        <v>16</v>
      </c>
    </row>
    <row r="34" spans="2:8" ht="18" customHeight="1" x14ac:dyDescent="0.15">
      <c r="B34" s="417" t="s">
        <v>44</v>
      </c>
      <c r="C34" s="418">
        <v>14355</v>
      </c>
      <c r="D34" s="419">
        <v>14752</v>
      </c>
      <c r="E34" s="420">
        <f t="shared" si="0"/>
        <v>-397</v>
      </c>
      <c r="F34" s="421">
        <v>13</v>
      </c>
      <c r="G34" s="422">
        <f t="shared" si="2"/>
        <v>-2.6911605206073754</v>
      </c>
      <c r="H34" s="421">
        <v>13</v>
      </c>
    </row>
    <row r="35" spans="2:8" ht="18" customHeight="1" x14ac:dyDescent="0.15">
      <c r="B35" s="417" t="s">
        <v>45</v>
      </c>
      <c r="C35" s="418">
        <v>19529</v>
      </c>
      <c r="D35" s="419">
        <v>21503</v>
      </c>
      <c r="E35" s="420">
        <f t="shared" si="0"/>
        <v>-1974</v>
      </c>
      <c r="F35" s="421">
        <v>30</v>
      </c>
      <c r="G35" s="422">
        <f t="shared" si="2"/>
        <v>-9.1801144026414914</v>
      </c>
      <c r="H35" s="421">
        <v>37</v>
      </c>
    </row>
    <row r="36" spans="2:8" ht="18" customHeight="1" x14ac:dyDescent="0.15">
      <c r="B36" s="417" t="s">
        <v>46</v>
      </c>
      <c r="C36" s="418">
        <v>22041</v>
      </c>
      <c r="D36" s="419">
        <v>23453</v>
      </c>
      <c r="E36" s="420">
        <f t="shared" si="0"/>
        <v>-1412</v>
      </c>
      <c r="F36" s="421">
        <v>24</v>
      </c>
      <c r="G36" s="422">
        <f t="shared" si="2"/>
        <v>-6.0205517417814356</v>
      </c>
      <c r="H36" s="421">
        <v>27</v>
      </c>
    </row>
    <row r="37" spans="2:8" ht="18" customHeight="1" x14ac:dyDescent="0.15">
      <c r="B37" s="417" t="s">
        <v>47</v>
      </c>
      <c r="C37" s="418">
        <v>23360</v>
      </c>
      <c r="D37" s="419">
        <v>24347</v>
      </c>
      <c r="E37" s="420">
        <f t="shared" si="0"/>
        <v>-987</v>
      </c>
      <c r="F37" s="421">
        <v>21</v>
      </c>
      <c r="G37" s="422">
        <f t="shared" si="2"/>
        <v>-4.0538875426130527</v>
      </c>
      <c r="H37" s="421">
        <v>21</v>
      </c>
    </row>
    <row r="38" spans="2:8" ht="18" customHeight="1" x14ac:dyDescent="0.15">
      <c r="B38" s="417" t="s">
        <v>48</v>
      </c>
      <c r="C38" s="418">
        <v>18139</v>
      </c>
      <c r="D38" s="419">
        <v>18169</v>
      </c>
      <c r="E38" s="420">
        <f t="shared" si="0"/>
        <v>-30</v>
      </c>
      <c r="F38" s="421">
        <v>6</v>
      </c>
      <c r="G38" s="422">
        <f t="shared" si="2"/>
        <v>-0.16511640706698222</v>
      </c>
      <c r="H38" s="421">
        <v>7</v>
      </c>
    </row>
    <row r="39" spans="2:8" ht="18" customHeight="1" x14ac:dyDescent="0.15">
      <c r="B39" s="417" t="s">
        <v>49</v>
      </c>
      <c r="C39" s="418">
        <v>8071</v>
      </c>
      <c r="D39" s="419">
        <v>8202</v>
      </c>
      <c r="E39" s="420">
        <f t="shared" si="0"/>
        <v>-131</v>
      </c>
      <c r="F39" s="421">
        <v>8</v>
      </c>
      <c r="G39" s="422">
        <f t="shared" si="2"/>
        <v>-1.5971714216044868</v>
      </c>
      <c r="H39" s="421">
        <v>10</v>
      </c>
    </row>
    <row r="40" spans="2:8" ht="18" customHeight="1" x14ac:dyDescent="0.15">
      <c r="B40" s="417" t="s">
        <v>50</v>
      </c>
      <c r="C40" s="418">
        <v>5626</v>
      </c>
      <c r="D40" s="419">
        <v>5564</v>
      </c>
      <c r="E40" s="420">
        <f>C40-D40</f>
        <v>62</v>
      </c>
      <c r="F40" s="421">
        <v>5</v>
      </c>
      <c r="G40" s="422">
        <f t="shared" si="2"/>
        <v>1.1143062544931703</v>
      </c>
      <c r="H40" s="421">
        <v>5</v>
      </c>
    </row>
    <row r="41" spans="2:8" ht="18" customHeight="1" x14ac:dyDescent="0.15">
      <c r="B41" s="417" t="s">
        <v>51</v>
      </c>
      <c r="C41" s="418">
        <v>9860</v>
      </c>
      <c r="D41" s="419">
        <v>10197</v>
      </c>
      <c r="E41" s="420">
        <f t="shared" si="0"/>
        <v>-337</v>
      </c>
      <c r="F41" s="421">
        <v>12</v>
      </c>
      <c r="G41" s="422">
        <f t="shared" si="2"/>
        <v>-3.3048935961557322</v>
      </c>
      <c r="H41" s="421">
        <v>18</v>
      </c>
    </row>
    <row r="42" spans="2:8" ht="18" customHeight="1" x14ac:dyDescent="0.15">
      <c r="B42" s="417" t="s">
        <v>52</v>
      </c>
      <c r="C42" s="418">
        <v>3402</v>
      </c>
      <c r="D42" s="419">
        <v>3876</v>
      </c>
      <c r="E42" s="420">
        <f t="shared" si="0"/>
        <v>-474</v>
      </c>
      <c r="F42" s="421">
        <v>14</v>
      </c>
      <c r="G42" s="422">
        <f t="shared" si="2"/>
        <v>-12.229102167182662</v>
      </c>
      <c r="H42" s="421">
        <v>42</v>
      </c>
    </row>
    <row r="43" spans="2:8" ht="18" customHeight="1" x14ac:dyDescent="0.15">
      <c r="B43" s="417" t="s">
        <v>53</v>
      </c>
      <c r="C43" s="418">
        <v>10195</v>
      </c>
      <c r="D43" s="419">
        <v>11027</v>
      </c>
      <c r="E43" s="420">
        <f t="shared" si="0"/>
        <v>-832</v>
      </c>
      <c r="F43" s="421">
        <v>19</v>
      </c>
      <c r="G43" s="422">
        <f t="shared" si="2"/>
        <v>-7.5451165321483629</v>
      </c>
      <c r="H43" s="421">
        <v>35</v>
      </c>
    </row>
    <row r="44" spans="2:8" ht="18" customHeight="1" x14ac:dyDescent="0.15">
      <c r="B44" s="417" t="s">
        <v>54</v>
      </c>
      <c r="C44" s="418">
        <v>7412</v>
      </c>
      <c r="D44" s="419">
        <v>8392</v>
      </c>
      <c r="E44" s="420">
        <f t="shared" si="0"/>
        <v>-980</v>
      </c>
      <c r="F44" s="421">
        <v>20</v>
      </c>
      <c r="G44" s="422">
        <f t="shared" si="2"/>
        <v>-11.677788369876072</v>
      </c>
      <c r="H44" s="421">
        <v>41</v>
      </c>
    </row>
    <row r="45" spans="2:8" ht="18" customHeight="1" x14ac:dyDescent="0.15">
      <c r="B45" s="417" t="s">
        <v>55</v>
      </c>
      <c r="C45" s="418">
        <v>2016</v>
      </c>
      <c r="D45" s="419">
        <v>2261</v>
      </c>
      <c r="E45" s="420">
        <f t="shared" si="0"/>
        <v>-245</v>
      </c>
      <c r="F45" s="421">
        <v>10</v>
      </c>
      <c r="G45" s="422">
        <f t="shared" si="2"/>
        <v>-10.835913312693499</v>
      </c>
      <c r="H45" s="421">
        <v>39</v>
      </c>
    </row>
    <row r="46" spans="2:8" ht="18" customHeight="1" x14ac:dyDescent="0.15">
      <c r="B46" s="417" t="s">
        <v>56</v>
      </c>
      <c r="C46" s="418">
        <v>17516</v>
      </c>
      <c r="D46" s="419">
        <v>18111</v>
      </c>
      <c r="E46" s="420">
        <f t="shared" si="0"/>
        <v>-595</v>
      </c>
      <c r="F46" s="421">
        <v>16</v>
      </c>
      <c r="G46" s="422">
        <f t="shared" si="2"/>
        <v>-3.28529622881122</v>
      </c>
      <c r="H46" s="421">
        <v>17</v>
      </c>
    </row>
    <row r="47" spans="2:8" ht="18" customHeight="1" x14ac:dyDescent="0.15">
      <c r="B47" s="431" t="s">
        <v>57</v>
      </c>
      <c r="C47" s="432">
        <v>1511</v>
      </c>
      <c r="D47" s="433">
        <v>1609</v>
      </c>
      <c r="E47" s="434">
        <f t="shared" si="0"/>
        <v>-98</v>
      </c>
      <c r="F47" s="435">
        <v>7</v>
      </c>
      <c r="G47" s="436">
        <f t="shared" si="2"/>
        <v>-6.0907395898073338</v>
      </c>
      <c r="H47" s="435">
        <v>28</v>
      </c>
    </row>
    <row r="48" spans="2:8" x14ac:dyDescent="0.15">
      <c r="C48" s="409"/>
    </row>
  </sheetData>
  <mergeCells count="5">
    <mergeCell ref="B2:B4"/>
    <mergeCell ref="C2:D3"/>
    <mergeCell ref="E2:H2"/>
    <mergeCell ref="E3:F3"/>
    <mergeCell ref="G3:H3"/>
  </mergeCells>
  <phoneticPr fontId="4"/>
  <pageMargins left="0.70866141732283472" right="0.51181102362204722" top="0.55118110236220474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7"/>
  <sheetViews>
    <sheetView zoomScaleNormal="100" workbookViewId="0">
      <selection activeCell="B1" sqref="B1"/>
    </sheetView>
  </sheetViews>
  <sheetFormatPr defaultRowHeight="16.5" x14ac:dyDescent="0.15"/>
  <cols>
    <col min="1" max="1" width="2.5" style="400" customWidth="1"/>
    <col min="2" max="2" width="9" style="400"/>
    <col min="3" max="9" width="10" style="400" customWidth="1"/>
    <col min="10" max="16384" width="9" style="400"/>
  </cols>
  <sheetData>
    <row r="1" spans="2:10" ht="21.75" customHeight="1" x14ac:dyDescent="0.15">
      <c r="B1" s="242" t="s">
        <v>641</v>
      </c>
    </row>
    <row r="2" spans="2:10" ht="15" customHeight="1" x14ac:dyDescent="0.15">
      <c r="B2" s="810"/>
      <c r="C2" s="810" t="s">
        <v>607</v>
      </c>
      <c r="D2" s="810"/>
      <c r="E2" s="810"/>
      <c r="F2" s="810" t="s">
        <v>254</v>
      </c>
      <c r="G2" s="810"/>
      <c r="H2" s="810"/>
      <c r="I2" s="810" t="s">
        <v>255</v>
      </c>
    </row>
    <row r="3" spans="2:10" ht="15" customHeight="1" x14ac:dyDescent="0.15">
      <c r="B3" s="810"/>
      <c r="C3" s="655" t="s">
        <v>24</v>
      </c>
      <c r="D3" s="655" t="s">
        <v>268</v>
      </c>
      <c r="E3" s="655" t="s">
        <v>26</v>
      </c>
      <c r="F3" s="655" t="s">
        <v>24</v>
      </c>
      <c r="G3" s="655" t="s">
        <v>268</v>
      </c>
      <c r="H3" s="655" t="s">
        <v>26</v>
      </c>
      <c r="I3" s="810"/>
    </row>
    <row r="4" spans="2:10" ht="15" customHeight="1" x14ac:dyDescent="0.15">
      <c r="B4" s="810"/>
      <c r="C4" s="656"/>
      <c r="D4" s="656"/>
      <c r="E4" s="656"/>
      <c r="F4" s="402"/>
      <c r="G4" s="402"/>
      <c r="H4" s="439" t="s">
        <v>260</v>
      </c>
      <c r="I4" s="810"/>
    </row>
    <row r="5" spans="2:10" ht="18" customHeight="1" x14ac:dyDescent="0.15">
      <c r="B5" s="403" t="s">
        <v>270</v>
      </c>
      <c r="C5" s="657">
        <v>240520</v>
      </c>
      <c r="D5" s="657">
        <v>1105215</v>
      </c>
      <c r="E5" s="657">
        <v>593751</v>
      </c>
      <c r="F5" s="408">
        <v>12.40122</v>
      </c>
      <c r="G5" s="408">
        <v>56.984940000000002</v>
      </c>
      <c r="H5" s="408">
        <v>30.61383</v>
      </c>
      <c r="I5" s="404">
        <v>780730</v>
      </c>
      <c r="J5" s="409"/>
    </row>
    <row r="6" spans="2:10" ht="18" customHeight="1" x14ac:dyDescent="0.15">
      <c r="B6" s="410" t="s">
        <v>6</v>
      </c>
      <c r="C6" s="658">
        <v>45760</v>
      </c>
      <c r="D6" s="658">
        <v>219393</v>
      </c>
      <c r="E6" s="658">
        <v>113093</v>
      </c>
      <c r="F6" s="416">
        <v>12.097950000000001</v>
      </c>
      <c r="G6" s="416">
        <v>58.00273</v>
      </c>
      <c r="H6" s="416">
        <v>29.899319999999999</v>
      </c>
      <c r="I6" s="411">
        <v>173386</v>
      </c>
    </row>
    <row r="7" spans="2:10" ht="18" customHeight="1" x14ac:dyDescent="0.15">
      <c r="B7" s="417" t="s">
        <v>7</v>
      </c>
      <c r="C7" s="659">
        <v>20339</v>
      </c>
      <c r="D7" s="659">
        <v>92709</v>
      </c>
      <c r="E7" s="659">
        <v>43465</v>
      </c>
      <c r="F7" s="423">
        <v>12.995089999999999</v>
      </c>
      <c r="G7" s="423">
        <v>59.234059999999999</v>
      </c>
      <c r="H7" s="423">
        <v>27.770859999999999</v>
      </c>
      <c r="I7" s="418">
        <v>62277</v>
      </c>
    </row>
    <row r="8" spans="2:10" ht="18" customHeight="1" x14ac:dyDescent="0.15">
      <c r="B8" s="417" t="s">
        <v>8</v>
      </c>
      <c r="C8" s="659">
        <v>10547</v>
      </c>
      <c r="D8" s="659">
        <v>45399</v>
      </c>
      <c r="E8" s="659">
        <v>28093</v>
      </c>
      <c r="F8" s="423">
        <v>12.550129999999999</v>
      </c>
      <c r="G8" s="423">
        <v>54.021349999999998</v>
      </c>
      <c r="H8" s="423">
        <v>33.428530000000002</v>
      </c>
      <c r="I8" s="418">
        <v>32748</v>
      </c>
    </row>
    <row r="9" spans="2:10" ht="18" customHeight="1" x14ac:dyDescent="0.15">
      <c r="B9" s="417" t="s">
        <v>9</v>
      </c>
      <c r="C9" s="659">
        <v>12253</v>
      </c>
      <c r="D9" s="659">
        <v>60458</v>
      </c>
      <c r="E9" s="659">
        <v>33321</v>
      </c>
      <c r="F9" s="423">
        <v>11.555949999999999</v>
      </c>
      <c r="G9" s="423">
        <v>57.018639999999998</v>
      </c>
      <c r="H9" s="423">
        <v>31.425419999999999</v>
      </c>
      <c r="I9" s="418">
        <v>42656</v>
      </c>
    </row>
    <row r="10" spans="2:10" ht="18" customHeight="1" x14ac:dyDescent="0.15">
      <c r="B10" s="417" t="s">
        <v>10</v>
      </c>
      <c r="C10" s="659">
        <v>10487</v>
      </c>
      <c r="D10" s="659">
        <v>47961</v>
      </c>
      <c r="E10" s="659">
        <v>25999</v>
      </c>
      <c r="F10" s="423">
        <v>12.41844</v>
      </c>
      <c r="G10" s="423">
        <v>56.794199999999996</v>
      </c>
      <c r="H10" s="423">
        <v>30.78736</v>
      </c>
      <c r="I10" s="418">
        <v>33438</v>
      </c>
    </row>
    <row r="11" spans="2:10" ht="18" customHeight="1" x14ac:dyDescent="0.15">
      <c r="B11" s="417" t="s">
        <v>11</v>
      </c>
      <c r="C11" s="659">
        <v>9113</v>
      </c>
      <c r="D11" s="659">
        <v>41736</v>
      </c>
      <c r="E11" s="659">
        <v>24980</v>
      </c>
      <c r="F11" s="423">
        <v>12.01783</v>
      </c>
      <c r="G11" s="423">
        <v>55.039630000000002</v>
      </c>
      <c r="H11" s="423">
        <v>32.942540000000001</v>
      </c>
      <c r="I11" s="418">
        <v>29690</v>
      </c>
    </row>
    <row r="12" spans="2:10" ht="18" customHeight="1" x14ac:dyDescent="0.15">
      <c r="B12" s="417" t="s">
        <v>12</v>
      </c>
      <c r="C12" s="659">
        <v>2112</v>
      </c>
      <c r="D12" s="659">
        <v>10121</v>
      </c>
      <c r="E12" s="659">
        <v>6973</v>
      </c>
      <c r="F12" s="423">
        <v>10.996560000000001</v>
      </c>
      <c r="G12" s="423">
        <v>52.697069999999997</v>
      </c>
      <c r="H12" s="423">
        <v>36.306359999999998</v>
      </c>
      <c r="I12" s="418">
        <v>7452</v>
      </c>
    </row>
    <row r="13" spans="2:10" ht="18" customHeight="1" x14ac:dyDescent="0.15">
      <c r="B13" s="417" t="s">
        <v>13</v>
      </c>
      <c r="C13" s="659">
        <v>4187</v>
      </c>
      <c r="D13" s="659">
        <v>21105</v>
      </c>
      <c r="E13" s="659">
        <v>11639</v>
      </c>
      <c r="F13" s="423">
        <v>11.33736</v>
      </c>
      <c r="G13" s="423">
        <v>57.147109999999998</v>
      </c>
      <c r="H13" s="423">
        <v>31.515529999999998</v>
      </c>
      <c r="I13" s="418">
        <v>14521</v>
      </c>
    </row>
    <row r="14" spans="2:10" ht="18" customHeight="1" x14ac:dyDescent="0.15">
      <c r="B14" s="417" t="s">
        <v>14</v>
      </c>
      <c r="C14" s="659">
        <v>8480</v>
      </c>
      <c r="D14" s="659">
        <v>38380</v>
      </c>
      <c r="E14" s="659">
        <v>18140</v>
      </c>
      <c r="F14" s="423">
        <v>13.046150000000001</v>
      </c>
      <c r="G14" s="423">
        <v>59.046149999999997</v>
      </c>
      <c r="H14" s="423">
        <v>27.907689999999999</v>
      </c>
      <c r="I14" s="418">
        <v>24842</v>
      </c>
    </row>
    <row r="15" spans="2:10" ht="18" customHeight="1" x14ac:dyDescent="0.15">
      <c r="B15" s="417" t="s">
        <v>15</v>
      </c>
      <c r="C15" s="659">
        <v>5499</v>
      </c>
      <c r="D15" s="659">
        <v>25118</v>
      </c>
      <c r="E15" s="659">
        <v>16856</v>
      </c>
      <c r="F15" s="423">
        <v>11.58343</v>
      </c>
      <c r="G15" s="423">
        <v>52.910080000000001</v>
      </c>
      <c r="H15" s="423">
        <v>35.506500000000003</v>
      </c>
      <c r="I15" s="418">
        <v>18158</v>
      </c>
    </row>
    <row r="16" spans="2:10" ht="18" customHeight="1" x14ac:dyDescent="0.15">
      <c r="B16" s="417" t="s">
        <v>16</v>
      </c>
      <c r="C16" s="659">
        <v>8277</v>
      </c>
      <c r="D16" s="659">
        <v>32868</v>
      </c>
      <c r="E16" s="659">
        <v>12916</v>
      </c>
      <c r="F16" s="423">
        <v>15.31048</v>
      </c>
      <c r="G16" s="423">
        <v>60.797989999999999</v>
      </c>
      <c r="H16" s="423">
        <v>23.891529999999999</v>
      </c>
      <c r="I16" s="418">
        <v>21880</v>
      </c>
    </row>
    <row r="17" spans="2:9" ht="18" customHeight="1" x14ac:dyDescent="0.15">
      <c r="B17" s="417" t="s">
        <v>17</v>
      </c>
      <c r="C17" s="659">
        <v>6553</v>
      </c>
      <c r="D17" s="659">
        <v>30878</v>
      </c>
      <c r="E17" s="659">
        <v>17692</v>
      </c>
      <c r="F17" s="423">
        <v>11.88796</v>
      </c>
      <c r="G17" s="423">
        <v>56.016539999999999</v>
      </c>
      <c r="H17" s="423">
        <v>32.095500000000001</v>
      </c>
      <c r="I17" s="418">
        <v>21359</v>
      </c>
    </row>
    <row r="18" spans="2:9" ht="18" customHeight="1" x14ac:dyDescent="0.15">
      <c r="B18" s="417" t="s">
        <v>18</v>
      </c>
      <c r="C18" s="659">
        <v>18832</v>
      </c>
      <c r="D18" s="659">
        <v>83147</v>
      </c>
      <c r="E18" s="659">
        <v>40954</v>
      </c>
      <c r="F18" s="423">
        <v>13.1754</v>
      </c>
      <c r="G18" s="423">
        <v>58.17201</v>
      </c>
      <c r="H18" s="423">
        <v>28.65259</v>
      </c>
      <c r="I18" s="418">
        <v>57129</v>
      </c>
    </row>
    <row r="19" spans="2:9" ht="18" customHeight="1" x14ac:dyDescent="0.15">
      <c r="B19" s="417" t="s">
        <v>19</v>
      </c>
      <c r="C19" s="659">
        <v>12949</v>
      </c>
      <c r="D19" s="659">
        <v>57717</v>
      </c>
      <c r="E19" s="659">
        <v>27764</v>
      </c>
      <c r="F19" s="423">
        <v>13.15554</v>
      </c>
      <c r="G19" s="423">
        <v>58.637610000000002</v>
      </c>
      <c r="H19" s="423">
        <v>28.206849999999999</v>
      </c>
      <c r="I19" s="418">
        <v>39996</v>
      </c>
    </row>
    <row r="20" spans="2:9" ht="18" customHeight="1" x14ac:dyDescent="0.15">
      <c r="B20" s="417" t="s">
        <v>261</v>
      </c>
      <c r="C20" s="659">
        <v>2616</v>
      </c>
      <c r="D20" s="659">
        <v>13520</v>
      </c>
      <c r="E20" s="659">
        <v>9115</v>
      </c>
      <c r="F20" s="423">
        <v>10.35999</v>
      </c>
      <c r="G20" s="423">
        <v>53.542430000000003</v>
      </c>
      <c r="H20" s="423">
        <v>36.097580000000001</v>
      </c>
      <c r="I20" s="418">
        <v>9511</v>
      </c>
    </row>
    <row r="21" spans="2:9" ht="18" customHeight="1" x14ac:dyDescent="0.15">
      <c r="B21" s="417" t="s">
        <v>262</v>
      </c>
      <c r="C21" s="659">
        <v>8590</v>
      </c>
      <c r="D21" s="659">
        <v>34645</v>
      </c>
      <c r="E21" s="659">
        <v>11829</v>
      </c>
      <c r="F21" s="423">
        <v>15.60003</v>
      </c>
      <c r="G21" s="423">
        <v>62.917700000000004</v>
      </c>
      <c r="H21" s="423">
        <v>21.482279999999999</v>
      </c>
      <c r="I21" s="418">
        <v>22502</v>
      </c>
    </row>
    <row r="22" spans="2:9" ht="18" customHeight="1" x14ac:dyDescent="0.15">
      <c r="B22" s="417" t="s">
        <v>263</v>
      </c>
      <c r="C22" s="659">
        <v>2393</v>
      </c>
      <c r="D22" s="659">
        <v>11032</v>
      </c>
      <c r="E22" s="659">
        <v>9102</v>
      </c>
      <c r="F22" s="423">
        <v>10.622809999999999</v>
      </c>
      <c r="G22" s="423">
        <v>48.972340000000003</v>
      </c>
      <c r="H22" s="423">
        <v>40.404850000000003</v>
      </c>
      <c r="I22" s="418">
        <v>8196</v>
      </c>
    </row>
    <row r="23" spans="2:9" ht="18" customHeight="1" x14ac:dyDescent="0.15">
      <c r="B23" s="417" t="s">
        <v>264</v>
      </c>
      <c r="C23" s="659">
        <v>4187</v>
      </c>
      <c r="D23" s="659">
        <v>18511</v>
      </c>
      <c r="E23" s="659">
        <v>10038</v>
      </c>
      <c r="F23" s="423">
        <v>12.7902</v>
      </c>
      <c r="G23" s="423">
        <v>56.546309999999998</v>
      </c>
      <c r="H23" s="423">
        <v>30.663489999999999</v>
      </c>
      <c r="I23" s="418">
        <v>11720</v>
      </c>
    </row>
    <row r="24" spans="2:9" ht="18" customHeight="1" x14ac:dyDescent="0.15">
      <c r="B24" s="424" t="s">
        <v>198</v>
      </c>
      <c r="C24" s="660">
        <v>4575</v>
      </c>
      <c r="D24" s="660">
        <v>19746</v>
      </c>
      <c r="E24" s="660">
        <v>14612</v>
      </c>
      <c r="F24" s="430">
        <v>11.750959999999999</v>
      </c>
      <c r="G24" s="430">
        <v>50.7179</v>
      </c>
      <c r="H24" s="430">
        <v>37.531140000000001</v>
      </c>
      <c r="I24" s="425">
        <v>14562</v>
      </c>
    </row>
    <row r="25" spans="2:9" ht="18" customHeight="1" x14ac:dyDescent="0.15">
      <c r="B25" s="417" t="s">
        <v>265</v>
      </c>
      <c r="C25" s="659">
        <v>3246</v>
      </c>
      <c r="D25" s="659">
        <v>14670</v>
      </c>
      <c r="E25" s="659">
        <v>12298</v>
      </c>
      <c r="F25" s="423">
        <v>10.743359999999999</v>
      </c>
      <c r="G25" s="423">
        <v>48.553649999999998</v>
      </c>
      <c r="H25" s="423">
        <v>40.70299</v>
      </c>
      <c r="I25" s="418">
        <v>11686</v>
      </c>
    </row>
    <row r="26" spans="2:9" ht="18" customHeight="1" x14ac:dyDescent="0.15">
      <c r="B26" s="417" t="s">
        <v>266</v>
      </c>
      <c r="C26" s="659">
        <v>3270</v>
      </c>
      <c r="D26" s="659">
        <v>18152</v>
      </c>
      <c r="E26" s="659">
        <v>11257</v>
      </c>
      <c r="F26" s="423">
        <v>10.00643</v>
      </c>
      <c r="G26" s="423">
        <v>55.546379999999999</v>
      </c>
      <c r="H26" s="423">
        <v>34.447200000000002</v>
      </c>
      <c r="I26" s="418">
        <v>11600</v>
      </c>
    </row>
    <row r="27" spans="2:9" ht="18" customHeight="1" x14ac:dyDescent="0.15">
      <c r="B27" s="417" t="s">
        <v>37</v>
      </c>
      <c r="C27" s="659">
        <v>3774</v>
      </c>
      <c r="D27" s="659">
        <v>15941</v>
      </c>
      <c r="E27" s="659">
        <v>5822</v>
      </c>
      <c r="F27" s="423">
        <v>14.778560000000001</v>
      </c>
      <c r="G27" s="423">
        <v>62.42315</v>
      </c>
      <c r="H27" s="423">
        <v>22.798290000000001</v>
      </c>
      <c r="I27" s="418">
        <v>10585</v>
      </c>
    </row>
    <row r="28" spans="2:9" ht="18" customHeight="1" x14ac:dyDescent="0.15">
      <c r="B28" s="417" t="s">
        <v>38</v>
      </c>
      <c r="C28" s="659">
        <v>2740</v>
      </c>
      <c r="D28" s="659">
        <v>13011</v>
      </c>
      <c r="E28" s="659">
        <v>6210</v>
      </c>
      <c r="F28" s="423">
        <v>12.476660000000001</v>
      </c>
      <c r="G28" s="423">
        <v>59.245939999999997</v>
      </c>
      <c r="H28" s="423">
        <v>28.2774</v>
      </c>
      <c r="I28" s="418">
        <v>8595</v>
      </c>
    </row>
    <row r="29" spans="2:9" ht="18" customHeight="1" x14ac:dyDescent="0.15">
      <c r="B29" s="417" t="s">
        <v>39</v>
      </c>
      <c r="C29" s="659">
        <v>2848</v>
      </c>
      <c r="D29" s="659">
        <v>14822</v>
      </c>
      <c r="E29" s="659">
        <v>9162</v>
      </c>
      <c r="F29" s="423">
        <v>10.614190000000001</v>
      </c>
      <c r="G29" s="423">
        <v>55.240009999999998</v>
      </c>
      <c r="H29" s="423">
        <v>34.145800000000001</v>
      </c>
      <c r="I29" s="418">
        <v>9405</v>
      </c>
    </row>
    <row r="30" spans="2:9" ht="18" customHeight="1" x14ac:dyDescent="0.15">
      <c r="B30" s="417" t="s">
        <v>40</v>
      </c>
      <c r="C30" s="659">
        <v>3272</v>
      </c>
      <c r="D30" s="659">
        <v>14765</v>
      </c>
      <c r="E30" s="659">
        <v>8280</v>
      </c>
      <c r="F30" s="423">
        <v>12.43303</v>
      </c>
      <c r="G30" s="423">
        <v>56.104419999999998</v>
      </c>
      <c r="H30" s="423">
        <v>31.46255</v>
      </c>
      <c r="I30" s="418">
        <v>9580</v>
      </c>
    </row>
    <row r="31" spans="2:9" ht="18" customHeight="1" x14ac:dyDescent="0.15">
      <c r="B31" s="417" t="s">
        <v>267</v>
      </c>
      <c r="C31" s="659">
        <v>584</v>
      </c>
      <c r="D31" s="659">
        <v>3338</v>
      </c>
      <c r="E31" s="659">
        <v>2649</v>
      </c>
      <c r="F31" s="423">
        <v>8.8875399999999996</v>
      </c>
      <c r="G31" s="423">
        <v>50.798969999999997</v>
      </c>
      <c r="H31" s="423">
        <v>40.313499999999998</v>
      </c>
      <c r="I31" s="418">
        <v>2507</v>
      </c>
    </row>
    <row r="32" spans="2:9" ht="18" customHeight="1" x14ac:dyDescent="0.15">
      <c r="B32" s="417" t="s">
        <v>42</v>
      </c>
      <c r="C32" s="659">
        <v>2177</v>
      </c>
      <c r="D32" s="659">
        <v>10309</v>
      </c>
      <c r="E32" s="659">
        <v>5973</v>
      </c>
      <c r="F32" s="423">
        <v>11.793699999999999</v>
      </c>
      <c r="G32" s="423">
        <v>55.848100000000002</v>
      </c>
      <c r="H32" s="423">
        <v>32.358199999999997</v>
      </c>
      <c r="I32" s="418">
        <v>6810</v>
      </c>
    </row>
    <row r="33" spans="2:9" ht="18" customHeight="1" x14ac:dyDescent="0.15">
      <c r="B33" s="417" t="s">
        <v>43</v>
      </c>
      <c r="C33" s="659">
        <v>1300</v>
      </c>
      <c r="D33" s="659">
        <v>5753</v>
      </c>
      <c r="E33" s="659">
        <v>2571</v>
      </c>
      <c r="F33" s="423">
        <v>13.507899999999999</v>
      </c>
      <c r="G33" s="423">
        <v>59.777639999999998</v>
      </c>
      <c r="H33" s="423">
        <v>26.714459999999999</v>
      </c>
      <c r="I33" s="418">
        <v>3439</v>
      </c>
    </row>
    <row r="34" spans="2:9" ht="18" customHeight="1" x14ac:dyDescent="0.15">
      <c r="B34" s="417" t="s">
        <v>44</v>
      </c>
      <c r="C34" s="659">
        <v>1875</v>
      </c>
      <c r="D34" s="659">
        <v>8306</v>
      </c>
      <c r="E34" s="659">
        <v>4111</v>
      </c>
      <c r="F34" s="423">
        <v>13.11923</v>
      </c>
      <c r="G34" s="423">
        <v>58.116430000000001</v>
      </c>
      <c r="H34" s="423">
        <v>28.764340000000001</v>
      </c>
      <c r="I34" s="418">
        <v>5013</v>
      </c>
    </row>
    <row r="35" spans="2:9" ht="18" customHeight="1" x14ac:dyDescent="0.15">
      <c r="B35" s="417" t="s">
        <v>45</v>
      </c>
      <c r="C35" s="659">
        <v>1993</v>
      </c>
      <c r="D35" s="659">
        <v>10003</v>
      </c>
      <c r="E35" s="659">
        <v>7523</v>
      </c>
      <c r="F35" s="423">
        <v>10.210559999999999</v>
      </c>
      <c r="G35" s="423">
        <v>51.247500000000002</v>
      </c>
      <c r="H35" s="423">
        <v>38.541930000000001</v>
      </c>
      <c r="I35" s="418">
        <v>7067</v>
      </c>
    </row>
    <row r="36" spans="2:9" ht="18" customHeight="1" x14ac:dyDescent="0.15">
      <c r="B36" s="417" t="s">
        <v>46</v>
      </c>
      <c r="C36" s="659">
        <v>2794</v>
      </c>
      <c r="D36" s="659">
        <v>12579</v>
      </c>
      <c r="E36" s="659">
        <v>6608</v>
      </c>
      <c r="F36" s="423">
        <v>12.710979999999999</v>
      </c>
      <c r="G36" s="423">
        <v>57.226700000000001</v>
      </c>
      <c r="H36" s="423">
        <v>30.062329999999999</v>
      </c>
      <c r="I36" s="418">
        <v>7547</v>
      </c>
    </row>
    <row r="37" spans="2:9" ht="18" customHeight="1" x14ac:dyDescent="0.15">
      <c r="B37" s="417" t="s">
        <v>47</v>
      </c>
      <c r="C37" s="659">
        <v>2976</v>
      </c>
      <c r="D37" s="659">
        <v>13427</v>
      </c>
      <c r="E37" s="659">
        <v>6911</v>
      </c>
      <c r="F37" s="423">
        <v>12.764860000000001</v>
      </c>
      <c r="G37" s="423">
        <v>57.591999999999999</v>
      </c>
      <c r="H37" s="423">
        <v>29.643129999999999</v>
      </c>
      <c r="I37" s="418">
        <v>8395</v>
      </c>
    </row>
    <row r="38" spans="2:9" ht="18" customHeight="1" x14ac:dyDescent="0.15">
      <c r="B38" s="417" t="s">
        <v>48</v>
      </c>
      <c r="C38" s="659">
        <v>2501</v>
      </c>
      <c r="D38" s="659">
        <v>11063</v>
      </c>
      <c r="E38" s="659">
        <v>4455</v>
      </c>
      <c r="F38" s="423">
        <v>13.87979</v>
      </c>
      <c r="G38" s="423">
        <v>61.396299999999997</v>
      </c>
      <c r="H38" s="423">
        <v>24.7239</v>
      </c>
      <c r="I38" s="418">
        <v>7418</v>
      </c>
    </row>
    <row r="39" spans="2:9" ht="18" customHeight="1" x14ac:dyDescent="0.15">
      <c r="B39" s="417" t="s">
        <v>49</v>
      </c>
      <c r="C39" s="659">
        <v>1046</v>
      </c>
      <c r="D39" s="659">
        <v>4686</v>
      </c>
      <c r="E39" s="659">
        <v>2254</v>
      </c>
      <c r="F39" s="423">
        <v>13.09792</v>
      </c>
      <c r="G39" s="423">
        <v>58.677689999999998</v>
      </c>
      <c r="H39" s="423">
        <v>28.22439</v>
      </c>
      <c r="I39" s="418">
        <v>3200</v>
      </c>
    </row>
    <row r="40" spans="2:9" ht="18" customHeight="1" x14ac:dyDescent="0.15">
      <c r="B40" s="417" t="s">
        <v>50</v>
      </c>
      <c r="C40" s="659">
        <v>792</v>
      </c>
      <c r="D40" s="659">
        <v>3016</v>
      </c>
      <c r="E40" s="659">
        <v>1817</v>
      </c>
      <c r="F40" s="423">
        <v>14.08</v>
      </c>
      <c r="G40" s="423">
        <v>53.617780000000003</v>
      </c>
      <c r="H40" s="423">
        <v>32.302219999999998</v>
      </c>
      <c r="I40" s="418">
        <v>1967</v>
      </c>
    </row>
    <row r="41" spans="2:9" ht="18" customHeight="1" x14ac:dyDescent="0.15">
      <c r="B41" s="417" t="s">
        <v>51</v>
      </c>
      <c r="C41" s="659">
        <v>1239</v>
      </c>
      <c r="D41" s="659">
        <v>5449</v>
      </c>
      <c r="E41" s="659">
        <v>3158</v>
      </c>
      <c r="F41" s="423">
        <v>12.58379</v>
      </c>
      <c r="G41" s="423">
        <v>55.342269999999999</v>
      </c>
      <c r="H41" s="423">
        <v>32.07394</v>
      </c>
      <c r="I41" s="418">
        <v>3702</v>
      </c>
    </row>
    <row r="42" spans="2:9" ht="18" customHeight="1" x14ac:dyDescent="0.15">
      <c r="B42" s="417" t="s">
        <v>52</v>
      </c>
      <c r="C42" s="659">
        <v>283</v>
      </c>
      <c r="D42" s="659">
        <v>1551</v>
      </c>
      <c r="E42" s="659">
        <v>1568</v>
      </c>
      <c r="F42" s="423">
        <v>8.3186400000000003</v>
      </c>
      <c r="G42" s="423">
        <v>45.590829999999997</v>
      </c>
      <c r="H42" s="423">
        <v>46.090530000000001</v>
      </c>
      <c r="I42" s="418">
        <v>1312</v>
      </c>
    </row>
    <row r="43" spans="2:9" ht="18" customHeight="1" x14ac:dyDescent="0.15">
      <c r="B43" s="417" t="s">
        <v>53</v>
      </c>
      <c r="C43" s="659">
        <v>999</v>
      </c>
      <c r="D43" s="659">
        <v>5089</v>
      </c>
      <c r="E43" s="659">
        <v>4097</v>
      </c>
      <c r="F43" s="423">
        <v>9.8085400000000007</v>
      </c>
      <c r="G43" s="423">
        <v>49.96564</v>
      </c>
      <c r="H43" s="423">
        <v>40.225819999999999</v>
      </c>
      <c r="I43" s="418">
        <v>3879</v>
      </c>
    </row>
    <row r="44" spans="2:9" ht="18" customHeight="1" x14ac:dyDescent="0.15">
      <c r="B44" s="417" t="s">
        <v>54</v>
      </c>
      <c r="C44" s="659">
        <v>586</v>
      </c>
      <c r="D44" s="659">
        <v>3355</v>
      </c>
      <c r="E44" s="659">
        <v>3471</v>
      </c>
      <c r="F44" s="423">
        <v>7.9061000000000003</v>
      </c>
      <c r="G44" s="423">
        <v>45.26444</v>
      </c>
      <c r="H44" s="423">
        <v>46.829470000000001</v>
      </c>
      <c r="I44" s="418">
        <v>2872</v>
      </c>
    </row>
    <row r="45" spans="2:9" ht="18" customHeight="1" x14ac:dyDescent="0.15">
      <c r="B45" s="417" t="s">
        <v>55</v>
      </c>
      <c r="C45" s="659">
        <v>185</v>
      </c>
      <c r="D45" s="659">
        <v>921</v>
      </c>
      <c r="E45" s="659">
        <v>910</v>
      </c>
      <c r="F45" s="423">
        <v>9.1765899999999991</v>
      </c>
      <c r="G45" s="423">
        <v>45.684519999999999</v>
      </c>
      <c r="H45" s="423">
        <v>45.138890000000004</v>
      </c>
      <c r="I45" s="421">
        <v>780</v>
      </c>
    </row>
    <row r="46" spans="2:9" ht="18" customHeight="1" x14ac:dyDescent="0.15">
      <c r="B46" s="417" t="s">
        <v>56</v>
      </c>
      <c r="C46" s="659">
        <v>2090</v>
      </c>
      <c r="D46" s="659">
        <v>9755</v>
      </c>
      <c r="E46" s="659">
        <v>5565</v>
      </c>
      <c r="F46" s="423">
        <v>12.0046</v>
      </c>
      <c r="G46" s="423">
        <v>56.031019999999998</v>
      </c>
      <c r="H46" s="423">
        <v>31.964390000000002</v>
      </c>
      <c r="I46" s="418">
        <v>6768</v>
      </c>
    </row>
    <row r="47" spans="2:9" ht="18" customHeight="1" x14ac:dyDescent="0.15">
      <c r="B47" s="431" t="s">
        <v>57</v>
      </c>
      <c r="C47" s="661">
        <v>201</v>
      </c>
      <c r="D47" s="661">
        <v>810</v>
      </c>
      <c r="E47" s="661">
        <v>500</v>
      </c>
      <c r="F47" s="437">
        <v>13.30245</v>
      </c>
      <c r="G47" s="437">
        <v>53.606879999999997</v>
      </c>
      <c r="H47" s="437">
        <v>33.090670000000003</v>
      </c>
      <c r="I47" s="435">
        <v>580</v>
      </c>
    </row>
    <row r="48" spans="2:9" x14ac:dyDescent="0.15">
      <c r="F48" s="438"/>
      <c r="G48" s="438"/>
      <c r="H48" s="438"/>
    </row>
    <row r="49" spans="6:8" x14ac:dyDescent="0.15">
      <c r="F49" s="438"/>
      <c r="G49" s="438"/>
      <c r="H49" s="438"/>
    </row>
    <row r="50" spans="6:8" x14ac:dyDescent="0.15">
      <c r="F50" s="438"/>
      <c r="G50" s="438"/>
      <c r="H50" s="438"/>
    </row>
    <row r="51" spans="6:8" x14ac:dyDescent="0.15">
      <c r="F51" s="438"/>
      <c r="G51" s="438"/>
      <c r="H51" s="438"/>
    </row>
    <row r="52" spans="6:8" x14ac:dyDescent="0.15">
      <c r="F52" s="438"/>
      <c r="G52" s="438"/>
      <c r="H52" s="438"/>
    </row>
    <row r="53" spans="6:8" x14ac:dyDescent="0.15">
      <c r="F53" s="438"/>
      <c r="G53" s="438"/>
      <c r="H53" s="438"/>
    </row>
    <row r="54" spans="6:8" x14ac:dyDescent="0.15">
      <c r="F54" s="438"/>
      <c r="G54" s="438"/>
      <c r="H54" s="438"/>
    </row>
    <row r="55" spans="6:8" x14ac:dyDescent="0.15">
      <c r="F55" s="438"/>
      <c r="G55" s="438"/>
      <c r="H55" s="438"/>
    </row>
    <row r="56" spans="6:8" x14ac:dyDescent="0.15">
      <c r="F56" s="438"/>
      <c r="G56" s="438"/>
      <c r="H56" s="438"/>
    </row>
    <row r="57" spans="6:8" x14ac:dyDescent="0.15">
      <c r="F57" s="438"/>
      <c r="G57" s="438"/>
      <c r="H57" s="438"/>
    </row>
    <row r="58" spans="6:8" x14ac:dyDescent="0.15">
      <c r="F58" s="438"/>
      <c r="G58" s="438"/>
      <c r="H58" s="438"/>
    </row>
    <row r="59" spans="6:8" x14ac:dyDescent="0.15">
      <c r="F59" s="438"/>
      <c r="G59" s="438"/>
      <c r="H59" s="438"/>
    </row>
    <row r="60" spans="6:8" x14ac:dyDescent="0.15">
      <c r="F60" s="438"/>
      <c r="G60" s="438"/>
      <c r="H60" s="438"/>
    </row>
    <row r="61" spans="6:8" x14ac:dyDescent="0.15">
      <c r="F61" s="438"/>
      <c r="G61" s="438"/>
      <c r="H61" s="438"/>
    </row>
    <row r="62" spans="6:8" x14ac:dyDescent="0.15">
      <c r="F62" s="438"/>
      <c r="G62" s="438"/>
      <c r="H62" s="438"/>
    </row>
    <row r="63" spans="6:8" x14ac:dyDescent="0.15">
      <c r="F63" s="438"/>
      <c r="G63" s="438"/>
      <c r="H63" s="438"/>
    </row>
    <row r="64" spans="6:8" x14ac:dyDescent="0.15">
      <c r="F64" s="438"/>
      <c r="G64" s="438"/>
      <c r="H64" s="438"/>
    </row>
    <row r="65" spans="6:8" x14ac:dyDescent="0.15">
      <c r="F65" s="438"/>
      <c r="G65" s="438"/>
      <c r="H65" s="438"/>
    </row>
    <row r="66" spans="6:8" x14ac:dyDescent="0.15">
      <c r="F66" s="438"/>
      <c r="G66" s="438"/>
      <c r="H66" s="438"/>
    </row>
    <row r="67" spans="6:8" x14ac:dyDescent="0.15">
      <c r="F67" s="438"/>
      <c r="G67" s="438"/>
      <c r="H67" s="438"/>
    </row>
    <row r="68" spans="6:8" x14ac:dyDescent="0.15">
      <c r="F68" s="438"/>
      <c r="G68" s="438"/>
      <c r="H68" s="438"/>
    </row>
    <row r="69" spans="6:8" x14ac:dyDescent="0.15">
      <c r="F69" s="438"/>
      <c r="G69" s="438"/>
      <c r="H69" s="438"/>
    </row>
    <row r="70" spans="6:8" x14ac:dyDescent="0.15">
      <c r="F70" s="438"/>
      <c r="G70" s="438"/>
      <c r="H70" s="438"/>
    </row>
    <row r="71" spans="6:8" x14ac:dyDescent="0.15">
      <c r="F71" s="438"/>
      <c r="G71" s="438"/>
      <c r="H71" s="438"/>
    </row>
    <row r="72" spans="6:8" x14ac:dyDescent="0.15">
      <c r="F72" s="438"/>
      <c r="G72" s="438"/>
      <c r="H72" s="438"/>
    </row>
    <row r="73" spans="6:8" x14ac:dyDescent="0.15">
      <c r="F73" s="438"/>
      <c r="G73" s="438"/>
      <c r="H73" s="438"/>
    </row>
    <row r="74" spans="6:8" x14ac:dyDescent="0.15">
      <c r="F74" s="438"/>
      <c r="G74" s="438"/>
      <c r="H74" s="438"/>
    </row>
    <row r="75" spans="6:8" x14ac:dyDescent="0.15">
      <c r="F75" s="438"/>
      <c r="G75" s="438"/>
      <c r="H75" s="438"/>
    </row>
    <row r="76" spans="6:8" x14ac:dyDescent="0.15">
      <c r="F76" s="438"/>
      <c r="G76" s="438"/>
      <c r="H76" s="438"/>
    </row>
    <row r="77" spans="6:8" x14ac:dyDescent="0.15">
      <c r="F77" s="438"/>
      <c r="G77" s="438"/>
      <c r="H77" s="438"/>
    </row>
    <row r="78" spans="6:8" x14ac:dyDescent="0.15">
      <c r="F78" s="438"/>
      <c r="G78" s="438"/>
      <c r="H78" s="438"/>
    </row>
    <row r="79" spans="6:8" x14ac:dyDescent="0.15">
      <c r="F79" s="438"/>
      <c r="G79" s="438"/>
      <c r="H79" s="438"/>
    </row>
    <row r="80" spans="6:8" x14ac:dyDescent="0.15">
      <c r="F80" s="438"/>
      <c r="G80" s="438"/>
      <c r="H80" s="438"/>
    </row>
    <row r="81" spans="6:8" x14ac:dyDescent="0.15">
      <c r="F81" s="438"/>
      <c r="G81" s="438"/>
      <c r="H81" s="438"/>
    </row>
    <row r="82" spans="6:8" x14ac:dyDescent="0.15">
      <c r="F82" s="438"/>
      <c r="G82" s="438"/>
      <c r="H82" s="438"/>
    </row>
    <row r="83" spans="6:8" x14ac:dyDescent="0.15">
      <c r="F83" s="438"/>
      <c r="G83" s="438"/>
      <c r="H83" s="438"/>
    </row>
    <row r="84" spans="6:8" x14ac:dyDescent="0.15">
      <c r="F84" s="438"/>
      <c r="G84" s="438"/>
      <c r="H84" s="438"/>
    </row>
    <row r="85" spans="6:8" x14ac:dyDescent="0.15">
      <c r="F85" s="438"/>
      <c r="G85" s="438"/>
      <c r="H85" s="438"/>
    </row>
    <row r="86" spans="6:8" x14ac:dyDescent="0.15">
      <c r="F86" s="438"/>
      <c r="G86" s="438"/>
      <c r="H86" s="438"/>
    </row>
    <row r="87" spans="6:8" x14ac:dyDescent="0.15">
      <c r="F87" s="438"/>
      <c r="G87" s="438"/>
      <c r="H87" s="438"/>
    </row>
    <row r="88" spans="6:8" x14ac:dyDescent="0.15">
      <c r="F88" s="438"/>
      <c r="G88" s="438"/>
      <c r="H88" s="438"/>
    </row>
    <row r="89" spans="6:8" x14ac:dyDescent="0.15">
      <c r="F89" s="438"/>
      <c r="G89" s="438"/>
      <c r="H89" s="438"/>
    </row>
    <row r="90" spans="6:8" x14ac:dyDescent="0.15">
      <c r="F90" s="438"/>
      <c r="G90" s="438"/>
      <c r="H90" s="438"/>
    </row>
    <row r="91" spans="6:8" x14ac:dyDescent="0.15">
      <c r="F91" s="438"/>
      <c r="G91" s="438"/>
      <c r="H91" s="438"/>
    </row>
    <row r="92" spans="6:8" x14ac:dyDescent="0.15">
      <c r="F92" s="438"/>
      <c r="G92" s="438"/>
      <c r="H92" s="438"/>
    </row>
    <row r="93" spans="6:8" x14ac:dyDescent="0.15">
      <c r="F93" s="438"/>
      <c r="G93" s="438"/>
      <c r="H93" s="438"/>
    </row>
    <row r="94" spans="6:8" x14ac:dyDescent="0.15">
      <c r="F94" s="438"/>
      <c r="G94" s="438"/>
      <c r="H94" s="438"/>
    </row>
    <row r="95" spans="6:8" x14ac:dyDescent="0.15">
      <c r="F95" s="438"/>
      <c r="G95" s="438"/>
      <c r="H95" s="438"/>
    </row>
    <row r="96" spans="6:8" x14ac:dyDescent="0.15">
      <c r="F96" s="438"/>
      <c r="G96" s="438"/>
      <c r="H96" s="438"/>
    </row>
    <row r="97" spans="6:8" x14ac:dyDescent="0.15">
      <c r="F97" s="438"/>
      <c r="G97" s="438"/>
      <c r="H97" s="438"/>
    </row>
    <row r="98" spans="6:8" x14ac:dyDescent="0.15">
      <c r="F98" s="438"/>
      <c r="G98" s="438"/>
      <c r="H98" s="438"/>
    </row>
    <row r="99" spans="6:8" x14ac:dyDescent="0.15">
      <c r="F99" s="438"/>
      <c r="G99" s="438"/>
      <c r="H99" s="438"/>
    </row>
    <row r="100" spans="6:8" x14ac:dyDescent="0.15">
      <c r="F100" s="438"/>
      <c r="G100" s="438"/>
      <c r="H100" s="438"/>
    </row>
    <row r="101" spans="6:8" x14ac:dyDescent="0.15">
      <c r="F101" s="438"/>
      <c r="G101" s="438"/>
      <c r="H101" s="438"/>
    </row>
    <row r="102" spans="6:8" x14ac:dyDescent="0.15">
      <c r="F102" s="438"/>
      <c r="G102" s="438"/>
      <c r="H102" s="438"/>
    </row>
    <row r="103" spans="6:8" x14ac:dyDescent="0.15">
      <c r="F103" s="438"/>
      <c r="G103" s="438"/>
      <c r="H103" s="438"/>
    </row>
    <row r="104" spans="6:8" x14ac:dyDescent="0.15">
      <c r="F104" s="438"/>
      <c r="G104" s="438"/>
      <c r="H104" s="438"/>
    </row>
    <row r="105" spans="6:8" x14ac:dyDescent="0.15">
      <c r="F105" s="438"/>
      <c r="G105" s="438"/>
      <c r="H105" s="438"/>
    </row>
    <row r="106" spans="6:8" x14ac:dyDescent="0.15">
      <c r="F106" s="438"/>
      <c r="G106" s="438"/>
      <c r="H106" s="438"/>
    </row>
    <row r="107" spans="6:8" x14ac:dyDescent="0.15">
      <c r="F107" s="438"/>
      <c r="G107" s="438"/>
      <c r="H107" s="438"/>
    </row>
    <row r="108" spans="6:8" x14ac:dyDescent="0.15">
      <c r="F108" s="438"/>
      <c r="G108" s="438"/>
      <c r="H108" s="438"/>
    </row>
    <row r="109" spans="6:8" x14ac:dyDescent="0.15">
      <c r="F109" s="438"/>
      <c r="G109" s="438"/>
      <c r="H109" s="438"/>
    </row>
    <row r="110" spans="6:8" x14ac:dyDescent="0.15">
      <c r="F110" s="438"/>
      <c r="G110" s="438"/>
      <c r="H110" s="438"/>
    </row>
    <row r="111" spans="6:8" x14ac:dyDescent="0.15">
      <c r="F111" s="438"/>
      <c r="G111" s="438"/>
      <c r="H111" s="438"/>
    </row>
    <row r="112" spans="6:8" x14ac:dyDescent="0.15">
      <c r="F112" s="438"/>
      <c r="G112" s="438"/>
      <c r="H112" s="438"/>
    </row>
    <row r="113" spans="6:8" x14ac:dyDescent="0.15">
      <c r="F113" s="438"/>
      <c r="G113" s="438"/>
      <c r="H113" s="438"/>
    </row>
    <row r="114" spans="6:8" x14ac:dyDescent="0.15">
      <c r="F114" s="438"/>
      <c r="G114" s="438"/>
      <c r="H114" s="438"/>
    </row>
    <row r="115" spans="6:8" x14ac:dyDescent="0.15">
      <c r="F115" s="438"/>
      <c r="G115" s="438"/>
      <c r="H115" s="438"/>
    </row>
    <row r="116" spans="6:8" x14ac:dyDescent="0.15">
      <c r="F116" s="438"/>
      <c r="G116" s="438"/>
      <c r="H116" s="438"/>
    </row>
    <row r="117" spans="6:8" x14ac:dyDescent="0.15">
      <c r="F117" s="438"/>
      <c r="G117" s="438"/>
      <c r="H117" s="438"/>
    </row>
    <row r="118" spans="6:8" x14ac:dyDescent="0.15">
      <c r="F118" s="438"/>
      <c r="G118" s="438"/>
      <c r="H118" s="438"/>
    </row>
    <row r="119" spans="6:8" x14ac:dyDescent="0.15">
      <c r="F119" s="438"/>
      <c r="G119" s="438"/>
      <c r="H119" s="438"/>
    </row>
    <row r="120" spans="6:8" x14ac:dyDescent="0.15">
      <c r="F120" s="438"/>
      <c r="G120" s="438"/>
      <c r="H120" s="438"/>
    </row>
    <row r="121" spans="6:8" x14ac:dyDescent="0.15">
      <c r="F121" s="438"/>
      <c r="G121" s="438"/>
      <c r="H121" s="438"/>
    </row>
    <row r="122" spans="6:8" x14ac:dyDescent="0.15">
      <c r="F122" s="438"/>
      <c r="G122" s="438"/>
      <c r="H122" s="438"/>
    </row>
    <row r="123" spans="6:8" x14ac:dyDescent="0.15">
      <c r="F123" s="438"/>
      <c r="G123" s="438"/>
      <c r="H123" s="438"/>
    </row>
    <row r="124" spans="6:8" x14ac:dyDescent="0.15">
      <c r="F124" s="438"/>
      <c r="G124" s="438"/>
      <c r="H124" s="438"/>
    </row>
    <row r="125" spans="6:8" x14ac:dyDescent="0.15">
      <c r="F125" s="438"/>
      <c r="G125" s="438"/>
      <c r="H125" s="438"/>
    </row>
    <row r="126" spans="6:8" x14ac:dyDescent="0.15">
      <c r="F126" s="438"/>
      <c r="G126" s="438"/>
      <c r="H126" s="438"/>
    </row>
    <row r="127" spans="6:8" x14ac:dyDescent="0.15">
      <c r="F127" s="438"/>
      <c r="G127" s="438"/>
      <c r="H127" s="438"/>
    </row>
    <row r="128" spans="6:8" x14ac:dyDescent="0.15">
      <c r="F128" s="438"/>
      <c r="G128" s="438"/>
      <c r="H128" s="438"/>
    </row>
    <row r="129" spans="6:8" x14ac:dyDescent="0.15">
      <c r="F129" s="438"/>
      <c r="G129" s="438"/>
      <c r="H129" s="438"/>
    </row>
    <row r="130" spans="6:8" x14ac:dyDescent="0.15">
      <c r="F130" s="438"/>
      <c r="G130" s="438"/>
      <c r="H130" s="438"/>
    </row>
    <row r="131" spans="6:8" x14ac:dyDescent="0.15">
      <c r="F131" s="438"/>
      <c r="G131" s="438"/>
      <c r="H131" s="438"/>
    </row>
    <row r="132" spans="6:8" x14ac:dyDescent="0.15">
      <c r="F132" s="438"/>
      <c r="G132" s="438"/>
      <c r="H132" s="438"/>
    </row>
    <row r="133" spans="6:8" x14ac:dyDescent="0.15">
      <c r="F133" s="438"/>
      <c r="G133" s="438"/>
      <c r="H133" s="438"/>
    </row>
    <row r="134" spans="6:8" x14ac:dyDescent="0.15">
      <c r="F134" s="438"/>
      <c r="G134" s="438"/>
      <c r="H134" s="438"/>
    </row>
    <row r="135" spans="6:8" x14ac:dyDescent="0.15">
      <c r="F135" s="438"/>
      <c r="G135" s="438"/>
      <c r="H135" s="438"/>
    </row>
    <row r="136" spans="6:8" x14ac:dyDescent="0.15">
      <c r="F136" s="438"/>
      <c r="G136" s="438"/>
      <c r="H136" s="438"/>
    </row>
    <row r="137" spans="6:8" x14ac:dyDescent="0.15">
      <c r="F137" s="438"/>
      <c r="G137" s="438"/>
      <c r="H137" s="438"/>
    </row>
    <row r="138" spans="6:8" x14ac:dyDescent="0.15">
      <c r="F138" s="438"/>
      <c r="G138" s="438"/>
      <c r="H138" s="438"/>
    </row>
    <row r="139" spans="6:8" x14ac:dyDescent="0.15">
      <c r="F139" s="438"/>
      <c r="G139" s="438"/>
      <c r="H139" s="438"/>
    </row>
    <row r="140" spans="6:8" x14ac:dyDescent="0.15">
      <c r="F140" s="438"/>
      <c r="G140" s="438"/>
      <c r="H140" s="438"/>
    </row>
    <row r="141" spans="6:8" x14ac:dyDescent="0.15">
      <c r="F141" s="438"/>
      <c r="G141" s="438"/>
      <c r="H141" s="438"/>
    </row>
    <row r="142" spans="6:8" x14ac:dyDescent="0.15">
      <c r="F142" s="438"/>
      <c r="G142" s="438"/>
      <c r="H142" s="438"/>
    </row>
    <row r="143" spans="6:8" x14ac:dyDescent="0.15">
      <c r="F143" s="438"/>
      <c r="G143" s="438"/>
      <c r="H143" s="438"/>
    </row>
    <row r="144" spans="6:8" x14ac:dyDescent="0.15">
      <c r="F144" s="438"/>
      <c r="G144" s="438"/>
      <c r="H144" s="438"/>
    </row>
    <row r="145" spans="6:8" x14ac:dyDescent="0.15">
      <c r="F145" s="438"/>
      <c r="G145" s="438"/>
      <c r="H145" s="438"/>
    </row>
    <row r="146" spans="6:8" x14ac:dyDescent="0.15">
      <c r="F146" s="438"/>
      <c r="G146" s="438"/>
      <c r="H146" s="438"/>
    </row>
    <row r="147" spans="6:8" x14ac:dyDescent="0.15">
      <c r="F147" s="438"/>
      <c r="G147" s="438"/>
      <c r="H147" s="438"/>
    </row>
    <row r="148" spans="6:8" x14ac:dyDescent="0.15">
      <c r="F148" s="438"/>
      <c r="G148" s="438"/>
      <c r="H148" s="438"/>
    </row>
    <row r="149" spans="6:8" x14ac:dyDescent="0.15">
      <c r="F149" s="438"/>
      <c r="G149" s="438"/>
      <c r="H149" s="438"/>
    </row>
    <row r="150" spans="6:8" x14ac:dyDescent="0.15">
      <c r="F150" s="438"/>
      <c r="G150" s="438"/>
      <c r="H150" s="438"/>
    </row>
    <row r="151" spans="6:8" x14ac:dyDescent="0.15">
      <c r="F151" s="438"/>
      <c r="G151" s="438"/>
      <c r="H151" s="438"/>
    </row>
    <row r="152" spans="6:8" x14ac:dyDescent="0.15">
      <c r="F152" s="438"/>
      <c r="G152" s="438"/>
      <c r="H152" s="438"/>
    </row>
    <row r="153" spans="6:8" x14ac:dyDescent="0.15">
      <c r="F153" s="438"/>
      <c r="G153" s="438"/>
      <c r="H153" s="438"/>
    </row>
    <row r="154" spans="6:8" x14ac:dyDescent="0.15">
      <c r="F154" s="438"/>
      <c r="G154" s="438"/>
      <c r="H154" s="438"/>
    </row>
    <row r="155" spans="6:8" x14ac:dyDescent="0.15">
      <c r="F155" s="438"/>
      <c r="G155" s="438"/>
      <c r="H155" s="438"/>
    </row>
    <row r="156" spans="6:8" x14ac:dyDescent="0.15">
      <c r="F156" s="438"/>
      <c r="G156" s="438"/>
      <c r="H156" s="438"/>
    </row>
    <row r="157" spans="6:8" x14ac:dyDescent="0.15">
      <c r="F157" s="438"/>
      <c r="G157" s="438"/>
      <c r="H157" s="438"/>
    </row>
    <row r="158" spans="6:8" x14ac:dyDescent="0.15">
      <c r="F158" s="438"/>
      <c r="G158" s="438"/>
      <c r="H158" s="438"/>
    </row>
    <row r="159" spans="6:8" x14ac:dyDescent="0.15">
      <c r="F159" s="438"/>
      <c r="G159" s="438"/>
      <c r="H159" s="438"/>
    </row>
    <row r="160" spans="6:8" x14ac:dyDescent="0.15">
      <c r="F160" s="438"/>
      <c r="G160" s="438"/>
      <c r="H160" s="438"/>
    </row>
    <row r="161" spans="6:8" x14ac:dyDescent="0.15">
      <c r="F161" s="438"/>
      <c r="G161" s="438"/>
      <c r="H161" s="438"/>
    </row>
    <row r="162" spans="6:8" x14ac:dyDescent="0.15">
      <c r="F162" s="438"/>
      <c r="G162" s="438"/>
      <c r="H162" s="438"/>
    </row>
    <row r="163" spans="6:8" x14ac:dyDescent="0.15">
      <c r="F163" s="438"/>
      <c r="G163" s="438"/>
      <c r="H163" s="438"/>
    </row>
    <row r="164" spans="6:8" x14ac:dyDescent="0.15">
      <c r="F164" s="438"/>
      <c r="G164" s="438"/>
      <c r="H164" s="438"/>
    </row>
    <row r="165" spans="6:8" x14ac:dyDescent="0.15">
      <c r="F165" s="438"/>
      <c r="G165" s="438"/>
      <c r="H165" s="438"/>
    </row>
    <row r="166" spans="6:8" x14ac:dyDescent="0.15">
      <c r="F166" s="438"/>
      <c r="G166" s="438"/>
      <c r="H166" s="438"/>
    </row>
    <row r="167" spans="6:8" x14ac:dyDescent="0.15">
      <c r="F167" s="438"/>
      <c r="G167" s="438"/>
      <c r="H167" s="438"/>
    </row>
    <row r="168" spans="6:8" x14ac:dyDescent="0.15">
      <c r="F168" s="438"/>
      <c r="G168" s="438"/>
      <c r="H168" s="438"/>
    </row>
    <row r="169" spans="6:8" x14ac:dyDescent="0.15">
      <c r="F169" s="438"/>
      <c r="G169" s="438"/>
      <c r="H169" s="438"/>
    </row>
    <row r="170" spans="6:8" x14ac:dyDescent="0.15">
      <c r="F170" s="438"/>
      <c r="G170" s="438"/>
      <c r="H170" s="438"/>
    </row>
    <row r="171" spans="6:8" x14ac:dyDescent="0.15">
      <c r="F171" s="438"/>
      <c r="G171" s="438"/>
      <c r="H171" s="438"/>
    </row>
    <row r="172" spans="6:8" x14ac:dyDescent="0.15">
      <c r="F172" s="438"/>
      <c r="G172" s="438"/>
      <c r="H172" s="438"/>
    </row>
    <row r="173" spans="6:8" x14ac:dyDescent="0.15">
      <c r="F173" s="438"/>
      <c r="G173" s="438"/>
      <c r="H173" s="438"/>
    </row>
    <row r="174" spans="6:8" x14ac:dyDescent="0.15">
      <c r="F174" s="438"/>
      <c r="G174" s="438"/>
      <c r="H174" s="438"/>
    </row>
    <row r="175" spans="6:8" x14ac:dyDescent="0.15">
      <c r="F175" s="438"/>
      <c r="G175" s="438"/>
      <c r="H175" s="438"/>
    </row>
    <row r="176" spans="6:8" x14ac:dyDescent="0.15">
      <c r="F176" s="438"/>
      <c r="G176" s="438"/>
      <c r="H176" s="438"/>
    </row>
    <row r="177" spans="6:8" x14ac:dyDescent="0.15">
      <c r="F177" s="438"/>
      <c r="G177" s="438"/>
      <c r="H177" s="438"/>
    </row>
    <row r="178" spans="6:8" x14ac:dyDescent="0.15">
      <c r="F178" s="438"/>
      <c r="G178" s="438"/>
      <c r="H178" s="438"/>
    </row>
    <row r="179" spans="6:8" x14ac:dyDescent="0.15">
      <c r="F179" s="438"/>
      <c r="G179" s="438"/>
      <c r="H179" s="438"/>
    </row>
    <row r="180" spans="6:8" x14ac:dyDescent="0.15">
      <c r="F180" s="438"/>
      <c r="G180" s="438"/>
      <c r="H180" s="438"/>
    </row>
    <row r="181" spans="6:8" x14ac:dyDescent="0.15">
      <c r="F181" s="438"/>
      <c r="G181" s="438"/>
      <c r="H181" s="438"/>
    </row>
    <row r="182" spans="6:8" x14ac:dyDescent="0.15">
      <c r="F182" s="438"/>
      <c r="G182" s="438"/>
      <c r="H182" s="438"/>
    </row>
    <row r="183" spans="6:8" x14ac:dyDescent="0.15">
      <c r="F183" s="438"/>
      <c r="G183" s="438"/>
      <c r="H183" s="438"/>
    </row>
    <row r="184" spans="6:8" x14ac:dyDescent="0.15">
      <c r="F184" s="438"/>
      <c r="G184" s="438"/>
      <c r="H184" s="438"/>
    </row>
    <row r="185" spans="6:8" x14ac:dyDescent="0.15">
      <c r="F185" s="438"/>
      <c r="G185" s="438"/>
      <c r="H185" s="438"/>
    </row>
    <row r="186" spans="6:8" x14ac:dyDescent="0.15">
      <c r="F186" s="438"/>
      <c r="G186" s="438"/>
      <c r="H186" s="438"/>
    </row>
    <row r="187" spans="6:8" x14ac:dyDescent="0.15">
      <c r="F187" s="438"/>
      <c r="G187" s="438"/>
      <c r="H187" s="438"/>
    </row>
    <row r="188" spans="6:8" x14ac:dyDescent="0.15">
      <c r="F188" s="438"/>
      <c r="G188" s="438"/>
      <c r="H188" s="438"/>
    </row>
    <row r="189" spans="6:8" x14ac:dyDescent="0.15">
      <c r="F189" s="438"/>
      <c r="G189" s="438"/>
      <c r="H189" s="438"/>
    </row>
    <row r="190" spans="6:8" x14ac:dyDescent="0.15">
      <c r="F190" s="438"/>
      <c r="G190" s="438"/>
      <c r="H190" s="438"/>
    </row>
    <row r="191" spans="6:8" x14ac:dyDescent="0.15">
      <c r="F191" s="438"/>
      <c r="G191" s="438"/>
      <c r="H191" s="438"/>
    </row>
    <row r="192" spans="6:8" x14ac:dyDescent="0.15">
      <c r="F192" s="438"/>
      <c r="G192" s="438"/>
      <c r="H192" s="438"/>
    </row>
    <row r="193" spans="6:8" x14ac:dyDescent="0.15">
      <c r="F193" s="438"/>
      <c r="G193" s="438"/>
      <c r="H193" s="438"/>
    </row>
    <row r="194" spans="6:8" x14ac:dyDescent="0.15">
      <c r="F194" s="438"/>
      <c r="G194" s="438"/>
      <c r="H194" s="438"/>
    </row>
    <row r="195" spans="6:8" x14ac:dyDescent="0.15">
      <c r="F195" s="438"/>
      <c r="G195" s="438"/>
      <c r="H195" s="438"/>
    </row>
    <row r="196" spans="6:8" x14ac:dyDescent="0.15">
      <c r="F196" s="438"/>
      <c r="G196" s="438"/>
      <c r="H196" s="438"/>
    </row>
    <row r="197" spans="6:8" x14ac:dyDescent="0.15">
      <c r="F197" s="438"/>
      <c r="G197" s="438"/>
      <c r="H197" s="438"/>
    </row>
    <row r="198" spans="6:8" x14ac:dyDescent="0.15">
      <c r="F198" s="438"/>
      <c r="G198" s="438"/>
      <c r="H198" s="438"/>
    </row>
    <row r="199" spans="6:8" x14ac:dyDescent="0.15">
      <c r="F199" s="438"/>
      <c r="G199" s="438"/>
      <c r="H199" s="438"/>
    </row>
    <row r="200" spans="6:8" x14ac:dyDescent="0.15">
      <c r="F200" s="438"/>
      <c r="G200" s="438"/>
      <c r="H200" s="438"/>
    </row>
    <row r="201" spans="6:8" x14ac:dyDescent="0.15">
      <c r="F201" s="438"/>
      <c r="G201" s="438"/>
      <c r="H201" s="438"/>
    </row>
    <row r="202" spans="6:8" x14ac:dyDescent="0.15">
      <c r="F202" s="438"/>
      <c r="G202" s="438"/>
      <c r="H202" s="438"/>
    </row>
    <row r="203" spans="6:8" x14ac:dyDescent="0.15">
      <c r="F203" s="438"/>
      <c r="G203" s="438"/>
      <c r="H203" s="438"/>
    </row>
    <row r="204" spans="6:8" x14ac:dyDescent="0.15">
      <c r="F204" s="438"/>
      <c r="G204" s="438"/>
      <c r="H204" s="438"/>
    </row>
    <row r="205" spans="6:8" x14ac:dyDescent="0.15">
      <c r="F205" s="438"/>
      <c r="G205" s="438"/>
      <c r="H205" s="438"/>
    </row>
    <row r="206" spans="6:8" x14ac:dyDescent="0.15">
      <c r="F206" s="438"/>
      <c r="G206" s="438"/>
      <c r="H206" s="438"/>
    </row>
    <row r="207" spans="6:8" x14ac:dyDescent="0.15">
      <c r="F207" s="438"/>
      <c r="G207" s="438"/>
      <c r="H207" s="438"/>
    </row>
    <row r="208" spans="6:8" x14ac:dyDescent="0.15">
      <c r="F208" s="438"/>
      <c r="G208" s="438"/>
      <c r="H208" s="438"/>
    </row>
    <row r="209" spans="6:8" x14ac:dyDescent="0.15">
      <c r="F209" s="438"/>
      <c r="G209" s="438"/>
      <c r="H209" s="438"/>
    </row>
    <row r="210" spans="6:8" x14ac:dyDescent="0.15">
      <c r="F210" s="438"/>
      <c r="G210" s="438"/>
      <c r="H210" s="438"/>
    </row>
    <row r="211" spans="6:8" x14ac:dyDescent="0.15">
      <c r="F211" s="438"/>
      <c r="G211" s="438"/>
      <c r="H211" s="438"/>
    </row>
    <row r="212" spans="6:8" x14ac:dyDescent="0.15">
      <c r="F212" s="438"/>
      <c r="G212" s="438"/>
      <c r="H212" s="438"/>
    </row>
    <row r="213" spans="6:8" x14ac:dyDescent="0.15">
      <c r="F213" s="438"/>
      <c r="G213" s="438"/>
      <c r="H213" s="438"/>
    </row>
    <row r="214" spans="6:8" x14ac:dyDescent="0.15">
      <c r="F214" s="438"/>
      <c r="G214" s="438"/>
      <c r="H214" s="438"/>
    </row>
    <row r="215" spans="6:8" x14ac:dyDescent="0.15">
      <c r="F215" s="438"/>
      <c r="G215" s="438"/>
      <c r="H215" s="438"/>
    </row>
    <row r="216" spans="6:8" x14ac:dyDescent="0.15">
      <c r="F216" s="438"/>
      <c r="G216" s="438"/>
      <c r="H216" s="438"/>
    </row>
    <row r="217" spans="6:8" x14ac:dyDescent="0.15">
      <c r="F217" s="438"/>
      <c r="G217" s="438"/>
      <c r="H217" s="438"/>
    </row>
    <row r="218" spans="6:8" x14ac:dyDescent="0.15">
      <c r="F218" s="438"/>
      <c r="G218" s="438"/>
      <c r="H218" s="438"/>
    </row>
    <row r="219" spans="6:8" x14ac:dyDescent="0.15">
      <c r="F219" s="438"/>
      <c r="G219" s="438"/>
      <c r="H219" s="438"/>
    </row>
    <row r="220" spans="6:8" x14ac:dyDescent="0.15">
      <c r="F220" s="438"/>
      <c r="G220" s="438"/>
      <c r="H220" s="438"/>
    </row>
    <row r="221" spans="6:8" x14ac:dyDescent="0.15">
      <c r="F221" s="438"/>
      <c r="G221" s="438"/>
      <c r="H221" s="438"/>
    </row>
    <row r="222" spans="6:8" x14ac:dyDescent="0.15">
      <c r="F222" s="438"/>
      <c r="G222" s="438"/>
      <c r="H222" s="438"/>
    </row>
    <row r="223" spans="6:8" x14ac:dyDescent="0.15">
      <c r="F223" s="438"/>
      <c r="G223" s="438"/>
      <c r="H223" s="438"/>
    </row>
    <row r="224" spans="6:8" x14ac:dyDescent="0.15">
      <c r="F224" s="438"/>
      <c r="G224" s="438"/>
      <c r="H224" s="438"/>
    </row>
    <row r="225" spans="6:8" x14ac:dyDescent="0.15">
      <c r="F225" s="438"/>
      <c r="G225" s="438"/>
      <c r="H225" s="438"/>
    </row>
    <row r="226" spans="6:8" x14ac:dyDescent="0.15">
      <c r="F226" s="438"/>
      <c r="G226" s="438"/>
      <c r="H226" s="438"/>
    </row>
    <row r="227" spans="6:8" x14ac:dyDescent="0.15">
      <c r="F227" s="438"/>
      <c r="G227" s="438"/>
      <c r="H227" s="438"/>
    </row>
    <row r="228" spans="6:8" x14ac:dyDescent="0.15">
      <c r="F228" s="438"/>
      <c r="G228" s="438"/>
      <c r="H228" s="438"/>
    </row>
    <row r="229" spans="6:8" x14ac:dyDescent="0.15">
      <c r="F229" s="438"/>
      <c r="G229" s="438"/>
      <c r="H229" s="438"/>
    </row>
    <row r="230" spans="6:8" x14ac:dyDescent="0.15">
      <c r="F230" s="438"/>
      <c r="G230" s="438"/>
      <c r="H230" s="438"/>
    </row>
    <row r="231" spans="6:8" x14ac:dyDescent="0.15">
      <c r="F231" s="438"/>
      <c r="G231" s="438"/>
      <c r="H231" s="438"/>
    </row>
    <row r="232" spans="6:8" x14ac:dyDescent="0.15">
      <c r="F232" s="438"/>
      <c r="G232" s="438"/>
      <c r="H232" s="438"/>
    </row>
    <row r="233" spans="6:8" x14ac:dyDescent="0.15">
      <c r="F233" s="438"/>
      <c r="G233" s="438"/>
      <c r="H233" s="438"/>
    </row>
    <row r="234" spans="6:8" x14ac:dyDescent="0.15">
      <c r="F234" s="438"/>
      <c r="G234" s="438"/>
      <c r="H234" s="438"/>
    </row>
    <row r="235" spans="6:8" x14ac:dyDescent="0.15">
      <c r="F235" s="438"/>
      <c r="G235" s="438"/>
      <c r="H235" s="438"/>
    </row>
    <row r="236" spans="6:8" x14ac:dyDescent="0.15">
      <c r="F236" s="438"/>
      <c r="G236" s="438"/>
      <c r="H236" s="438"/>
    </row>
    <row r="237" spans="6:8" x14ac:dyDescent="0.15">
      <c r="F237" s="438"/>
      <c r="G237" s="438"/>
      <c r="H237" s="438"/>
    </row>
    <row r="238" spans="6:8" x14ac:dyDescent="0.15">
      <c r="F238" s="438"/>
      <c r="G238" s="438"/>
      <c r="H238" s="438"/>
    </row>
    <row r="239" spans="6:8" x14ac:dyDescent="0.15">
      <c r="F239" s="438"/>
      <c r="G239" s="438"/>
      <c r="H239" s="438"/>
    </row>
    <row r="240" spans="6:8" x14ac:dyDescent="0.15">
      <c r="F240" s="438"/>
      <c r="G240" s="438"/>
      <c r="H240" s="438"/>
    </row>
    <row r="241" spans="6:8" x14ac:dyDescent="0.15">
      <c r="F241" s="438"/>
      <c r="G241" s="438"/>
      <c r="H241" s="438"/>
    </row>
    <row r="242" spans="6:8" x14ac:dyDescent="0.15">
      <c r="F242" s="438"/>
      <c r="G242" s="438"/>
      <c r="H242" s="438"/>
    </row>
    <row r="243" spans="6:8" x14ac:dyDescent="0.15">
      <c r="F243" s="438"/>
      <c r="G243" s="438"/>
      <c r="H243" s="438"/>
    </row>
    <row r="244" spans="6:8" x14ac:dyDescent="0.15">
      <c r="F244" s="438"/>
      <c r="G244" s="438"/>
      <c r="H244" s="438"/>
    </row>
    <row r="245" spans="6:8" x14ac:dyDescent="0.15">
      <c r="F245" s="438"/>
      <c r="G245" s="438"/>
      <c r="H245" s="438"/>
    </row>
    <row r="246" spans="6:8" x14ac:dyDescent="0.15">
      <c r="F246" s="438"/>
      <c r="G246" s="438"/>
      <c r="H246" s="438"/>
    </row>
    <row r="247" spans="6:8" x14ac:dyDescent="0.15">
      <c r="F247" s="438"/>
      <c r="G247" s="438"/>
      <c r="H247" s="438"/>
    </row>
    <row r="248" spans="6:8" x14ac:dyDescent="0.15">
      <c r="F248" s="438"/>
      <c r="G248" s="438"/>
      <c r="H248" s="438"/>
    </row>
    <row r="249" spans="6:8" x14ac:dyDescent="0.15">
      <c r="F249" s="438"/>
      <c r="G249" s="438"/>
      <c r="H249" s="438"/>
    </row>
    <row r="250" spans="6:8" x14ac:dyDescent="0.15">
      <c r="F250" s="438"/>
      <c r="G250" s="438"/>
      <c r="H250" s="438"/>
    </row>
    <row r="251" spans="6:8" x14ac:dyDescent="0.15">
      <c r="F251" s="438"/>
      <c r="G251" s="438"/>
      <c r="H251" s="438"/>
    </row>
    <row r="252" spans="6:8" x14ac:dyDescent="0.15">
      <c r="F252" s="438"/>
      <c r="G252" s="438"/>
      <c r="H252" s="438"/>
    </row>
    <row r="253" spans="6:8" x14ac:dyDescent="0.15">
      <c r="F253" s="438"/>
      <c r="G253" s="438"/>
      <c r="H253" s="438"/>
    </row>
    <row r="254" spans="6:8" x14ac:dyDescent="0.15">
      <c r="F254" s="438"/>
      <c r="G254" s="438"/>
      <c r="H254" s="438"/>
    </row>
    <row r="255" spans="6:8" x14ac:dyDescent="0.15">
      <c r="F255" s="438"/>
      <c r="G255" s="438"/>
      <c r="H255" s="438"/>
    </row>
    <row r="256" spans="6:8" x14ac:dyDescent="0.15">
      <c r="F256" s="438"/>
      <c r="G256" s="438"/>
      <c r="H256" s="438"/>
    </row>
    <row r="257" spans="6:8" x14ac:dyDescent="0.15">
      <c r="F257" s="438"/>
      <c r="G257" s="438"/>
      <c r="H257" s="438"/>
    </row>
  </sheetData>
  <mergeCells count="4">
    <mergeCell ref="B2:B4"/>
    <mergeCell ref="C2:E2"/>
    <mergeCell ref="F2:H2"/>
    <mergeCell ref="I2:I4"/>
  </mergeCells>
  <phoneticPr fontId="4"/>
  <pageMargins left="0.70866141732283472" right="0.51181102362204722" top="0.55118110236220474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7"/>
  <sheetViews>
    <sheetView zoomScale="90" zoomScaleNormal="90" zoomScaleSheetLayoutView="80" workbookViewId="0">
      <selection activeCell="B2" sqref="B2:B5"/>
    </sheetView>
  </sheetViews>
  <sheetFormatPr defaultRowHeight="18.75" x14ac:dyDescent="0.15"/>
  <cols>
    <col min="1" max="1" width="2.5" style="440" customWidth="1"/>
    <col min="2" max="2" width="10.625" style="440" customWidth="1"/>
    <col min="3" max="9" width="9.75" style="440" customWidth="1"/>
    <col min="10" max="12" width="9.875" style="440" customWidth="1"/>
    <col min="13" max="13" width="2.75" style="440" customWidth="1"/>
    <col min="14" max="16384" width="9" style="440"/>
  </cols>
  <sheetData>
    <row r="1" spans="2:13" ht="21.75" customHeight="1" x14ac:dyDescent="0.15">
      <c r="B1" s="242" t="s">
        <v>643</v>
      </c>
    </row>
    <row r="2" spans="2:13" ht="16.5" customHeight="1" x14ac:dyDescent="0.15">
      <c r="B2" s="819" t="s">
        <v>63</v>
      </c>
      <c r="C2" s="821" t="s">
        <v>66</v>
      </c>
      <c r="D2" s="822"/>
      <c r="E2" s="822"/>
      <c r="F2" s="822"/>
      <c r="G2" s="822"/>
      <c r="H2" s="822"/>
      <c r="I2" s="823"/>
      <c r="J2" s="813" t="s">
        <v>65</v>
      </c>
      <c r="K2" s="813"/>
      <c r="L2" s="814"/>
      <c r="M2" s="441"/>
    </row>
    <row r="3" spans="2:13" ht="16.5" customHeight="1" x14ac:dyDescent="0.15">
      <c r="B3" s="824"/>
      <c r="C3" s="819" t="s">
        <v>64</v>
      </c>
      <c r="D3" s="588"/>
      <c r="E3" s="588"/>
      <c r="F3" s="588"/>
      <c r="G3" s="588"/>
      <c r="H3" s="588"/>
      <c r="I3" s="598"/>
      <c r="J3" s="815"/>
      <c r="K3" s="815"/>
      <c r="L3" s="816"/>
      <c r="M3" s="441"/>
    </row>
    <row r="4" spans="2:13" ht="16.5" customHeight="1" x14ac:dyDescent="0.15">
      <c r="B4" s="824"/>
      <c r="C4" s="824"/>
      <c r="D4" s="819" t="s">
        <v>74</v>
      </c>
      <c r="E4" s="588"/>
      <c r="F4" s="588"/>
      <c r="G4" s="588"/>
      <c r="H4" s="819" t="s">
        <v>75</v>
      </c>
      <c r="I4" s="589"/>
      <c r="J4" s="817" t="s">
        <v>61</v>
      </c>
      <c r="K4" s="819" t="s">
        <v>76</v>
      </c>
      <c r="L4" s="589"/>
      <c r="M4" s="441"/>
    </row>
    <row r="5" spans="2:13" s="443" customFormat="1" ht="49.5" customHeight="1" x14ac:dyDescent="0.15">
      <c r="B5" s="820"/>
      <c r="C5" s="820"/>
      <c r="D5" s="820"/>
      <c r="E5" s="590" t="s">
        <v>70</v>
      </c>
      <c r="F5" s="590" t="s">
        <v>72</v>
      </c>
      <c r="G5" s="591" t="s">
        <v>71</v>
      </c>
      <c r="H5" s="820"/>
      <c r="I5" s="590" t="s">
        <v>67</v>
      </c>
      <c r="J5" s="818"/>
      <c r="K5" s="820"/>
      <c r="L5" s="590" t="s">
        <v>67</v>
      </c>
      <c r="M5" s="442"/>
    </row>
    <row r="6" spans="2:13" s="445" customFormat="1" x14ac:dyDescent="0.15">
      <c r="B6" s="592" t="s">
        <v>62</v>
      </c>
      <c r="C6" s="585">
        <f>SUM(C7:C48)</f>
        <v>779029</v>
      </c>
      <c r="D6" s="585">
        <f t="shared" ref="D6:I6" si="0">SUM(D7:D48)</f>
        <v>446358</v>
      </c>
      <c r="E6" s="585">
        <f t="shared" si="0"/>
        <v>165701</v>
      </c>
      <c r="F6" s="585">
        <f t="shared" si="0"/>
        <v>211754</v>
      </c>
      <c r="G6" s="585">
        <f t="shared" si="0"/>
        <v>68903</v>
      </c>
      <c r="H6" s="585">
        <f t="shared" si="0"/>
        <v>228715</v>
      </c>
      <c r="I6" s="585">
        <f t="shared" si="0"/>
        <v>85160</v>
      </c>
      <c r="J6" s="596">
        <v>57.6</v>
      </c>
      <c r="K6" s="586">
        <v>29.5</v>
      </c>
      <c r="L6" s="587">
        <v>11</v>
      </c>
      <c r="M6" s="444"/>
    </row>
    <row r="7" spans="2:13" x14ac:dyDescent="0.35">
      <c r="B7" s="593" t="s">
        <v>6</v>
      </c>
      <c r="C7" s="599">
        <v>173032</v>
      </c>
      <c r="D7" s="600">
        <v>91761</v>
      </c>
      <c r="E7" s="446">
        <v>33602</v>
      </c>
      <c r="F7" s="600">
        <v>43195</v>
      </c>
      <c r="G7" s="447">
        <v>14964</v>
      </c>
      <c r="H7" s="600">
        <v>63107</v>
      </c>
      <c r="I7" s="447">
        <v>20523</v>
      </c>
      <c r="J7" s="448">
        <v>53.8</v>
      </c>
      <c r="K7" s="448">
        <v>37</v>
      </c>
      <c r="L7" s="448">
        <v>12</v>
      </c>
    </row>
    <row r="8" spans="2:13" x14ac:dyDescent="0.35">
      <c r="B8" s="593" t="s">
        <v>7</v>
      </c>
      <c r="C8" s="599">
        <v>62189</v>
      </c>
      <c r="D8" s="600">
        <v>36075</v>
      </c>
      <c r="E8" s="446">
        <v>12447</v>
      </c>
      <c r="F8" s="600">
        <v>17767</v>
      </c>
      <c r="G8" s="447">
        <v>5861</v>
      </c>
      <c r="H8" s="600">
        <v>18425</v>
      </c>
      <c r="I8" s="447">
        <v>6393</v>
      </c>
      <c r="J8" s="448">
        <v>58.1</v>
      </c>
      <c r="K8" s="448">
        <v>29.7</v>
      </c>
      <c r="L8" s="448">
        <v>10.3</v>
      </c>
    </row>
    <row r="9" spans="2:13" x14ac:dyDescent="0.35">
      <c r="B9" s="593" t="s">
        <v>8</v>
      </c>
      <c r="C9" s="599">
        <v>32634</v>
      </c>
      <c r="D9" s="600">
        <v>17067</v>
      </c>
      <c r="E9" s="446">
        <v>6966</v>
      </c>
      <c r="F9" s="600">
        <v>7272</v>
      </c>
      <c r="G9" s="447">
        <v>2829</v>
      </c>
      <c r="H9" s="600">
        <v>9728</v>
      </c>
      <c r="I9" s="447">
        <v>4094</v>
      </c>
      <c r="J9" s="448">
        <v>52.4</v>
      </c>
      <c r="K9" s="448">
        <v>29.8</v>
      </c>
      <c r="L9" s="448">
        <v>12.6</v>
      </c>
    </row>
    <row r="10" spans="2:13" x14ac:dyDescent="0.35">
      <c r="B10" s="593" t="s">
        <v>9</v>
      </c>
      <c r="C10" s="599">
        <v>42571</v>
      </c>
      <c r="D10" s="600">
        <v>27603</v>
      </c>
      <c r="E10" s="446">
        <v>10655</v>
      </c>
      <c r="F10" s="600">
        <v>12821</v>
      </c>
      <c r="G10" s="447">
        <v>4127</v>
      </c>
      <c r="H10" s="600">
        <v>10999</v>
      </c>
      <c r="I10" s="447">
        <v>4760</v>
      </c>
      <c r="J10" s="448">
        <v>64.900000000000006</v>
      </c>
      <c r="K10" s="448">
        <v>25.9</v>
      </c>
      <c r="L10" s="448">
        <v>11.2</v>
      </c>
    </row>
    <row r="11" spans="2:13" x14ac:dyDescent="0.35">
      <c r="B11" s="593" t="s">
        <v>10</v>
      </c>
      <c r="C11" s="599">
        <v>33358</v>
      </c>
      <c r="D11" s="600">
        <v>19565</v>
      </c>
      <c r="E11" s="446">
        <v>7628</v>
      </c>
      <c r="F11" s="600">
        <v>9197</v>
      </c>
      <c r="G11" s="447">
        <v>2740</v>
      </c>
      <c r="H11" s="600">
        <v>9529</v>
      </c>
      <c r="I11" s="447">
        <v>3409</v>
      </c>
      <c r="J11" s="448">
        <v>58.7</v>
      </c>
      <c r="K11" s="448">
        <v>28.6</v>
      </c>
      <c r="L11" s="448">
        <v>10.199999999999999</v>
      </c>
    </row>
    <row r="12" spans="2:13" x14ac:dyDescent="0.35">
      <c r="B12" s="593" t="s">
        <v>11</v>
      </c>
      <c r="C12" s="599">
        <v>29636</v>
      </c>
      <c r="D12" s="600">
        <v>15853</v>
      </c>
      <c r="E12" s="446">
        <v>6160</v>
      </c>
      <c r="F12" s="600">
        <v>7281</v>
      </c>
      <c r="G12" s="447">
        <v>2412</v>
      </c>
      <c r="H12" s="600">
        <v>8760</v>
      </c>
      <c r="I12" s="447">
        <v>3338</v>
      </c>
      <c r="J12" s="448">
        <v>53.5</v>
      </c>
      <c r="K12" s="448">
        <v>29.6</v>
      </c>
      <c r="L12" s="448">
        <v>11.3</v>
      </c>
    </row>
    <row r="13" spans="2:13" x14ac:dyDescent="0.35">
      <c r="B13" s="593" t="s">
        <v>12</v>
      </c>
      <c r="C13" s="599">
        <v>7445</v>
      </c>
      <c r="D13" s="600">
        <v>4222</v>
      </c>
      <c r="E13" s="446">
        <v>1793</v>
      </c>
      <c r="F13" s="600">
        <v>1794</v>
      </c>
      <c r="G13" s="447">
        <v>635</v>
      </c>
      <c r="H13" s="600">
        <v>1985</v>
      </c>
      <c r="I13" s="447">
        <v>909</v>
      </c>
      <c r="J13" s="448">
        <v>56.7</v>
      </c>
      <c r="K13" s="448">
        <v>26.7</v>
      </c>
      <c r="L13" s="448">
        <v>12.2</v>
      </c>
    </row>
    <row r="14" spans="2:13" x14ac:dyDescent="0.35">
      <c r="B14" s="593" t="s">
        <v>13</v>
      </c>
      <c r="C14" s="599">
        <v>14456</v>
      </c>
      <c r="D14" s="600">
        <v>8140</v>
      </c>
      <c r="E14" s="446">
        <v>2946</v>
      </c>
      <c r="F14" s="600">
        <v>3829</v>
      </c>
      <c r="G14" s="447">
        <v>1365</v>
      </c>
      <c r="H14" s="600">
        <v>4363</v>
      </c>
      <c r="I14" s="447">
        <v>1694</v>
      </c>
      <c r="J14" s="448">
        <v>56.3</v>
      </c>
      <c r="K14" s="448">
        <v>30.2</v>
      </c>
      <c r="L14" s="448">
        <v>11.7</v>
      </c>
    </row>
    <row r="15" spans="2:13" x14ac:dyDescent="0.35">
      <c r="B15" s="593" t="s">
        <v>14</v>
      </c>
      <c r="C15" s="599">
        <v>24789</v>
      </c>
      <c r="D15" s="600">
        <v>14945</v>
      </c>
      <c r="E15" s="446">
        <v>4978</v>
      </c>
      <c r="F15" s="600">
        <v>7612</v>
      </c>
      <c r="G15" s="447">
        <v>2355</v>
      </c>
      <c r="H15" s="600">
        <v>6525</v>
      </c>
      <c r="I15" s="447">
        <v>2325</v>
      </c>
      <c r="J15" s="448">
        <v>60.4</v>
      </c>
      <c r="K15" s="448">
        <v>26.4</v>
      </c>
      <c r="L15" s="448">
        <v>9.4</v>
      </c>
    </row>
    <row r="16" spans="2:13" x14ac:dyDescent="0.35">
      <c r="B16" s="593" t="s">
        <v>15</v>
      </c>
      <c r="C16" s="599">
        <v>18067</v>
      </c>
      <c r="D16" s="600">
        <v>9840</v>
      </c>
      <c r="E16" s="446">
        <v>3867</v>
      </c>
      <c r="F16" s="600">
        <v>4310</v>
      </c>
      <c r="G16" s="447">
        <v>1663</v>
      </c>
      <c r="H16" s="600">
        <v>4924</v>
      </c>
      <c r="I16" s="447">
        <v>2365</v>
      </c>
      <c r="J16" s="448">
        <v>54.5</v>
      </c>
      <c r="K16" s="448">
        <v>27.3</v>
      </c>
      <c r="L16" s="448">
        <v>13.1</v>
      </c>
    </row>
    <row r="17" spans="2:12" x14ac:dyDescent="0.35">
      <c r="B17" s="593" t="s">
        <v>16</v>
      </c>
      <c r="C17" s="599">
        <v>21849</v>
      </c>
      <c r="D17" s="600">
        <v>12667</v>
      </c>
      <c r="E17" s="446">
        <v>4088</v>
      </c>
      <c r="F17" s="600">
        <v>6827</v>
      </c>
      <c r="G17" s="447">
        <v>1752</v>
      </c>
      <c r="H17" s="600">
        <v>6331</v>
      </c>
      <c r="I17" s="447">
        <v>1697</v>
      </c>
      <c r="J17" s="448">
        <v>59.2</v>
      </c>
      <c r="K17" s="448">
        <v>29.6</v>
      </c>
      <c r="L17" s="448">
        <v>7.9</v>
      </c>
    </row>
    <row r="18" spans="2:12" x14ac:dyDescent="0.35">
      <c r="B18" s="593" t="s">
        <v>17</v>
      </c>
      <c r="C18" s="599">
        <v>21333</v>
      </c>
      <c r="D18" s="600">
        <v>12914</v>
      </c>
      <c r="E18" s="446">
        <v>4622</v>
      </c>
      <c r="F18" s="600">
        <v>6095</v>
      </c>
      <c r="G18" s="447">
        <v>2197</v>
      </c>
      <c r="H18" s="600">
        <v>5504</v>
      </c>
      <c r="I18" s="447">
        <v>2597</v>
      </c>
      <c r="J18" s="448">
        <v>60.6</v>
      </c>
      <c r="K18" s="448">
        <v>25.8</v>
      </c>
      <c r="L18" s="448">
        <v>12.2</v>
      </c>
    </row>
    <row r="19" spans="2:12" x14ac:dyDescent="0.35">
      <c r="B19" s="593" t="s">
        <v>18</v>
      </c>
      <c r="C19" s="599">
        <v>57049</v>
      </c>
      <c r="D19" s="600">
        <v>35278</v>
      </c>
      <c r="E19" s="446">
        <v>12815</v>
      </c>
      <c r="F19" s="600">
        <v>17490</v>
      </c>
      <c r="G19" s="447">
        <v>4973</v>
      </c>
      <c r="H19" s="600">
        <v>15867</v>
      </c>
      <c r="I19" s="447">
        <v>5669</v>
      </c>
      <c r="J19" s="448">
        <v>62</v>
      </c>
      <c r="K19" s="448">
        <v>27.9</v>
      </c>
      <c r="L19" s="448">
        <v>10</v>
      </c>
    </row>
    <row r="20" spans="2:12" x14ac:dyDescent="0.35">
      <c r="B20" s="593" t="s">
        <v>19</v>
      </c>
      <c r="C20" s="599">
        <v>39951</v>
      </c>
      <c r="D20" s="600">
        <v>24723</v>
      </c>
      <c r="E20" s="446">
        <v>9468</v>
      </c>
      <c r="F20" s="600">
        <v>11910</v>
      </c>
      <c r="G20" s="447">
        <v>3345</v>
      </c>
      <c r="H20" s="600">
        <v>11109</v>
      </c>
      <c r="I20" s="447">
        <v>3650</v>
      </c>
      <c r="J20" s="448">
        <v>62</v>
      </c>
      <c r="K20" s="448">
        <v>27.8</v>
      </c>
      <c r="L20" s="448">
        <v>9.1</v>
      </c>
    </row>
    <row r="21" spans="2:12" x14ac:dyDescent="0.35">
      <c r="B21" s="593" t="s">
        <v>30</v>
      </c>
      <c r="C21" s="599">
        <v>9486</v>
      </c>
      <c r="D21" s="600">
        <v>5715</v>
      </c>
      <c r="E21" s="446">
        <v>2362</v>
      </c>
      <c r="F21" s="600">
        <v>2515</v>
      </c>
      <c r="G21" s="447">
        <v>838</v>
      </c>
      <c r="H21" s="600">
        <v>2346</v>
      </c>
      <c r="I21" s="447">
        <v>1220</v>
      </c>
      <c r="J21" s="448">
        <v>60.2</v>
      </c>
      <c r="K21" s="448">
        <v>24.7</v>
      </c>
      <c r="L21" s="448">
        <v>12.9</v>
      </c>
    </row>
    <row r="22" spans="2:12" x14ac:dyDescent="0.35">
      <c r="B22" s="593" t="s">
        <v>31</v>
      </c>
      <c r="C22" s="599">
        <v>22476</v>
      </c>
      <c r="D22" s="600">
        <v>13045</v>
      </c>
      <c r="E22" s="446">
        <v>4166</v>
      </c>
      <c r="F22" s="600">
        <v>7088</v>
      </c>
      <c r="G22" s="447">
        <v>1791</v>
      </c>
      <c r="H22" s="600">
        <v>7047</v>
      </c>
      <c r="I22" s="447">
        <v>1556</v>
      </c>
      <c r="J22" s="448">
        <v>58.2</v>
      </c>
      <c r="K22" s="448">
        <v>31.5</v>
      </c>
      <c r="L22" s="448">
        <v>6.9</v>
      </c>
    </row>
    <row r="23" spans="2:12" x14ac:dyDescent="0.35">
      <c r="B23" s="593" t="s">
        <v>32</v>
      </c>
      <c r="C23" s="599">
        <v>8174</v>
      </c>
      <c r="D23" s="600">
        <v>4265</v>
      </c>
      <c r="E23" s="446">
        <v>1914</v>
      </c>
      <c r="F23" s="600">
        <v>1632</v>
      </c>
      <c r="G23" s="447">
        <v>719</v>
      </c>
      <c r="H23" s="600">
        <v>1978</v>
      </c>
      <c r="I23" s="447">
        <v>1080</v>
      </c>
      <c r="J23" s="448">
        <v>52.2</v>
      </c>
      <c r="K23" s="448">
        <v>24.2</v>
      </c>
      <c r="L23" s="448">
        <v>13.2</v>
      </c>
    </row>
    <row r="24" spans="2:12" x14ac:dyDescent="0.35">
      <c r="B24" s="593" t="s">
        <v>33</v>
      </c>
      <c r="C24" s="599">
        <v>11697</v>
      </c>
      <c r="D24" s="600">
        <v>7224</v>
      </c>
      <c r="E24" s="446">
        <v>2583</v>
      </c>
      <c r="F24" s="600">
        <v>3645</v>
      </c>
      <c r="G24" s="447">
        <v>996</v>
      </c>
      <c r="H24" s="600">
        <v>2585</v>
      </c>
      <c r="I24" s="447">
        <v>1143</v>
      </c>
      <c r="J24" s="448">
        <v>61.8</v>
      </c>
      <c r="K24" s="448">
        <v>22.1</v>
      </c>
      <c r="L24" s="448">
        <v>9.8000000000000007</v>
      </c>
    </row>
    <row r="25" spans="2:12" x14ac:dyDescent="0.35">
      <c r="B25" s="594" t="s">
        <v>34</v>
      </c>
      <c r="C25" s="601">
        <v>14463</v>
      </c>
      <c r="D25" s="602">
        <v>7590</v>
      </c>
      <c r="E25" s="449">
        <v>3364</v>
      </c>
      <c r="F25" s="602">
        <v>3049</v>
      </c>
      <c r="G25" s="450">
        <v>1177</v>
      </c>
      <c r="H25" s="602">
        <v>3780</v>
      </c>
      <c r="I25" s="450">
        <v>1963</v>
      </c>
      <c r="J25" s="451">
        <v>52.5</v>
      </c>
      <c r="K25" s="451">
        <v>26.1</v>
      </c>
      <c r="L25" s="451">
        <v>13.6</v>
      </c>
    </row>
    <row r="26" spans="2:12" x14ac:dyDescent="0.35">
      <c r="B26" s="593" t="s">
        <v>35</v>
      </c>
      <c r="C26" s="599">
        <v>11656</v>
      </c>
      <c r="D26" s="600">
        <v>5546</v>
      </c>
      <c r="E26" s="446">
        <v>2602</v>
      </c>
      <c r="F26" s="600">
        <v>1992</v>
      </c>
      <c r="G26" s="447">
        <v>952</v>
      </c>
      <c r="H26" s="600">
        <v>3461</v>
      </c>
      <c r="I26" s="447">
        <v>1706</v>
      </c>
      <c r="J26" s="448">
        <v>47.7</v>
      </c>
      <c r="K26" s="448">
        <v>29.7</v>
      </c>
      <c r="L26" s="448">
        <v>14.7</v>
      </c>
    </row>
    <row r="27" spans="2:12" x14ac:dyDescent="0.35">
      <c r="B27" s="593" t="s">
        <v>36</v>
      </c>
      <c r="C27" s="599">
        <v>11572</v>
      </c>
      <c r="D27" s="600">
        <v>6718</v>
      </c>
      <c r="E27" s="446">
        <v>2615</v>
      </c>
      <c r="F27" s="600">
        <v>3035</v>
      </c>
      <c r="G27" s="447">
        <v>1068</v>
      </c>
      <c r="H27" s="600">
        <v>2488</v>
      </c>
      <c r="I27" s="447">
        <v>1139</v>
      </c>
      <c r="J27" s="448">
        <v>58.1</v>
      </c>
      <c r="K27" s="448">
        <v>21.5</v>
      </c>
      <c r="L27" s="448">
        <v>9.8000000000000007</v>
      </c>
    </row>
    <row r="28" spans="2:12" x14ac:dyDescent="0.35">
      <c r="B28" s="593" t="s">
        <v>37</v>
      </c>
      <c r="C28" s="599">
        <v>10568</v>
      </c>
      <c r="D28" s="600">
        <v>6143</v>
      </c>
      <c r="E28" s="446">
        <v>2045</v>
      </c>
      <c r="F28" s="600">
        <v>3109</v>
      </c>
      <c r="G28" s="447">
        <v>989</v>
      </c>
      <c r="H28" s="600">
        <v>3434</v>
      </c>
      <c r="I28" s="447">
        <v>912</v>
      </c>
      <c r="J28" s="448">
        <v>58.2</v>
      </c>
      <c r="K28" s="448">
        <v>32.5</v>
      </c>
      <c r="L28" s="448">
        <v>8.6</v>
      </c>
    </row>
    <row r="29" spans="2:12" x14ac:dyDescent="0.35">
      <c r="B29" s="593" t="s">
        <v>38</v>
      </c>
      <c r="C29" s="599">
        <v>8578</v>
      </c>
      <c r="D29" s="600">
        <v>5125</v>
      </c>
      <c r="E29" s="446">
        <v>1739</v>
      </c>
      <c r="F29" s="600">
        <v>2573</v>
      </c>
      <c r="G29" s="447">
        <v>813</v>
      </c>
      <c r="H29" s="600">
        <v>2454</v>
      </c>
      <c r="I29" s="447">
        <v>893</v>
      </c>
      <c r="J29" s="448">
        <v>59.8</v>
      </c>
      <c r="K29" s="448">
        <v>28.6</v>
      </c>
      <c r="L29" s="448">
        <v>10.4</v>
      </c>
    </row>
    <row r="30" spans="2:12" x14ac:dyDescent="0.35">
      <c r="B30" s="593" t="s">
        <v>39</v>
      </c>
      <c r="C30" s="599">
        <v>9380</v>
      </c>
      <c r="D30" s="600">
        <v>5499</v>
      </c>
      <c r="E30" s="446">
        <v>2050</v>
      </c>
      <c r="F30" s="600">
        <v>2578</v>
      </c>
      <c r="G30" s="447">
        <v>871</v>
      </c>
      <c r="H30" s="600">
        <v>1908</v>
      </c>
      <c r="I30" s="447">
        <v>1003</v>
      </c>
      <c r="J30" s="448">
        <v>58.7</v>
      </c>
      <c r="K30" s="448">
        <v>20.399999999999999</v>
      </c>
      <c r="L30" s="448">
        <v>10.7</v>
      </c>
    </row>
    <row r="31" spans="2:12" x14ac:dyDescent="0.35">
      <c r="B31" s="593" t="s">
        <v>40</v>
      </c>
      <c r="C31" s="599">
        <v>9556</v>
      </c>
      <c r="D31" s="600">
        <v>5732</v>
      </c>
      <c r="E31" s="446">
        <v>2034</v>
      </c>
      <c r="F31" s="600">
        <v>2834</v>
      </c>
      <c r="G31" s="447">
        <v>864</v>
      </c>
      <c r="H31" s="600">
        <v>2351</v>
      </c>
      <c r="I31" s="447">
        <v>971</v>
      </c>
      <c r="J31" s="448">
        <v>60</v>
      </c>
      <c r="K31" s="448">
        <v>24.6</v>
      </c>
      <c r="L31" s="448">
        <v>10.199999999999999</v>
      </c>
    </row>
    <row r="32" spans="2:12" x14ac:dyDescent="0.35">
      <c r="B32" s="593" t="s">
        <v>41</v>
      </c>
      <c r="C32" s="599">
        <v>2503</v>
      </c>
      <c r="D32" s="600">
        <v>1420</v>
      </c>
      <c r="E32" s="446">
        <v>612</v>
      </c>
      <c r="F32" s="600">
        <v>589</v>
      </c>
      <c r="G32" s="447">
        <v>219</v>
      </c>
      <c r="H32" s="600">
        <v>644</v>
      </c>
      <c r="I32" s="447">
        <v>351</v>
      </c>
      <c r="J32" s="448">
        <v>56.8</v>
      </c>
      <c r="K32" s="448">
        <v>25.7</v>
      </c>
      <c r="L32" s="448">
        <v>14</v>
      </c>
    </row>
    <row r="33" spans="2:12" x14ac:dyDescent="0.35">
      <c r="B33" s="593" t="s">
        <v>42</v>
      </c>
      <c r="C33" s="599">
        <v>6802</v>
      </c>
      <c r="D33" s="600">
        <v>4088</v>
      </c>
      <c r="E33" s="446">
        <v>1513</v>
      </c>
      <c r="F33" s="600">
        <v>1960</v>
      </c>
      <c r="G33" s="447">
        <v>615</v>
      </c>
      <c r="H33" s="600">
        <v>1583</v>
      </c>
      <c r="I33" s="447">
        <v>681</v>
      </c>
      <c r="J33" s="448">
        <v>60.2</v>
      </c>
      <c r="K33" s="448">
        <v>23.3</v>
      </c>
      <c r="L33" s="448">
        <v>10</v>
      </c>
    </row>
    <row r="34" spans="2:12" x14ac:dyDescent="0.35">
      <c r="B34" s="593" t="s">
        <v>43</v>
      </c>
      <c r="C34" s="599">
        <v>3420</v>
      </c>
      <c r="D34" s="600">
        <v>1871</v>
      </c>
      <c r="E34" s="446">
        <v>585</v>
      </c>
      <c r="F34" s="600">
        <v>1040</v>
      </c>
      <c r="G34" s="447">
        <v>246</v>
      </c>
      <c r="H34" s="600">
        <v>906</v>
      </c>
      <c r="I34" s="447">
        <v>190</v>
      </c>
      <c r="J34" s="448">
        <v>54.8</v>
      </c>
      <c r="K34" s="448">
        <v>26.5</v>
      </c>
      <c r="L34" s="448">
        <v>5.6</v>
      </c>
    </row>
    <row r="35" spans="2:12" x14ac:dyDescent="0.35">
      <c r="B35" s="593" t="s">
        <v>44</v>
      </c>
      <c r="C35" s="599">
        <v>5008</v>
      </c>
      <c r="D35" s="600">
        <v>3099</v>
      </c>
      <c r="E35" s="446">
        <v>1016</v>
      </c>
      <c r="F35" s="600">
        <v>1616</v>
      </c>
      <c r="G35" s="447">
        <v>467</v>
      </c>
      <c r="H35" s="600">
        <v>1059</v>
      </c>
      <c r="I35" s="447">
        <v>403</v>
      </c>
      <c r="J35" s="448">
        <v>61.9</v>
      </c>
      <c r="K35" s="448">
        <v>21.2</v>
      </c>
      <c r="L35" s="448">
        <v>8.1</v>
      </c>
    </row>
    <row r="36" spans="2:12" x14ac:dyDescent="0.35">
      <c r="B36" s="593" t="s">
        <v>45</v>
      </c>
      <c r="C36" s="599">
        <v>7046</v>
      </c>
      <c r="D36" s="600">
        <v>3953</v>
      </c>
      <c r="E36" s="446">
        <v>1680</v>
      </c>
      <c r="F36" s="600">
        <v>1639</v>
      </c>
      <c r="G36" s="447">
        <v>634</v>
      </c>
      <c r="H36" s="600">
        <v>1619</v>
      </c>
      <c r="I36" s="600">
        <v>1047</v>
      </c>
      <c r="J36" s="448">
        <v>56.1</v>
      </c>
      <c r="K36" s="448">
        <v>23</v>
      </c>
      <c r="L36" s="448">
        <v>14.9</v>
      </c>
    </row>
    <row r="37" spans="2:12" x14ac:dyDescent="0.35">
      <c r="B37" s="593" t="s">
        <v>46</v>
      </c>
      <c r="C37" s="599">
        <v>7517</v>
      </c>
      <c r="D37" s="600">
        <v>4895</v>
      </c>
      <c r="E37" s="446">
        <v>1723</v>
      </c>
      <c r="F37" s="600">
        <v>2437</v>
      </c>
      <c r="G37" s="447">
        <v>735</v>
      </c>
      <c r="H37" s="600">
        <v>1307</v>
      </c>
      <c r="I37" s="600">
        <v>700</v>
      </c>
      <c r="J37" s="448">
        <v>65.2</v>
      </c>
      <c r="K37" s="448">
        <v>17.399999999999999</v>
      </c>
      <c r="L37" s="448">
        <v>9.3000000000000007</v>
      </c>
    </row>
    <row r="38" spans="2:12" x14ac:dyDescent="0.35">
      <c r="B38" s="593" t="s">
        <v>47</v>
      </c>
      <c r="C38" s="599">
        <v>8371</v>
      </c>
      <c r="D38" s="600">
        <v>4940</v>
      </c>
      <c r="E38" s="446">
        <v>1706</v>
      </c>
      <c r="F38" s="600">
        <v>2542</v>
      </c>
      <c r="G38" s="447">
        <v>692</v>
      </c>
      <c r="H38" s="600">
        <v>2031</v>
      </c>
      <c r="I38" s="600">
        <v>864</v>
      </c>
      <c r="J38" s="448">
        <v>59</v>
      </c>
      <c r="K38" s="448">
        <v>24.3</v>
      </c>
      <c r="L38" s="448">
        <v>10.3</v>
      </c>
    </row>
    <row r="39" spans="2:12" x14ac:dyDescent="0.35">
      <c r="B39" s="593" t="s">
        <v>48</v>
      </c>
      <c r="C39" s="599">
        <v>7412</v>
      </c>
      <c r="D39" s="600">
        <v>4398</v>
      </c>
      <c r="E39" s="446">
        <v>1421</v>
      </c>
      <c r="F39" s="600">
        <v>2157</v>
      </c>
      <c r="G39" s="447">
        <v>820</v>
      </c>
      <c r="H39" s="600">
        <v>2272</v>
      </c>
      <c r="I39" s="600">
        <v>801</v>
      </c>
      <c r="J39" s="448">
        <v>59.4</v>
      </c>
      <c r="K39" s="448">
        <v>30.7</v>
      </c>
      <c r="L39" s="448">
        <v>10.8</v>
      </c>
    </row>
    <row r="40" spans="2:12" x14ac:dyDescent="0.35">
      <c r="B40" s="593" t="s">
        <v>49</v>
      </c>
      <c r="C40" s="599">
        <v>3195</v>
      </c>
      <c r="D40" s="600">
        <v>1807</v>
      </c>
      <c r="E40" s="446">
        <v>672</v>
      </c>
      <c r="F40" s="600">
        <v>871</v>
      </c>
      <c r="G40" s="447">
        <v>264</v>
      </c>
      <c r="H40" s="600">
        <v>986</v>
      </c>
      <c r="I40" s="600">
        <v>275</v>
      </c>
      <c r="J40" s="448">
        <v>56.6</v>
      </c>
      <c r="K40" s="448">
        <v>30.9</v>
      </c>
      <c r="L40" s="448">
        <v>8.6</v>
      </c>
    </row>
    <row r="41" spans="2:12" x14ac:dyDescent="0.35">
      <c r="B41" s="593" t="s">
        <v>50</v>
      </c>
      <c r="C41" s="599">
        <v>1954</v>
      </c>
      <c r="D41" s="600">
        <v>1151</v>
      </c>
      <c r="E41" s="446">
        <v>408</v>
      </c>
      <c r="F41" s="600">
        <v>572</v>
      </c>
      <c r="G41" s="447">
        <v>171</v>
      </c>
      <c r="H41" s="446">
        <v>422</v>
      </c>
      <c r="I41" s="600">
        <v>183</v>
      </c>
      <c r="J41" s="448">
        <v>58.9</v>
      </c>
      <c r="K41" s="448">
        <v>21.6</v>
      </c>
      <c r="L41" s="448">
        <v>9.4</v>
      </c>
    </row>
    <row r="42" spans="2:12" x14ac:dyDescent="0.35">
      <c r="B42" s="593" t="s">
        <v>51</v>
      </c>
      <c r="C42" s="599">
        <v>3697</v>
      </c>
      <c r="D42" s="600">
        <v>2253</v>
      </c>
      <c r="E42" s="446">
        <v>840</v>
      </c>
      <c r="F42" s="600">
        <v>1088</v>
      </c>
      <c r="G42" s="447">
        <v>325</v>
      </c>
      <c r="H42" s="446">
        <v>863</v>
      </c>
      <c r="I42" s="600">
        <v>441</v>
      </c>
      <c r="J42" s="448">
        <v>61</v>
      </c>
      <c r="K42" s="448">
        <v>23.4</v>
      </c>
      <c r="L42" s="448">
        <v>11.9</v>
      </c>
    </row>
    <row r="43" spans="2:12" x14ac:dyDescent="0.35">
      <c r="B43" s="593" t="s">
        <v>52</v>
      </c>
      <c r="C43" s="599">
        <v>1310</v>
      </c>
      <c r="D43" s="600">
        <v>674</v>
      </c>
      <c r="E43" s="446">
        <v>345</v>
      </c>
      <c r="F43" s="600">
        <v>219</v>
      </c>
      <c r="G43" s="447">
        <v>110</v>
      </c>
      <c r="H43" s="446">
        <v>329</v>
      </c>
      <c r="I43" s="600">
        <v>242</v>
      </c>
      <c r="J43" s="448">
        <v>51.5</v>
      </c>
      <c r="K43" s="448">
        <v>25.1</v>
      </c>
      <c r="L43" s="448">
        <v>18.5</v>
      </c>
    </row>
    <row r="44" spans="2:12" x14ac:dyDescent="0.35">
      <c r="B44" s="593" t="s">
        <v>53</v>
      </c>
      <c r="C44" s="599">
        <v>3868</v>
      </c>
      <c r="D44" s="600">
        <v>2311</v>
      </c>
      <c r="E44" s="446">
        <v>1038</v>
      </c>
      <c r="F44" s="600">
        <v>917</v>
      </c>
      <c r="G44" s="447">
        <v>356</v>
      </c>
      <c r="H44" s="446">
        <v>908</v>
      </c>
      <c r="I44" s="600">
        <v>600</v>
      </c>
      <c r="J44" s="448">
        <v>59.7</v>
      </c>
      <c r="K44" s="448">
        <v>23.5</v>
      </c>
      <c r="L44" s="448">
        <v>15.5</v>
      </c>
    </row>
    <row r="45" spans="2:12" x14ac:dyDescent="0.35">
      <c r="B45" s="593" t="s">
        <v>54</v>
      </c>
      <c r="C45" s="599">
        <v>2856</v>
      </c>
      <c r="D45" s="600">
        <v>1389</v>
      </c>
      <c r="E45" s="446">
        <v>763</v>
      </c>
      <c r="F45" s="600">
        <v>401</v>
      </c>
      <c r="G45" s="447">
        <v>225</v>
      </c>
      <c r="H45" s="446">
        <v>756</v>
      </c>
      <c r="I45" s="600">
        <v>481</v>
      </c>
      <c r="J45" s="448">
        <v>48.6</v>
      </c>
      <c r="K45" s="448">
        <v>26.5</v>
      </c>
      <c r="L45" s="448">
        <v>16.8</v>
      </c>
    </row>
    <row r="46" spans="2:12" x14ac:dyDescent="0.35">
      <c r="B46" s="593" t="s">
        <v>55</v>
      </c>
      <c r="C46" s="599">
        <v>776</v>
      </c>
      <c r="D46" s="600">
        <v>383</v>
      </c>
      <c r="E46" s="446">
        <v>213</v>
      </c>
      <c r="F46" s="600">
        <v>115</v>
      </c>
      <c r="G46" s="447">
        <v>55</v>
      </c>
      <c r="H46" s="446">
        <v>194</v>
      </c>
      <c r="I46" s="600">
        <v>126</v>
      </c>
      <c r="J46" s="448">
        <v>49.4</v>
      </c>
      <c r="K46" s="448">
        <v>25</v>
      </c>
      <c r="L46" s="448">
        <v>16.2</v>
      </c>
    </row>
    <row r="47" spans="2:12" x14ac:dyDescent="0.35">
      <c r="B47" s="593" t="s">
        <v>56</v>
      </c>
      <c r="C47" s="599">
        <v>6757</v>
      </c>
      <c r="D47" s="600">
        <v>4214</v>
      </c>
      <c r="E47" s="446">
        <v>1546</v>
      </c>
      <c r="F47" s="600">
        <v>2025</v>
      </c>
      <c r="G47" s="447">
        <v>643</v>
      </c>
      <c r="H47" s="446">
        <v>1663</v>
      </c>
      <c r="I47" s="600">
        <v>704</v>
      </c>
      <c r="J47" s="448">
        <v>62.4</v>
      </c>
      <c r="K47" s="448">
        <v>24.6</v>
      </c>
      <c r="L47" s="448">
        <v>10.4</v>
      </c>
    </row>
    <row r="48" spans="2:12" x14ac:dyDescent="0.35">
      <c r="B48" s="595" t="s">
        <v>57</v>
      </c>
      <c r="C48" s="603">
        <v>572</v>
      </c>
      <c r="D48" s="604">
        <v>257</v>
      </c>
      <c r="E48" s="605">
        <v>111</v>
      </c>
      <c r="F48" s="604">
        <v>116</v>
      </c>
      <c r="G48" s="606">
        <v>30</v>
      </c>
      <c r="H48" s="605">
        <v>185</v>
      </c>
      <c r="I48" s="604">
        <v>62</v>
      </c>
      <c r="J48" s="597">
        <v>44.9</v>
      </c>
      <c r="K48" s="452">
        <v>32.299999999999997</v>
      </c>
      <c r="L48" s="452">
        <v>10.8</v>
      </c>
    </row>
    <row r="49" spans="2:12" x14ac:dyDescent="0.15">
      <c r="B49" s="453"/>
      <c r="C49" s="454"/>
      <c r="D49" s="454"/>
      <c r="E49" s="454"/>
      <c r="F49" s="454"/>
      <c r="G49" s="454"/>
      <c r="H49" s="454"/>
      <c r="I49" s="454"/>
      <c r="J49" s="455"/>
      <c r="K49" s="456"/>
      <c r="L49" s="456"/>
    </row>
    <row r="50" spans="2:12" x14ac:dyDescent="0.15">
      <c r="B50" s="812" t="s">
        <v>228</v>
      </c>
      <c r="C50" s="812"/>
      <c r="D50" s="812"/>
      <c r="E50" s="812"/>
      <c r="F50" s="812"/>
      <c r="G50" s="812"/>
      <c r="H50" s="812"/>
      <c r="I50" s="812"/>
      <c r="J50" s="812"/>
      <c r="K50" s="812"/>
      <c r="L50" s="812"/>
    </row>
    <row r="51" spans="2:12" x14ac:dyDescent="0.15">
      <c r="B51" s="453"/>
      <c r="C51" s="454"/>
      <c r="D51" s="454"/>
      <c r="E51" s="454"/>
      <c r="F51" s="454"/>
      <c r="G51" s="454"/>
      <c r="H51" s="454"/>
      <c r="I51" s="454"/>
      <c r="J51" s="456"/>
      <c r="K51" s="456"/>
      <c r="L51" s="456"/>
    </row>
    <row r="52" spans="2:12" x14ac:dyDescent="0.15"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</row>
    <row r="53" spans="2:12" x14ac:dyDescent="0.15"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</row>
    <row r="54" spans="2:12" x14ac:dyDescent="0.15"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</row>
    <row r="55" spans="2:12" x14ac:dyDescent="0.15"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</row>
    <row r="56" spans="2:12" x14ac:dyDescent="0.15"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6"/>
    </row>
    <row r="57" spans="2:12" x14ac:dyDescent="0.15"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</row>
    <row r="58" spans="2:12" x14ac:dyDescent="0.15"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</row>
    <row r="59" spans="2:12" x14ac:dyDescent="0.15"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</row>
    <row r="60" spans="2:12" x14ac:dyDescent="0.15">
      <c r="B60" s="456"/>
      <c r="C60" s="456"/>
      <c r="D60" s="456"/>
      <c r="E60" s="456"/>
      <c r="F60" s="456"/>
      <c r="G60" s="456"/>
      <c r="H60" s="456"/>
      <c r="I60" s="456"/>
      <c r="J60" s="456"/>
      <c r="K60" s="456"/>
      <c r="L60" s="456"/>
    </row>
    <row r="61" spans="2:12" x14ac:dyDescent="0.15"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6"/>
    </row>
    <row r="62" spans="2:12" x14ac:dyDescent="0.15">
      <c r="B62" s="456"/>
      <c r="C62" s="456"/>
      <c r="D62" s="456"/>
      <c r="E62" s="456"/>
      <c r="F62" s="456"/>
      <c r="G62" s="456"/>
      <c r="H62" s="456"/>
      <c r="I62" s="456"/>
      <c r="J62" s="456"/>
      <c r="K62" s="456"/>
      <c r="L62" s="456"/>
    </row>
    <row r="63" spans="2:12" x14ac:dyDescent="0.15">
      <c r="B63" s="456"/>
      <c r="C63" s="456"/>
      <c r="D63" s="456"/>
      <c r="E63" s="456"/>
      <c r="F63" s="456"/>
      <c r="G63" s="456"/>
      <c r="H63" s="456"/>
      <c r="I63" s="456"/>
      <c r="J63" s="456"/>
      <c r="K63" s="456"/>
      <c r="L63" s="456"/>
    </row>
    <row r="64" spans="2:12" x14ac:dyDescent="0.15">
      <c r="B64" s="456"/>
      <c r="C64" s="456"/>
      <c r="D64" s="456"/>
      <c r="E64" s="456"/>
      <c r="F64" s="456"/>
      <c r="G64" s="456"/>
      <c r="H64" s="456"/>
      <c r="I64" s="456"/>
      <c r="J64" s="456"/>
      <c r="K64" s="456"/>
      <c r="L64" s="456"/>
    </row>
    <row r="65" spans="2:12" x14ac:dyDescent="0.15"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6"/>
    </row>
    <row r="66" spans="2:12" x14ac:dyDescent="0.15"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6"/>
    </row>
    <row r="67" spans="2:12" x14ac:dyDescent="0.15">
      <c r="B67" s="456"/>
      <c r="C67" s="456"/>
      <c r="D67" s="456"/>
      <c r="E67" s="456"/>
      <c r="F67" s="456"/>
      <c r="G67" s="456"/>
      <c r="H67" s="456"/>
      <c r="I67" s="456"/>
      <c r="J67" s="456"/>
      <c r="K67" s="456"/>
      <c r="L67" s="456"/>
    </row>
  </sheetData>
  <mergeCells count="9">
    <mergeCell ref="B50:L50"/>
    <mergeCell ref="J2:L3"/>
    <mergeCell ref="J4:J5"/>
    <mergeCell ref="K4:K5"/>
    <mergeCell ref="C2:I2"/>
    <mergeCell ref="B2:B5"/>
    <mergeCell ref="C3:C5"/>
    <mergeCell ref="D4:D5"/>
    <mergeCell ref="H4:H5"/>
  </mergeCells>
  <phoneticPr fontId="4"/>
  <printOptions horizontalCentered="1"/>
  <pageMargins left="0.39370078740157483" right="0.39370078740157483" top="0.78740157480314965" bottom="0.78740157480314965" header="0.62992125984251968" footer="0.62992125984251968"/>
  <pageSetup paperSize="9" scale="8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"/>
  <sheetViews>
    <sheetView zoomScaleNormal="100" workbookViewId="0">
      <selection activeCell="D3" sqref="D3:D5"/>
    </sheetView>
  </sheetViews>
  <sheetFormatPr defaultRowHeight="18.75" x14ac:dyDescent="0.15"/>
  <cols>
    <col min="1" max="1" width="2.5" style="535" customWidth="1"/>
    <col min="2" max="2" width="8.5" style="535" customWidth="1"/>
    <col min="3" max="3" width="5.5" style="535" customWidth="1"/>
    <col min="4" max="4" width="7.625" style="535" customWidth="1"/>
    <col min="5" max="5" width="10" style="535" customWidth="1"/>
    <col min="6" max="6" width="8.75" style="535" customWidth="1"/>
    <col min="7" max="7" width="9" style="535" customWidth="1"/>
    <col min="8" max="10" width="8.75" style="535" customWidth="1"/>
    <col min="11" max="11" width="4.5" style="535" bestFit="1" customWidth="1"/>
    <col min="12" max="12" width="6.875" style="535" customWidth="1"/>
    <col min="13" max="14" width="5.75" style="535" bestFit="1" customWidth="1"/>
    <col min="15" max="15" width="8.375" style="535" bestFit="1" customWidth="1"/>
    <col min="16" max="16" width="8.375" style="535" customWidth="1"/>
    <col min="17" max="16384" width="9" style="535"/>
  </cols>
  <sheetData>
    <row r="1" spans="2:16" ht="22.5" customHeight="1" x14ac:dyDescent="0.15">
      <c r="B1" s="564" t="s">
        <v>645</v>
      </c>
      <c r="C1" s="564"/>
    </row>
    <row r="2" spans="2:16" ht="13.5" customHeight="1" x14ac:dyDescent="0.15">
      <c r="B2" s="826"/>
      <c r="C2" s="826"/>
      <c r="D2" s="827" t="s">
        <v>308</v>
      </c>
      <c r="E2" s="828"/>
      <c r="F2" s="828"/>
      <c r="G2" s="828"/>
      <c r="H2" s="828"/>
      <c r="I2" s="828"/>
      <c r="J2" s="828"/>
      <c r="K2" s="828"/>
      <c r="L2" s="828" t="s">
        <v>554</v>
      </c>
      <c r="M2" s="828" t="s">
        <v>309</v>
      </c>
      <c r="N2" s="828" t="s">
        <v>310</v>
      </c>
      <c r="O2" s="829" t="s">
        <v>586</v>
      </c>
      <c r="P2" s="829" t="s">
        <v>587</v>
      </c>
    </row>
    <row r="3" spans="2:16" ht="47.25" customHeight="1" x14ac:dyDescent="0.15">
      <c r="B3" s="826"/>
      <c r="C3" s="826"/>
      <c r="D3" s="830"/>
      <c r="E3" s="831" t="s">
        <v>609</v>
      </c>
      <c r="F3" s="828" t="s">
        <v>608</v>
      </c>
      <c r="G3" s="828"/>
      <c r="H3" s="828"/>
      <c r="I3" s="828"/>
      <c r="J3" s="828"/>
      <c r="K3" s="828" t="s">
        <v>179</v>
      </c>
      <c r="L3" s="828"/>
      <c r="M3" s="828"/>
      <c r="N3" s="828"/>
      <c r="O3" s="829"/>
      <c r="P3" s="829"/>
    </row>
    <row r="4" spans="2:16" ht="18.75" customHeight="1" x14ac:dyDescent="0.15">
      <c r="B4" s="826"/>
      <c r="C4" s="826"/>
      <c r="D4" s="828"/>
      <c r="E4" s="832"/>
      <c r="F4" s="827"/>
      <c r="G4" s="828"/>
      <c r="H4" s="828"/>
      <c r="I4" s="828"/>
      <c r="J4" s="828"/>
      <c r="K4" s="828"/>
      <c r="L4" s="828"/>
      <c r="M4" s="828"/>
      <c r="N4" s="828"/>
      <c r="O4" s="829"/>
      <c r="P4" s="829"/>
    </row>
    <row r="5" spans="2:16" ht="31.5" x14ac:dyDescent="0.15">
      <c r="B5" s="826"/>
      <c r="C5" s="826"/>
      <c r="D5" s="828"/>
      <c r="E5" s="833"/>
      <c r="F5" s="563"/>
      <c r="G5" s="562" t="s">
        <v>553</v>
      </c>
      <c r="H5" s="562" t="s">
        <v>552</v>
      </c>
      <c r="I5" s="562" t="s">
        <v>311</v>
      </c>
      <c r="J5" s="562" t="s">
        <v>312</v>
      </c>
      <c r="K5" s="828"/>
      <c r="L5" s="828"/>
      <c r="M5" s="828"/>
      <c r="N5" s="828"/>
      <c r="O5" s="829"/>
      <c r="P5" s="829"/>
    </row>
    <row r="6" spans="2:16" x14ac:dyDescent="0.15">
      <c r="B6" s="825" t="s">
        <v>230</v>
      </c>
      <c r="C6" s="555" t="s">
        <v>318</v>
      </c>
      <c r="D6" s="554">
        <v>38997</v>
      </c>
      <c r="E6" s="553">
        <v>33648</v>
      </c>
      <c r="F6" s="553">
        <v>5028</v>
      </c>
      <c r="G6" s="553">
        <v>2712</v>
      </c>
      <c r="H6" s="552">
        <v>985</v>
      </c>
      <c r="I6" s="553">
        <v>1004</v>
      </c>
      <c r="J6" s="552">
        <v>327</v>
      </c>
      <c r="K6" s="552">
        <v>321</v>
      </c>
      <c r="L6" s="646">
        <f>F6/(D6-K6)*100</f>
        <v>13.000310269934841</v>
      </c>
      <c r="M6" s="551">
        <v>2316</v>
      </c>
      <c r="N6" s="551">
        <v>2820</v>
      </c>
      <c r="O6" s="649">
        <f>M6-N6</f>
        <v>-504</v>
      </c>
      <c r="P6" s="652">
        <f>O6/(D6-K6)*100</f>
        <v>-1.3031337263419174</v>
      </c>
    </row>
    <row r="7" spans="2:16" x14ac:dyDescent="0.15">
      <c r="B7" s="825"/>
      <c r="C7" s="561" t="s">
        <v>518</v>
      </c>
      <c r="D7" s="560">
        <v>19051</v>
      </c>
      <c r="E7" s="559">
        <v>16401</v>
      </c>
      <c r="F7" s="559">
        <v>2454</v>
      </c>
      <c r="G7" s="559">
        <v>1213</v>
      </c>
      <c r="H7" s="558">
        <v>520</v>
      </c>
      <c r="I7" s="558">
        <v>550</v>
      </c>
      <c r="J7" s="558">
        <v>171</v>
      </c>
      <c r="K7" s="558">
        <v>196</v>
      </c>
      <c r="L7" s="647">
        <f t="shared" ref="L7:L11" si="0">F7/(D7-K7)*100</f>
        <v>13.015115354017501</v>
      </c>
      <c r="M7" s="557">
        <v>1241</v>
      </c>
      <c r="N7" s="556">
        <v>1357</v>
      </c>
      <c r="O7" s="650">
        <f t="shared" ref="O7:O11" si="1">M7-N7</f>
        <v>-116</v>
      </c>
      <c r="P7" s="653">
        <f t="shared" ref="P7:P11" si="2">O7/(D7-K7)*100</f>
        <v>-0.61522142667727386</v>
      </c>
    </row>
    <row r="8" spans="2:16" x14ac:dyDescent="0.15">
      <c r="B8" s="825"/>
      <c r="C8" s="543" t="s">
        <v>517</v>
      </c>
      <c r="D8" s="542">
        <v>19946</v>
      </c>
      <c r="E8" s="541">
        <v>17247</v>
      </c>
      <c r="F8" s="541">
        <v>2574</v>
      </c>
      <c r="G8" s="541">
        <v>1499</v>
      </c>
      <c r="H8" s="540">
        <v>465</v>
      </c>
      <c r="I8" s="540">
        <v>454</v>
      </c>
      <c r="J8" s="540">
        <v>156</v>
      </c>
      <c r="K8" s="540">
        <v>125</v>
      </c>
      <c r="L8" s="648">
        <f t="shared" si="0"/>
        <v>12.986226729226576</v>
      </c>
      <c r="M8" s="539">
        <v>1075</v>
      </c>
      <c r="N8" s="538">
        <v>1463</v>
      </c>
      <c r="O8" s="651">
        <f t="shared" si="1"/>
        <v>-388</v>
      </c>
      <c r="P8" s="654">
        <f t="shared" si="2"/>
        <v>-1.957519802229958</v>
      </c>
    </row>
    <row r="9" spans="2:16" x14ac:dyDescent="0.15">
      <c r="B9" s="825" t="s">
        <v>221</v>
      </c>
      <c r="C9" s="555" t="s">
        <v>318</v>
      </c>
      <c r="D9" s="554">
        <v>42090</v>
      </c>
      <c r="E9" s="553">
        <v>36576</v>
      </c>
      <c r="F9" s="553">
        <v>5209</v>
      </c>
      <c r="G9" s="553">
        <v>2831</v>
      </c>
      <c r="H9" s="553">
        <v>1021</v>
      </c>
      <c r="I9" s="553">
        <v>1148</v>
      </c>
      <c r="J9" s="552">
        <v>209</v>
      </c>
      <c r="K9" s="552">
        <v>305</v>
      </c>
      <c r="L9" s="646">
        <f t="shared" si="0"/>
        <v>12.466196003350484</v>
      </c>
      <c r="M9" s="551">
        <v>2378</v>
      </c>
      <c r="N9" s="550">
        <v>2989</v>
      </c>
      <c r="O9" s="649">
        <f t="shared" si="1"/>
        <v>-611</v>
      </c>
      <c r="P9" s="652">
        <f t="shared" si="2"/>
        <v>-1.4622472179011607</v>
      </c>
    </row>
    <row r="10" spans="2:16" x14ac:dyDescent="0.15">
      <c r="B10" s="825"/>
      <c r="C10" s="549" t="s">
        <v>518</v>
      </c>
      <c r="D10" s="548">
        <v>20396</v>
      </c>
      <c r="E10" s="547">
        <v>17725</v>
      </c>
      <c r="F10" s="547">
        <v>2515</v>
      </c>
      <c r="G10" s="547">
        <v>1247</v>
      </c>
      <c r="H10" s="546">
        <v>532</v>
      </c>
      <c r="I10" s="546">
        <v>648</v>
      </c>
      <c r="J10" s="546">
        <v>88</v>
      </c>
      <c r="K10" s="546">
        <v>156</v>
      </c>
      <c r="L10" s="647">
        <f t="shared" si="0"/>
        <v>12.425889328063242</v>
      </c>
      <c r="M10" s="545">
        <v>1268</v>
      </c>
      <c r="N10" s="544">
        <v>1469</v>
      </c>
      <c r="O10" s="650">
        <f t="shared" si="1"/>
        <v>-201</v>
      </c>
      <c r="P10" s="653">
        <f t="shared" si="2"/>
        <v>-0.99308300395256921</v>
      </c>
    </row>
    <row r="11" spans="2:16" x14ac:dyDescent="0.15">
      <c r="B11" s="825"/>
      <c r="C11" s="543" t="s">
        <v>517</v>
      </c>
      <c r="D11" s="542">
        <v>21694</v>
      </c>
      <c r="E11" s="541">
        <v>18851</v>
      </c>
      <c r="F11" s="541">
        <v>2694</v>
      </c>
      <c r="G11" s="541">
        <v>1584</v>
      </c>
      <c r="H11" s="540">
        <v>489</v>
      </c>
      <c r="I11" s="540">
        <v>500</v>
      </c>
      <c r="J11" s="540">
        <v>121</v>
      </c>
      <c r="K11" s="540">
        <v>149</v>
      </c>
      <c r="L11" s="648">
        <f t="shared" si="0"/>
        <v>12.50406126711534</v>
      </c>
      <c r="M11" s="539">
        <v>1110</v>
      </c>
      <c r="N11" s="538">
        <v>1520</v>
      </c>
      <c r="O11" s="651">
        <f t="shared" si="1"/>
        <v>-410</v>
      </c>
      <c r="P11" s="654">
        <f t="shared" si="2"/>
        <v>-1.902993734045022</v>
      </c>
    </row>
    <row r="12" spans="2:16" x14ac:dyDescent="0.15">
      <c r="B12" s="537" t="s">
        <v>400</v>
      </c>
      <c r="C12" s="536" t="s">
        <v>594</v>
      </c>
      <c r="D12" s="536"/>
    </row>
  </sheetData>
  <mergeCells count="13">
    <mergeCell ref="M2:M5"/>
    <mergeCell ref="N2:N5"/>
    <mergeCell ref="O2:O5"/>
    <mergeCell ref="P2:P5"/>
    <mergeCell ref="D3:D5"/>
    <mergeCell ref="E3:E5"/>
    <mergeCell ref="F3:J4"/>
    <mergeCell ref="K3:K5"/>
    <mergeCell ref="B6:B8"/>
    <mergeCell ref="B9:B11"/>
    <mergeCell ref="B2:C5"/>
    <mergeCell ref="D2:K2"/>
    <mergeCell ref="L2:L5"/>
  </mergeCells>
  <phoneticPr fontId="4"/>
  <pageMargins left="0.39370078740157483" right="0.31496062992125984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topLeftCell="A10" zoomScaleNormal="100" workbookViewId="0">
      <selection activeCell="I22" sqref="I22"/>
    </sheetView>
  </sheetViews>
  <sheetFormatPr defaultRowHeight="18.75" x14ac:dyDescent="0.15"/>
  <cols>
    <col min="1" max="1" width="2.5" style="535" customWidth="1"/>
    <col min="2" max="2" width="13.125" style="535" bestFit="1" customWidth="1"/>
    <col min="3" max="5" width="10" style="535" customWidth="1"/>
    <col min="6" max="9" width="8.625" style="535" customWidth="1"/>
    <col min="10" max="10" width="6.25" style="535" customWidth="1"/>
    <col min="11" max="11" width="7.5" style="626" bestFit="1" customWidth="1"/>
    <col min="12" max="13" width="5.75" style="535" bestFit="1" customWidth="1"/>
    <col min="14" max="14" width="8.375" style="535" bestFit="1" customWidth="1"/>
    <col min="15" max="15" width="9.5" style="535" customWidth="1"/>
    <col min="16" max="16384" width="9" style="535"/>
  </cols>
  <sheetData>
    <row r="1" spans="2:15" ht="22.5" customHeight="1" x14ac:dyDescent="0.15">
      <c r="B1" s="564" t="s">
        <v>647</v>
      </c>
    </row>
    <row r="2" spans="2:15" ht="13.5" customHeight="1" x14ac:dyDescent="0.15">
      <c r="B2" s="834"/>
      <c r="C2" s="837" t="s">
        <v>308</v>
      </c>
      <c r="D2" s="828"/>
      <c r="E2" s="828"/>
      <c r="F2" s="828"/>
      <c r="G2" s="828"/>
      <c r="H2" s="828"/>
      <c r="I2" s="828"/>
      <c r="J2" s="828"/>
      <c r="K2" s="838" t="s">
        <v>557</v>
      </c>
      <c r="L2" s="827" t="s">
        <v>309</v>
      </c>
      <c r="M2" s="827" t="s">
        <v>310</v>
      </c>
      <c r="N2" s="842" t="s">
        <v>586</v>
      </c>
      <c r="O2" s="842" t="s">
        <v>587</v>
      </c>
    </row>
    <row r="3" spans="2:15" ht="47.25" customHeight="1" x14ac:dyDescent="0.15">
      <c r="B3" s="835"/>
      <c r="C3" s="830"/>
      <c r="D3" s="831" t="s">
        <v>609</v>
      </c>
      <c r="E3" s="828" t="s">
        <v>608</v>
      </c>
      <c r="F3" s="828"/>
      <c r="G3" s="828"/>
      <c r="H3" s="828"/>
      <c r="I3" s="828"/>
      <c r="J3" s="828" t="s">
        <v>179</v>
      </c>
      <c r="K3" s="839"/>
      <c r="L3" s="841"/>
      <c r="M3" s="841"/>
      <c r="N3" s="843"/>
      <c r="O3" s="843"/>
    </row>
    <row r="4" spans="2:15" ht="18.75" customHeight="1" x14ac:dyDescent="0.15">
      <c r="B4" s="835"/>
      <c r="C4" s="828"/>
      <c r="D4" s="832"/>
      <c r="E4" s="827"/>
      <c r="F4" s="828"/>
      <c r="G4" s="828"/>
      <c r="H4" s="828"/>
      <c r="I4" s="828"/>
      <c r="J4" s="828"/>
      <c r="K4" s="839"/>
      <c r="L4" s="841"/>
      <c r="M4" s="841"/>
      <c r="N4" s="843"/>
      <c r="O4" s="843"/>
    </row>
    <row r="5" spans="2:15" ht="31.5" x14ac:dyDescent="0.15">
      <c r="B5" s="836"/>
      <c r="C5" s="828"/>
      <c r="D5" s="833"/>
      <c r="E5" s="563"/>
      <c r="F5" s="562" t="s">
        <v>556</v>
      </c>
      <c r="G5" s="562" t="s">
        <v>555</v>
      </c>
      <c r="H5" s="562" t="s">
        <v>311</v>
      </c>
      <c r="I5" s="562" t="s">
        <v>312</v>
      </c>
      <c r="J5" s="828"/>
      <c r="K5" s="840"/>
      <c r="L5" s="830"/>
      <c r="M5" s="830"/>
      <c r="N5" s="844"/>
      <c r="O5" s="844"/>
    </row>
    <row r="6" spans="2:15" x14ac:dyDescent="0.15">
      <c r="B6" s="555" t="s">
        <v>313</v>
      </c>
      <c r="C6" s="569">
        <v>38997</v>
      </c>
      <c r="D6" s="568">
        <v>33648</v>
      </c>
      <c r="E6" s="568">
        <v>5028</v>
      </c>
      <c r="F6" s="568">
        <v>2712</v>
      </c>
      <c r="G6" s="567">
        <v>985</v>
      </c>
      <c r="H6" s="568">
        <v>1004</v>
      </c>
      <c r="I6" s="567">
        <v>327</v>
      </c>
      <c r="J6" s="567">
        <v>321</v>
      </c>
      <c r="K6" s="625">
        <f>E6/(C6-J6)*100</f>
        <v>13.000310269934841</v>
      </c>
      <c r="L6" s="566">
        <v>2316</v>
      </c>
      <c r="M6" s="566">
        <v>2820</v>
      </c>
      <c r="N6" s="618">
        <f>L6-M6</f>
        <v>-504</v>
      </c>
      <c r="O6" s="621">
        <f>N6/(C6-J6)*100</f>
        <v>-1.3031337263419174</v>
      </c>
    </row>
    <row r="7" spans="2:15" x14ac:dyDescent="0.15">
      <c r="B7" s="561" t="s">
        <v>180</v>
      </c>
      <c r="C7" s="584">
        <v>1238</v>
      </c>
      <c r="D7" s="583">
        <v>981</v>
      </c>
      <c r="E7" s="583">
        <v>251</v>
      </c>
      <c r="F7" s="583">
        <v>155</v>
      </c>
      <c r="G7" s="583">
        <v>48</v>
      </c>
      <c r="H7" s="583">
        <v>47</v>
      </c>
      <c r="I7" s="583">
        <v>1</v>
      </c>
      <c r="J7" s="583">
        <v>6</v>
      </c>
      <c r="K7" s="627">
        <f t="shared" ref="K7:K26" si="0">E7/(C7-J7)*100</f>
        <v>20.373376623376625</v>
      </c>
      <c r="L7" s="582">
        <v>96</v>
      </c>
      <c r="M7" s="581">
        <v>55</v>
      </c>
      <c r="N7" s="619">
        <f t="shared" ref="N7:N24" si="1">L7-M7</f>
        <v>41</v>
      </c>
      <c r="O7" s="622">
        <f t="shared" ref="O7:O24" si="2">N7/(C7-J7)*100</f>
        <v>3.3279220779220777</v>
      </c>
    </row>
    <row r="8" spans="2:15" x14ac:dyDescent="0.15">
      <c r="B8" s="578" t="s">
        <v>181</v>
      </c>
      <c r="C8" s="577">
        <v>1612</v>
      </c>
      <c r="D8" s="579">
        <v>1204</v>
      </c>
      <c r="E8" s="576">
        <v>388</v>
      </c>
      <c r="F8" s="576">
        <v>247</v>
      </c>
      <c r="G8" s="576">
        <v>76</v>
      </c>
      <c r="H8" s="576">
        <v>57</v>
      </c>
      <c r="I8" s="576">
        <v>8</v>
      </c>
      <c r="J8" s="576">
        <v>20</v>
      </c>
      <c r="K8" s="628">
        <f t="shared" si="0"/>
        <v>24.371859296482413</v>
      </c>
      <c r="L8" s="575">
        <v>141</v>
      </c>
      <c r="M8" s="574">
        <v>86</v>
      </c>
      <c r="N8" s="617">
        <f t="shared" si="1"/>
        <v>55</v>
      </c>
      <c r="O8" s="623">
        <f t="shared" si="2"/>
        <v>3.4547738693467336</v>
      </c>
    </row>
    <row r="9" spans="2:15" x14ac:dyDescent="0.15">
      <c r="B9" s="578" t="s">
        <v>182</v>
      </c>
      <c r="C9" s="577">
        <v>1725</v>
      </c>
      <c r="D9" s="579">
        <v>1517</v>
      </c>
      <c r="E9" s="576">
        <v>190</v>
      </c>
      <c r="F9" s="576">
        <v>132</v>
      </c>
      <c r="G9" s="576">
        <v>33</v>
      </c>
      <c r="H9" s="576">
        <v>24</v>
      </c>
      <c r="I9" s="576">
        <v>1</v>
      </c>
      <c r="J9" s="576">
        <v>18</v>
      </c>
      <c r="K9" s="628">
        <f t="shared" si="0"/>
        <v>11.130638547158759</v>
      </c>
      <c r="L9" s="575">
        <v>58</v>
      </c>
      <c r="M9" s="574">
        <v>46</v>
      </c>
      <c r="N9" s="617">
        <f t="shared" si="1"/>
        <v>12</v>
      </c>
      <c r="O9" s="623">
        <f t="shared" si="2"/>
        <v>0.70298769771528991</v>
      </c>
    </row>
    <row r="10" spans="2:15" x14ac:dyDescent="0.15">
      <c r="B10" s="578" t="s">
        <v>183</v>
      </c>
      <c r="C10" s="577">
        <v>1445</v>
      </c>
      <c r="D10" s="579">
        <v>1310</v>
      </c>
      <c r="E10" s="576">
        <v>124</v>
      </c>
      <c r="F10" s="576">
        <v>89</v>
      </c>
      <c r="G10" s="576">
        <v>17</v>
      </c>
      <c r="H10" s="576">
        <v>13</v>
      </c>
      <c r="I10" s="576">
        <v>5</v>
      </c>
      <c r="J10" s="576">
        <v>11</v>
      </c>
      <c r="K10" s="628">
        <f t="shared" si="0"/>
        <v>8.6471408647140873</v>
      </c>
      <c r="L10" s="575">
        <v>35</v>
      </c>
      <c r="M10" s="574">
        <v>458</v>
      </c>
      <c r="N10" s="617">
        <f t="shared" si="1"/>
        <v>-423</v>
      </c>
      <c r="O10" s="623">
        <f t="shared" si="2"/>
        <v>-29.497907949790797</v>
      </c>
    </row>
    <row r="11" spans="2:15" x14ac:dyDescent="0.15">
      <c r="B11" s="578" t="s">
        <v>184</v>
      </c>
      <c r="C11" s="580">
        <v>915</v>
      </c>
      <c r="D11" s="576">
        <v>580</v>
      </c>
      <c r="E11" s="576">
        <v>320</v>
      </c>
      <c r="F11" s="576">
        <v>77</v>
      </c>
      <c r="G11" s="576">
        <v>68</v>
      </c>
      <c r="H11" s="576">
        <v>82</v>
      </c>
      <c r="I11" s="576">
        <v>93</v>
      </c>
      <c r="J11" s="576">
        <v>15</v>
      </c>
      <c r="K11" s="628">
        <f t="shared" si="0"/>
        <v>35.555555555555557</v>
      </c>
      <c r="L11" s="575">
        <v>243</v>
      </c>
      <c r="M11" s="574">
        <v>737</v>
      </c>
      <c r="N11" s="617">
        <f t="shared" si="1"/>
        <v>-494</v>
      </c>
      <c r="O11" s="623">
        <f t="shared" si="2"/>
        <v>-54.888888888888886</v>
      </c>
    </row>
    <row r="12" spans="2:15" x14ac:dyDescent="0.15">
      <c r="B12" s="578" t="s">
        <v>185</v>
      </c>
      <c r="C12" s="577">
        <v>1218</v>
      </c>
      <c r="D12" s="576">
        <v>681</v>
      </c>
      <c r="E12" s="576">
        <v>525</v>
      </c>
      <c r="F12" s="576">
        <v>166</v>
      </c>
      <c r="G12" s="576">
        <v>119</v>
      </c>
      <c r="H12" s="576">
        <v>147</v>
      </c>
      <c r="I12" s="576">
        <v>93</v>
      </c>
      <c r="J12" s="576">
        <v>12</v>
      </c>
      <c r="K12" s="628">
        <f t="shared" si="0"/>
        <v>43.53233830845771</v>
      </c>
      <c r="L12" s="575">
        <v>359</v>
      </c>
      <c r="M12" s="574">
        <v>323</v>
      </c>
      <c r="N12" s="617">
        <f t="shared" si="1"/>
        <v>36</v>
      </c>
      <c r="O12" s="623">
        <f t="shared" si="2"/>
        <v>2.9850746268656714</v>
      </c>
    </row>
    <row r="13" spans="2:15" x14ac:dyDescent="0.15">
      <c r="B13" s="578" t="s">
        <v>186</v>
      </c>
      <c r="C13" s="577">
        <v>1546</v>
      </c>
      <c r="D13" s="576">
        <v>913</v>
      </c>
      <c r="E13" s="576">
        <v>614</v>
      </c>
      <c r="F13" s="576">
        <v>269</v>
      </c>
      <c r="G13" s="576">
        <v>134</v>
      </c>
      <c r="H13" s="576">
        <v>148</v>
      </c>
      <c r="I13" s="576">
        <v>63</v>
      </c>
      <c r="J13" s="576">
        <v>19</v>
      </c>
      <c r="K13" s="628">
        <f t="shared" si="0"/>
        <v>40.209561231172231</v>
      </c>
      <c r="L13" s="575">
        <v>345</v>
      </c>
      <c r="M13" s="574">
        <v>253</v>
      </c>
      <c r="N13" s="617">
        <f t="shared" si="1"/>
        <v>92</v>
      </c>
      <c r="O13" s="623">
        <f t="shared" si="2"/>
        <v>6.0248853962017028</v>
      </c>
    </row>
    <row r="14" spans="2:15" x14ac:dyDescent="0.15">
      <c r="B14" s="578" t="s">
        <v>187</v>
      </c>
      <c r="C14" s="577">
        <v>1896</v>
      </c>
      <c r="D14" s="579">
        <v>1298</v>
      </c>
      <c r="E14" s="576">
        <v>571</v>
      </c>
      <c r="F14" s="576">
        <v>291</v>
      </c>
      <c r="G14" s="576">
        <v>123</v>
      </c>
      <c r="H14" s="576">
        <v>125</v>
      </c>
      <c r="I14" s="576">
        <v>32</v>
      </c>
      <c r="J14" s="576">
        <v>27</v>
      </c>
      <c r="K14" s="628">
        <f t="shared" si="0"/>
        <v>30.551096843231672</v>
      </c>
      <c r="L14" s="575">
        <v>280</v>
      </c>
      <c r="M14" s="574">
        <v>148</v>
      </c>
      <c r="N14" s="617">
        <f t="shared" si="1"/>
        <v>132</v>
      </c>
      <c r="O14" s="623">
        <f t="shared" si="2"/>
        <v>7.0626003210272872</v>
      </c>
    </row>
    <row r="15" spans="2:15" x14ac:dyDescent="0.15">
      <c r="B15" s="578" t="s">
        <v>188</v>
      </c>
      <c r="C15" s="577">
        <v>2179</v>
      </c>
      <c r="D15" s="579">
        <v>1766</v>
      </c>
      <c r="E15" s="576">
        <v>384</v>
      </c>
      <c r="F15" s="576">
        <v>221</v>
      </c>
      <c r="G15" s="576">
        <v>66</v>
      </c>
      <c r="H15" s="576">
        <v>82</v>
      </c>
      <c r="I15" s="576">
        <v>15</v>
      </c>
      <c r="J15" s="576">
        <v>29</v>
      </c>
      <c r="K15" s="628">
        <f t="shared" si="0"/>
        <v>17.86046511627907</v>
      </c>
      <c r="L15" s="575">
        <v>163</v>
      </c>
      <c r="M15" s="574">
        <v>112</v>
      </c>
      <c r="N15" s="617">
        <f t="shared" si="1"/>
        <v>51</v>
      </c>
      <c r="O15" s="623">
        <f t="shared" si="2"/>
        <v>2.3720930232558142</v>
      </c>
    </row>
    <row r="16" spans="2:15" x14ac:dyDescent="0.15">
      <c r="B16" s="578" t="s">
        <v>189</v>
      </c>
      <c r="C16" s="577">
        <v>2473</v>
      </c>
      <c r="D16" s="579">
        <v>2193</v>
      </c>
      <c r="E16" s="576">
        <v>258</v>
      </c>
      <c r="F16" s="576">
        <v>130</v>
      </c>
      <c r="G16" s="576">
        <v>62</v>
      </c>
      <c r="H16" s="576">
        <v>55</v>
      </c>
      <c r="I16" s="576">
        <v>11</v>
      </c>
      <c r="J16" s="576">
        <v>22</v>
      </c>
      <c r="K16" s="628">
        <f t="shared" si="0"/>
        <v>10.526315789473683</v>
      </c>
      <c r="L16" s="575">
        <v>128</v>
      </c>
      <c r="M16" s="574">
        <v>122</v>
      </c>
      <c r="N16" s="617">
        <f t="shared" si="1"/>
        <v>6</v>
      </c>
      <c r="O16" s="623">
        <f t="shared" si="2"/>
        <v>0.24479804161566704</v>
      </c>
    </row>
    <row r="17" spans="2:15" x14ac:dyDescent="0.15">
      <c r="B17" s="578" t="s">
        <v>190</v>
      </c>
      <c r="C17" s="577">
        <v>2384</v>
      </c>
      <c r="D17" s="579">
        <v>2189</v>
      </c>
      <c r="E17" s="576">
        <v>187</v>
      </c>
      <c r="F17" s="576">
        <v>95</v>
      </c>
      <c r="G17" s="576">
        <v>43</v>
      </c>
      <c r="H17" s="576">
        <v>47</v>
      </c>
      <c r="I17" s="576">
        <v>2</v>
      </c>
      <c r="J17" s="576">
        <v>8</v>
      </c>
      <c r="K17" s="628">
        <f t="shared" si="0"/>
        <v>7.8703703703703702</v>
      </c>
      <c r="L17" s="575">
        <v>92</v>
      </c>
      <c r="M17" s="574">
        <v>97</v>
      </c>
      <c r="N17" s="617">
        <f t="shared" si="1"/>
        <v>-5</v>
      </c>
      <c r="O17" s="623">
        <f t="shared" si="2"/>
        <v>-0.21043771043771042</v>
      </c>
    </row>
    <row r="18" spans="2:15" x14ac:dyDescent="0.15">
      <c r="B18" s="578" t="s">
        <v>191</v>
      </c>
      <c r="C18" s="577">
        <v>2746</v>
      </c>
      <c r="D18" s="579">
        <v>2579</v>
      </c>
      <c r="E18" s="576">
        <v>155</v>
      </c>
      <c r="F18" s="576">
        <v>58</v>
      </c>
      <c r="G18" s="576">
        <v>44</v>
      </c>
      <c r="H18" s="576">
        <v>52</v>
      </c>
      <c r="I18" s="576">
        <v>1</v>
      </c>
      <c r="J18" s="576">
        <v>12</v>
      </c>
      <c r="K18" s="628">
        <f t="shared" si="0"/>
        <v>5.6693489392831014</v>
      </c>
      <c r="L18" s="575">
        <v>97</v>
      </c>
      <c r="M18" s="574">
        <v>71</v>
      </c>
      <c r="N18" s="617">
        <f t="shared" si="1"/>
        <v>26</v>
      </c>
      <c r="O18" s="623">
        <f t="shared" si="2"/>
        <v>0.95098756400877837</v>
      </c>
    </row>
    <row r="19" spans="2:15" x14ac:dyDescent="0.15">
      <c r="B19" s="578" t="s">
        <v>192</v>
      </c>
      <c r="C19" s="577">
        <v>2944</v>
      </c>
      <c r="D19" s="579">
        <v>2791</v>
      </c>
      <c r="E19" s="576">
        <v>145</v>
      </c>
      <c r="F19" s="576">
        <v>64</v>
      </c>
      <c r="G19" s="576">
        <v>43</v>
      </c>
      <c r="H19" s="576">
        <v>38</v>
      </c>
      <c r="I19" s="576">
        <v>0</v>
      </c>
      <c r="J19" s="576">
        <v>8</v>
      </c>
      <c r="K19" s="628">
        <f t="shared" si="0"/>
        <v>4.938692098092643</v>
      </c>
      <c r="L19" s="575">
        <v>81</v>
      </c>
      <c r="M19" s="574">
        <v>51</v>
      </c>
      <c r="N19" s="617">
        <f t="shared" si="1"/>
        <v>30</v>
      </c>
      <c r="O19" s="623">
        <f t="shared" si="2"/>
        <v>1.0217983651226159</v>
      </c>
    </row>
    <row r="20" spans="2:15" x14ac:dyDescent="0.15">
      <c r="B20" s="578" t="s">
        <v>193</v>
      </c>
      <c r="C20" s="577">
        <v>3249</v>
      </c>
      <c r="D20" s="579">
        <v>3137</v>
      </c>
      <c r="E20" s="576">
        <v>103</v>
      </c>
      <c r="F20" s="576">
        <v>51</v>
      </c>
      <c r="G20" s="576">
        <v>29</v>
      </c>
      <c r="H20" s="576">
        <v>22</v>
      </c>
      <c r="I20" s="576">
        <v>1</v>
      </c>
      <c r="J20" s="576">
        <v>9</v>
      </c>
      <c r="K20" s="628">
        <f t="shared" si="0"/>
        <v>3.1790123456790123</v>
      </c>
      <c r="L20" s="575">
        <v>52</v>
      </c>
      <c r="M20" s="574">
        <v>36</v>
      </c>
      <c r="N20" s="617">
        <f t="shared" si="1"/>
        <v>16</v>
      </c>
      <c r="O20" s="623">
        <f t="shared" si="2"/>
        <v>0.49382716049382713</v>
      </c>
    </row>
    <row r="21" spans="2:15" x14ac:dyDescent="0.15">
      <c r="B21" s="578" t="s">
        <v>194</v>
      </c>
      <c r="C21" s="577">
        <v>3278</v>
      </c>
      <c r="D21" s="579">
        <v>3148</v>
      </c>
      <c r="E21" s="576">
        <v>116</v>
      </c>
      <c r="F21" s="576">
        <v>57</v>
      </c>
      <c r="G21" s="576">
        <v>17</v>
      </c>
      <c r="H21" s="576">
        <v>42</v>
      </c>
      <c r="I21" s="576">
        <v>0</v>
      </c>
      <c r="J21" s="576">
        <v>14</v>
      </c>
      <c r="K21" s="628">
        <f t="shared" si="0"/>
        <v>3.5539215686274508</v>
      </c>
      <c r="L21" s="575">
        <v>59</v>
      </c>
      <c r="M21" s="574">
        <v>30</v>
      </c>
      <c r="N21" s="617">
        <f t="shared" si="1"/>
        <v>29</v>
      </c>
      <c r="O21" s="623">
        <f t="shared" si="2"/>
        <v>0.8884803921568627</v>
      </c>
    </row>
    <row r="22" spans="2:15" x14ac:dyDescent="0.15">
      <c r="B22" s="578" t="s">
        <v>195</v>
      </c>
      <c r="C22" s="577">
        <v>2404</v>
      </c>
      <c r="D22" s="579">
        <v>2319</v>
      </c>
      <c r="E22" s="576">
        <v>79</v>
      </c>
      <c r="F22" s="576">
        <v>58</v>
      </c>
      <c r="G22" s="576">
        <v>13</v>
      </c>
      <c r="H22" s="576">
        <v>7</v>
      </c>
      <c r="I22" s="576">
        <v>1</v>
      </c>
      <c r="J22" s="576">
        <v>6</v>
      </c>
      <c r="K22" s="628">
        <f t="shared" si="0"/>
        <v>3.2944120100083398</v>
      </c>
      <c r="L22" s="575">
        <v>21</v>
      </c>
      <c r="M22" s="574">
        <v>21</v>
      </c>
      <c r="N22" s="617">
        <f t="shared" si="1"/>
        <v>0</v>
      </c>
      <c r="O22" s="623">
        <f t="shared" si="2"/>
        <v>0</v>
      </c>
    </row>
    <row r="23" spans="2:15" x14ac:dyDescent="0.15">
      <c r="B23" s="578" t="s">
        <v>196</v>
      </c>
      <c r="C23" s="577">
        <v>2245</v>
      </c>
      <c r="D23" s="579">
        <v>2103</v>
      </c>
      <c r="E23" s="576">
        <v>137</v>
      </c>
      <c r="F23" s="576">
        <v>105</v>
      </c>
      <c r="G23" s="576">
        <v>19</v>
      </c>
      <c r="H23" s="576">
        <v>13</v>
      </c>
      <c r="I23" s="576">
        <v>0</v>
      </c>
      <c r="J23" s="576">
        <v>5</v>
      </c>
      <c r="K23" s="628">
        <f t="shared" si="0"/>
        <v>6.1160714285714279</v>
      </c>
      <c r="L23" s="575">
        <v>32</v>
      </c>
      <c r="M23" s="574">
        <v>32</v>
      </c>
      <c r="N23" s="617">
        <f t="shared" si="1"/>
        <v>0</v>
      </c>
      <c r="O23" s="623">
        <f t="shared" si="2"/>
        <v>0</v>
      </c>
    </row>
    <row r="24" spans="2:15" x14ac:dyDescent="0.15">
      <c r="B24" s="578" t="s">
        <v>197</v>
      </c>
      <c r="C24" s="577">
        <v>3436</v>
      </c>
      <c r="D24" s="576">
        <v>2939</v>
      </c>
      <c r="E24" s="576">
        <v>481</v>
      </c>
      <c r="F24" s="576">
        <v>447</v>
      </c>
      <c r="G24" s="576">
        <v>31</v>
      </c>
      <c r="H24" s="576">
        <v>3</v>
      </c>
      <c r="I24" s="576">
        <v>0</v>
      </c>
      <c r="J24" s="576">
        <v>16</v>
      </c>
      <c r="K24" s="628">
        <f t="shared" si="0"/>
        <v>14.064327485380119</v>
      </c>
      <c r="L24" s="575">
        <v>34</v>
      </c>
      <c r="M24" s="574">
        <v>141</v>
      </c>
      <c r="N24" s="617">
        <f t="shared" si="1"/>
        <v>-107</v>
      </c>
      <c r="O24" s="623">
        <f t="shared" si="2"/>
        <v>-3.128654970760234</v>
      </c>
    </row>
    <row r="25" spans="2:15" x14ac:dyDescent="0.15">
      <c r="B25" s="543" t="s">
        <v>314</v>
      </c>
      <c r="C25" s="573">
        <v>64</v>
      </c>
      <c r="D25" s="572" t="s">
        <v>199</v>
      </c>
      <c r="E25" s="572" t="s">
        <v>199</v>
      </c>
      <c r="F25" s="572" t="s">
        <v>199</v>
      </c>
      <c r="G25" s="572" t="s">
        <v>199</v>
      </c>
      <c r="H25" s="572" t="s">
        <v>199</v>
      </c>
      <c r="I25" s="572" t="s">
        <v>199</v>
      </c>
      <c r="J25" s="572" t="s">
        <v>199</v>
      </c>
      <c r="K25" s="629" t="s">
        <v>589</v>
      </c>
      <c r="L25" s="570" t="s">
        <v>199</v>
      </c>
      <c r="M25" s="571">
        <v>1</v>
      </c>
      <c r="N25" s="620"/>
      <c r="O25" s="624" t="s">
        <v>589</v>
      </c>
    </row>
    <row r="26" spans="2:15" x14ac:dyDescent="0.15">
      <c r="B26" s="555" t="s">
        <v>315</v>
      </c>
      <c r="C26" s="569">
        <v>37695</v>
      </c>
      <c r="D26" s="568">
        <v>32667</v>
      </c>
      <c r="E26" s="568">
        <v>4777</v>
      </c>
      <c r="F26" s="568">
        <v>2557</v>
      </c>
      <c r="G26" s="567">
        <v>937</v>
      </c>
      <c r="H26" s="567">
        <v>957</v>
      </c>
      <c r="I26" s="567">
        <v>326</v>
      </c>
      <c r="J26" s="567">
        <v>251</v>
      </c>
      <c r="K26" s="625">
        <f t="shared" si="0"/>
        <v>12.7577181925008</v>
      </c>
      <c r="L26" s="566">
        <v>2220</v>
      </c>
      <c r="M26" s="565">
        <v>2764</v>
      </c>
      <c r="N26" s="618">
        <f t="shared" ref="N26" si="3">L26-M26</f>
        <v>-544</v>
      </c>
      <c r="O26" s="621">
        <f t="shared" ref="O26" si="4">N26/(C26-J26)*100</f>
        <v>-1.4528362354449311</v>
      </c>
    </row>
    <row r="27" spans="2:15" x14ac:dyDescent="0.15">
      <c r="B27" s="537" t="s">
        <v>400</v>
      </c>
      <c r="C27" s="536" t="s">
        <v>588</v>
      </c>
    </row>
  </sheetData>
  <mergeCells count="11">
    <mergeCell ref="N2:N5"/>
    <mergeCell ref="O2:O5"/>
    <mergeCell ref="J3:J5"/>
    <mergeCell ref="C3:C5"/>
    <mergeCell ref="D3:D5"/>
    <mergeCell ref="E3:I4"/>
    <mergeCell ref="B2:B5"/>
    <mergeCell ref="C2:J2"/>
    <mergeCell ref="K2:K5"/>
    <mergeCell ref="L2:L5"/>
    <mergeCell ref="M2:M5"/>
  </mergeCells>
  <phoneticPr fontId="4"/>
  <pageMargins left="0.39370078740157483" right="0.31496062992125984" top="0.74803149606299213" bottom="0.55118110236220474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topLeftCell="A22" zoomScaleNormal="100" workbookViewId="0">
      <selection activeCell="B2" sqref="B2:B5"/>
    </sheetView>
  </sheetViews>
  <sheetFormatPr defaultRowHeight="18.75" x14ac:dyDescent="0.15"/>
  <cols>
    <col min="1" max="1" width="1.25" style="25" customWidth="1"/>
    <col min="2" max="2" width="9.125" style="25" customWidth="1"/>
    <col min="3" max="3" width="8.75" style="25" customWidth="1"/>
    <col min="4" max="4" width="9.5" style="25" customWidth="1"/>
    <col min="5" max="5" width="6.25" style="25" bestFit="1" customWidth="1"/>
    <col min="6" max="6" width="6.875" style="25" customWidth="1"/>
    <col min="7" max="8" width="6.25" style="25" bestFit="1" customWidth="1"/>
    <col min="9" max="9" width="5.375" style="25" bestFit="1" customWidth="1"/>
    <col min="10" max="10" width="6.25" style="25" bestFit="1" customWidth="1"/>
    <col min="11" max="11" width="6.25" style="25" customWidth="1"/>
    <col min="12" max="13" width="6.25" style="25" bestFit="1" customWidth="1"/>
    <col min="14" max="14" width="7.5" style="492" bestFit="1" customWidth="1"/>
    <col min="15" max="15" width="7" style="25" bestFit="1" customWidth="1"/>
    <col min="16" max="16384" width="9" style="25"/>
  </cols>
  <sheetData>
    <row r="1" spans="2:15" ht="29.25" customHeight="1" x14ac:dyDescent="0.15">
      <c r="B1" s="197" t="s">
        <v>650</v>
      </c>
    </row>
    <row r="2" spans="2:15" ht="18.75" customHeight="1" x14ac:dyDescent="0.15">
      <c r="B2" s="845" t="s">
        <v>414</v>
      </c>
      <c r="C2" s="846" t="s">
        <v>308</v>
      </c>
      <c r="D2" s="847"/>
      <c r="E2" s="847"/>
      <c r="F2" s="847"/>
      <c r="G2" s="847"/>
      <c r="H2" s="847"/>
      <c r="I2" s="847"/>
      <c r="J2" s="847"/>
      <c r="K2" s="831" t="s">
        <v>591</v>
      </c>
      <c r="L2" s="831" t="s">
        <v>309</v>
      </c>
      <c r="M2" s="831" t="s">
        <v>310</v>
      </c>
      <c r="N2" s="850" t="s">
        <v>586</v>
      </c>
      <c r="O2" s="842" t="s">
        <v>587</v>
      </c>
    </row>
    <row r="3" spans="2:15" ht="13.5" customHeight="1" x14ac:dyDescent="0.15">
      <c r="B3" s="845"/>
      <c r="C3" s="848"/>
      <c r="D3" s="831" t="s">
        <v>609</v>
      </c>
      <c r="E3" s="847" t="s">
        <v>608</v>
      </c>
      <c r="F3" s="847"/>
      <c r="G3" s="847"/>
      <c r="H3" s="847"/>
      <c r="I3" s="847"/>
      <c r="J3" s="847" t="s">
        <v>179</v>
      </c>
      <c r="K3" s="832"/>
      <c r="L3" s="832"/>
      <c r="M3" s="832"/>
      <c r="N3" s="851"/>
      <c r="O3" s="843"/>
    </row>
    <row r="4" spans="2:15" ht="13.5" customHeight="1" x14ac:dyDescent="0.15">
      <c r="B4" s="845"/>
      <c r="C4" s="849"/>
      <c r="D4" s="832"/>
      <c r="E4" s="831"/>
      <c r="F4" s="847"/>
      <c r="G4" s="847"/>
      <c r="H4" s="847"/>
      <c r="I4" s="847"/>
      <c r="J4" s="847"/>
      <c r="K4" s="832"/>
      <c r="L4" s="832"/>
      <c r="M4" s="832"/>
      <c r="N4" s="851"/>
      <c r="O4" s="843"/>
    </row>
    <row r="5" spans="2:15" ht="45" customHeight="1" x14ac:dyDescent="0.15">
      <c r="B5" s="845"/>
      <c r="C5" s="849"/>
      <c r="D5" s="833"/>
      <c r="E5" s="457"/>
      <c r="F5" s="458" t="s">
        <v>592</v>
      </c>
      <c r="G5" s="458" t="s">
        <v>413</v>
      </c>
      <c r="H5" s="458" t="s">
        <v>311</v>
      </c>
      <c r="I5" s="458" t="s">
        <v>312</v>
      </c>
      <c r="J5" s="847"/>
      <c r="K5" s="833"/>
      <c r="L5" s="833"/>
      <c r="M5" s="833"/>
      <c r="N5" s="852"/>
      <c r="O5" s="844"/>
    </row>
    <row r="6" spans="2:15" ht="16.5" customHeight="1" x14ac:dyDescent="0.15">
      <c r="B6" s="202" t="s">
        <v>6</v>
      </c>
      <c r="C6" s="459">
        <v>402557</v>
      </c>
      <c r="D6" s="459">
        <v>294689</v>
      </c>
      <c r="E6" s="459">
        <v>73243</v>
      </c>
      <c r="F6" s="459">
        <v>38555</v>
      </c>
      <c r="G6" s="459">
        <v>15259</v>
      </c>
      <c r="H6" s="459">
        <v>17221</v>
      </c>
      <c r="I6" s="459">
        <v>2208</v>
      </c>
      <c r="J6" s="459">
        <v>34625</v>
      </c>
      <c r="K6" s="630">
        <f>E6/(C6-J6)*100</f>
        <v>19.906667536392593</v>
      </c>
      <c r="L6" s="459">
        <v>34688</v>
      </c>
      <c r="M6" s="459">
        <v>32802</v>
      </c>
      <c r="N6" s="638">
        <f>L6-M6</f>
        <v>1886</v>
      </c>
      <c r="O6" s="634">
        <f>N6/(C6-J6)*100</f>
        <v>0.5125947185893045</v>
      </c>
    </row>
    <row r="7" spans="2:15" ht="16.5" customHeight="1" x14ac:dyDescent="0.15">
      <c r="B7" s="460" t="s">
        <v>7</v>
      </c>
      <c r="C7" s="461">
        <v>158286</v>
      </c>
      <c r="D7" s="461">
        <v>124942</v>
      </c>
      <c r="E7" s="461">
        <v>30434</v>
      </c>
      <c r="F7" s="461">
        <v>15534</v>
      </c>
      <c r="G7" s="461">
        <v>6931</v>
      </c>
      <c r="H7" s="461">
        <v>6415</v>
      </c>
      <c r="I7" s="461">
        <v>1554</v>
      </c>
      <c r="J7" s="461">
        <v>2910</v>
      </c>
      <c r="K7" s="631">
        <f t="shared" ref="K7:K47" si="0">E7/(C7-J7)*100</f>
        <v>19.587323653588715</v>
      </c>
      <c r="L7" s="461">
        <v>14900</v>
      </c>
      <c r="M7" s="461">
        <v>12610</v>
      </c>
      <c r="N7" s="639">
        <f>L7-M7</f>
        <v>2290</v>
      </c>
      <c r="O7" s="635">
        <f>N7/(C7-J7)*100</f>
        <v>1.473844094326022</v>
      </c>
    </row>
    <row r="8" spans="2:15" ht="16.5" customHeight="1" x14ac:dyDescent="0.15">
      <c r="B8" s="460" t="s">
        <v>8</v>
      </c>
      <c r="C8" s="461">
        <v>84419</v>
      </c>
      <c r="D8" s="461">
        <v>68370</v>
      </c>
      <c r="E8" s="461">
        <v>13445</v>
      </c>
      <c r="F8" s="461">
        <v>7951</v>
      </c>
      <c r="G8" s="461">
        <v>2217</v>
      </c>
      <c r="H8" s="461">
        <v>2899</v>
      </c>
      <c r="I8" s="460">
        <v>378</v>
      </c>
      <c r="J8" s="460">
        <v>2604</v>
      </c>
      <c r="K8" s="631">
        <f t="shared" si="0"/>
        <v>16.433416855099921</v>
      </c>
      <c r="L8" s="461">
        <v>5494</v>
      </c>
      <c r="M8" s="461">
        <v>6177</v>
      </c>
      <c r="N8" s="639">
        <f t="shared" ref="N8:N47" si="1">L8-M8</f>
        <v>-683</v>
      </c>
      <c r="O8" s="635">
        <f>N8/(C8-J8)*100</f>
        <v>-0.83481024262054626</v>
      </c>
    </row>
    <row r="9" spans="2:15" ht="16.5" customHeight="1" x14ac:dyDescent="0.15">
      <c r="B9" s="460" t="s">
        <v>9</v>
      </c>
      <c r="C9" s="461">
        <v>106732</v>
      </c>
      <c r="D9" s="461">
        <v>85284</v>
      </c>
      <c r="E9" s="461">
        <v>15077</v>
      </c>
      <c r="F9" s="461">
        <v>7027</v>
      </c>
      <c r="G9" s="461">
        <v>3063</v>
      </c>
      <c r="H9" s="461">
        <v>4263</v>
      </c>
      <c r="I9" s="460">
        <v>724</v>
      </c>
      <c r="J9" s="460">
        <v>6371</v>
      </c>
      <c r="K9" s="631">
        <f t="shared" si="0"/>
        <v>15.022767808212354</v>
      </c>
      <c r="L9" s="461">
        <v>8050</v>
      </c>
      <c r="M9" s="461">
        <v>8872</v>
      </c>
      <c r="N9" s="639">
        <f t="shared" si="1"/>
        <v>-822</v>
      </c>
      <c r="O9" s="635">
        <f t="shared" ref="O9:O47" si="2">N9/(C9-J9)*100</f>
        <v>-0.81904325385358856</v>
      </c>
    </row>
    <row r="10" spans="2:15" ht="16.5" customHeight="1" x14ac:dyDescent="0.15">
      <c r="B10" s="460" t="s">
        <v>10</v>
      </c>
      <c r="C10" s="461">
        <v>85283</v>
      </c>
      <c r="D10" s="461">
        <v>68167</v>
      </c>
      <c r="E10" s="461">
        <v>13072</v>
      </c>
      <c r="F10" s="461">
        <v>5943</v>
      </c>
      <c r="G10" s="461">
        <v>3622</v>
      </c>
      <c r="H10" s="461">
        <v>2411</v>
      </c>
      <c r="I10" s="461">
        <v>1096</v>
      </c>
      <c r="J10" s="461">
        <v>4044</v>
      </c>
      <c r="K10" s="631">
        <f t="shared" si="0"/>
        <v>16.090793830549366</v>
      </c>
      <c r="L10" s="461">
        <v>7129</v>
      </c>
      <c r="M10" s="461">
        <v>7021</v>
      </c>
      <c r="N10" s="639">
        <f t="shared" si="1"/>
        <v>108</v>
      </c>
      <c r="O10" s="635">
        <f t="shared" si="2"/>
        <v>0.13294107509939809</v>
      </c>
    </row>
    <row r="11" spans="2:15" ht="16.5" customHeight="1" x14ac:dyDescent="0.15">
      <c r="B11" s="460" t="s">
        <v>11</v>
      </c>
      <c r="C11" s="461">
        <v>76570</v>
      </c>
      <c r="D11" s="461">
        <v>61866</v>
      </c>
      <c r="E11" s="461">
        <v>10581</v>
      </c>
      <c r="F11" s="461">
        <v>5966</v>
      </c>
      <c r="G11" s="461">
        <v>1362</v>
      </c>
      <c r="H11" s="461">
        <v>2491</v>
      </c>
      <c r="I11" s="460">
        <v>762</v>
      </c>
      <c r="J11" s="460">
        <v>4123</v>
      </c>
      <c r="K11" s="631">
        <f t="shared" si="0"/>
        <v>14.605159633939294</v>
      </c>
      <c r="L11" s="461">
        <v>4615</v>
      </c>
      <c r="M11" s="461">
        <v>5192</v>
      </c>
      <c r="N11" s="639">
        <f t="shared" si="1"/>
        <v>-577</v>
      </c>
      <c r="O11" s="635">
        <f t="shared" si="2"/>
        <v>-0.79644429721037446</v>
      </c>
    </row>
    <row r="12" spans="2:15" ht="16.5" customHeight="1" x14ac:dyDescent="0.15">
      <c r="B12" s="460" t="s">
        <v>12</v>
      </c>
      <c r="C12" s="461">
        <v>19247</v>
      </c>
      <c r="D12" s="461">
        <v>16464</v>
      </c>
      <c r="E12" s="461">
        <v>2315</v>
      </c>
      <c r="F12" s="460">
        <v>804</v>
      </c>
      <c r="G12" s="460">
        <v>765</v>
      </c>
      <c r="H12" s="460">
        <v>372</v>
      </c>
      <c r="I12" s="460">
        <v>374</v>
      </c>
      <c r="J12" s="460">
        <v>468</v>
      </c>
      <c r="K12" s="631">
        <f t="shared" si="0"/>
        <v>12.327599978699611</v>
      </c>
      <c r="L12" s="461">
        <v>1511</v>
      </c>
      <c r="M12" s="461">
        <v>1799</v>
      </c>
      <c r="N12" s="639">
        <f t="shared" si="1"/>
        <v>-288</v>
      </c>
      <c r="O12" s="635">
        <f t="shared" si="2"/>
        <v>-1.533627988710794</v>
      </c>
    </row>
    <row r="13" spans="2:15" ht="16.5" customHeight="1" x14ac:dyDescent="0.15">
      <c r="B13" s="460" t="s">
        <v>13</v>
      </c>
      <c r="C13" s="461">
        <v>37150</v>
      </c>
      <c r="D13" s="461">
        <v>28336</v>
      </c>
      <c r="E13" s="461">
        <v>6390</v>
      </c>
      <c r="F13" s="461">
        <v>2552</v>
      </c>
      <c r="G13" s="461">
        <v>1821</v>
      </c>
      <c r="H13" s="461">
        <v>1758</v>
      </c>
      <c r="I13" s="460">
        <v>259</v>
      </c>
      <c r="J13" s="460">
        <v>2424</v>
      </c>
      <c r="K13" s="631">
        <f t="shared" si="0"/>
        <v>18.401197949663075</v>
      </c>
      <c r="L13" s="461">
        <v>3838</v>
      </c>
      <c r="M13" s="461">
        <v>3552</v>
      </c>
      <c r="N13" s="639">
        <f t="shared" si="1"/>
        <v>286</v>
      </c>
      <c r="O13" s="635">
        <f t="shared" si="2"/>
        <v>0.82359039336520179</v>
      </c>
    </row>
    <row r="14" spans="2:15" ht="16.5" customHeight="1" x14ac:dyDescent="0.15">
      <c r="B14" s="460" t="s">
        <v>14</v>
      </c>
      <c r="C14" s="461">
        <v>65649</v>
      </c>
      <c r="D14" s="461">
        <v>50301</v>
      </c>
      <c r="E14" s="461">
        <v>8816</v>
      </c>
      <c r="F14" s="461">
        <v>3996</v>
      </c>
      <c r="G14" s="461">
        <v>2482</v>
      </c>
      <c r="H14" s="461">
        <v>2043</v>
      </c>
      <c r="I14" s="460">
        <v>295</v>
      </c>
      <c r="J14" s="460">
        <v>6532</v>
      </c>
      <c r="K14" s="631">
        <f t="shared" si="0"/>
        <v>14.91280004059746</v>
      </c>
      <c r="L14" s="461">
        <v>4820</v>
      </c>
      <c r="M14" s="461">
        <v>5093</v>
      </c>
      <c r="N14" s="639">
        <f t="shared" si="1"/>
        <v>-273</v>
      </c>
      <c r="O14" s="635">
        <f t="shared" si="2"/>
        <v>-0.46179609926078796</v>
      </c>
    </row>
    <row r="15" spans="2:15" ht="16.5" customHeight="1" x14ac:dyDescent="0.15">
      <c r="B15" s="460" t="s">
        <v>15</v>
      </c>
      <c r="C15" s="461">
        <v>47774</v>
      </c>
      <c r="D15" s="461">
        <v>40747</v>
      </c>
      <c r="E15" s="461">
        <v>6220</v>
      </c>
      <c r="F15" s="461">
        <v>3021</v>
      </c>
      <c r="G15" s="461">
        <v>1552</v>
      </c>
      <c r="H15" s="461">
        <v>1291</v>
      </c>
      <c r="I15" s="460">
        <v>356</v>
      </c>
      <c r="J15" s="460">
        <v>807</v>
      </c>
      <c r="K15" s="631">
        <f t="shared" si="0"/>
        <v>13.243341069261398</v>
      </c>
      <c r="L15" s="461">
        <v>3199</v>
      </c>
      <c r="M15" s="461">
        <v>3688</v>
      </c>
      <c r="N15" s="639">
        <f t="shared" si="1"/>
        <v>-489</v>
      </c>
      <c r="O15" s="635">
        <f t="shared" si="2"/>
        <v>-1.0411565567313219</v>
      </c>
    </row>
    <row r="16" spans="2:15" ht="16.5" customHeight="1" x14ac:dyDescent="0.15">
      <c r="B16" s="460" t="s">
        <v>16</v>
      </c>
      <c r="C16" s="461">
        <v>56689</v>
      </c>
      <c r="D16" s="461">
        <v>41701</v>
      </c>
      <c r="E16" s="461">
        <v>10942</v>
      </c>
      <c r="F16" s="461">
        <v>4117</v>
      </c>
      <c r="G16" s="461">
        <v>3844</v>
      </c>
      <c r="H16" s="461">
        <v>1961</v>
      </c>
      <c r="I16" s="461">
        <v>1020</v>
      </c>
      <c r="J16" s="461">
        <v>4046</v>
      </c>
      <c r="K16" s="631">
        <f t="shared" si="0"/>
        <v>20.785289592158502</v>
      </c>
      <c r="L16" s="461">
        <v>6825</v>
      </c>
      <c r="M16" s="461">
        <v>5068</v>
      </c>
      <c r="N16" s="639">
        <f t="shared" si="1"/>
        <v>1757</v>
      </c>
      <c r="O16" s="635">
        <f t="shared" si="2"/>
        <v>3.3375757460631048</v>
      </c>
    </row>
    <row r="17" spans="2:15" ht="16.5" customHeight="1" x14ac:dyDescent="0.15">
      <c r="B17" s="460" t="s">
        <v>17</v>
      </c>
      <c r="C17" s="461">
        <v>55348</v>
      </c>
      <c r="D17" s="461">
        <v>44812</v>
      </c>
      <c r="E17" s="461">
        <v>7292</v>
      </c>
      <c r="F17" s="461">
        <v>3356</v>
      </c>
      <c r="G17" s="461">
        <v>1847</v>
      </c>
      <c r="H17" s="461">
        <v>1702</v>
      </c>
      <c r="I17" s="460">
        <v>387</v>
      </c>
      <c r="J17" s="460">
        <v>3244</v>
      </c>
      <c r="K17" s="631">
        <f t="shared" si="0"/>
        <v>13.995086749577768</v>
      </c>
      <c r="L17" s="461">
        <v>3936</v>
      </c>
      <c r="M17" s="461">
        <v>4359</v>
      </c>
      <c r="N17" s="639">
        <f t="shared" si="1"/>
        <v>-423</v>
      </c>
      <c r="O17" s="635">
        <f t="shared" si="2"/>
        <v>-0.81183786273606628</v>
      </c>
    </row>
    <row r="18" spans="2:15" ht="16.5" customHeight="1" x14ac:dyDescent="0.15">
      <c r="B18" s="460" t="s">
        <v>18</v>
      </c>
      <c r="C18" s="461">
        <v>144521</v>
      </c>
      <c r="D18" s="461">
        <v>109402</v>
      </c>
      <c r="E18" s="461">
        <v>22853</v>
      </c>
      <c r="F18" s="461">
        <v>10071</v>
      </c>
      <c r="G18" s="461">
        <v>4960</v>
      </c>
      <c r="H18" s="461">
        <v>6752</v>
      </c>
      <c r="I18" s="461">
        <v>1070</v>
      </c>
      <c r="J18" s="461">
        <v>12266</v>
      </c>
      <c r="K18" s="631">
        <f t="shared" si="0"/>
        <v>17.279497939586406</v>
      </c>
      <c r="L18" s="461">
        <v>12782</v>
      </c>
      <c r="M18" s="461">
        <v>12639</v>
      </c>
      <c r="N18" s="639">
        <f t="shared" si="1"/>
        <v>143</v>
      </c>
      <c r="O18" s="635">
        <f t="shared" si="2"/>
        <v>0.10812445654228572</v>
      </c>
    </row>
    <row r="19" spans="2:15" ht="16.5" customHeight="1" x14ac:dyDescent="0.15">
      <c r="B19" s="460" t="s">
        <v>19</v>
      </c>
      <c r="C19" s="461">
        <v>99968</v>
      </c>
      <c r="D19" s="461">
        <v>71054</v>
      </c>
      <c r="E19" s="461">
        <v>15002</v>
      </c>
      <c r="F19" s="461">
        <v>6044</v>
      </c>
      <c r="G19" s="461">
        <v>3655</v>
      </c>
      <c r="H19" s="461">
        <v>3756</v>
      </c>
      <c r="I19" s="461">
        <v>1547</v>
      </c>
      <c r="J19" s="461">
        <v>13912</v>
      </c>
      <c r="K19" s="631">
        <f t="shared" si="0"/>
        <v>17.432834433392213</v>
      </c>
      <c r="L19" s="461">
        <v>8958</v>
      </c>
      <c r="M19" s="461">
        <v>8810</v>
      </c>
      <c r="N19" s="639">
        <f t="shared" si="1"/>
        <v>148</v>
      </c>
      <c r="O19" s="635">
        <f t="shared" si="2"/>
        <v>0.1719810356047225</v>
      </c>
    </row>
    <row r="20" spans="2:15" ht="16.5" customHeight="1" x14ac:dyDescent="0.15">
      <c r="B20" s="460" t="s">
        <v>261</v>
      </c>
      <c r="C20" s="461">
        <v>25280</v>
      </c>
      <c r="D20" s="461">
        <v>22215</v>
      </c>
      <c r="E20" s="461">
        <v>2898</v>
      </c>
      <c r="F20" s="460">
        <v>970</v>
      </c>
      <c r="G20" s="461">
        <v>1073</v>
      </c>
      <c r="H20" s="460">
        <v>367</v>
      </c>
      <c r="I20" s="460">
        <v>488</v>
      </c>
      <c r="J20" s="460">
        <v>167</v>
      </c>
      <c r="K20" s="631">
        <f t="shared" si="0"/>
        <v>11.539839923545573</v>
      </c>
      <c r="L20" s="461">
        <v>1928</v>
      </c>
      <c r="M20" s="461">
        <v>2050</v>
      </c>
      <c r="N20" s="639">
        <f t="shared" si="1"/>
        <v>-122</v>
      </c>
      <c r="O20" s="635">
        <f t="shared" si="2"/>
        <v>-0.48580416517341618</v>
      </c>
    </row>
    <row r="21" spans="2:15" ht="16.5" customHeight="1" x14ac:dyDescent="0.15">
      <c r="B21" s="460" t="s">
        <v>262</v>
      </c>
      <c r="C21" s="461">
        <v>56388</v>
      </c>
      <c r="D21" s="461">
        <v>39701</v>
      </c>
      <c r="E21" s="461">
        <v>11152</v>
      </c>
      <c r="F21" s="461">
        <v>3650</v>
      </c>
      <c r="G21" s="461">
        <v>4505</v>
      </c>
      <c r="H21" s="461">
        <v>2475</v>
      </c>
      <c r="I21" s="460">
        <v>522</v>
      </c>
      <c r="J21" s="460">
        <v>5535</v>
      </c>
      <c r="K21" s="631">
        <f t="shared" si="0"/>
        <v>21.92987631014886</v>
      </c>
      <c r="L21" s="461">
        <v>7502</v>
      </c>
      <c r="M21" s="461">
        <v>6113</v>
      </c>
      <c r="N21" s="639">
        <f t="shared" si="1"/>
        <v>1389</v>
      </c>
      <c r="O21" s="635">
        <f t="shared" si="2"/>
        <v>2.7314022771517905</v>
      </c>
    </row>
    <row r="22" spans="2:15" ht="16.5" customHeight="1" x14ac:dyDescent="0.15">
      <c r="B22" s="460" t="s">
        <v>263</v>
      </c>
      <c r="C22" s="461">
        <v>22538</v>
      </c>
      <c r="D22" s="461">
        <v>19551</v>
      </c>
      <c r="E22" s="461">
        <v>2830</v>
      </c>
      <c r="F22" s="461">
        <v>1524</v>
      </c>
      <c r="G22" s="460">
        <v>652</v>
      </c>
      <c r="H22" s="460">
        <v>574</v>
      </c>
      <c r="I22" s="460">
        <v>80</v>
      </c>
      <c r="J22" s="460">
        <v>157</v>
      </c>
      <c r="K22" s="631">
        <f t="shared" si="0"/>
        <v>12.644653947544793</v>
      </c>
      <c r="L22" s="461">
        <v>1306</v>
      </c>
      <c r="M22" s="461">
        <v>1934</v>
      </c>
      <c r="N22" s="639">
        <f t="shared" si="1"/>
        <v>-628</v>
      </c>
      <c r="O22" s="635">
        <f t="shared" si="2"/>
        <v>-2.8059514766989859</v>
      </c>
    </row>
    <row r="23" spans="2:15" ht="16.5" customHeight="1" x14ac:dyDescent="0.15">
      <c r="B23" s="460" t="s">
        <v>264</v>
      </c>
      <c r="C23" s="461">
        <v>32928</v>
      </c>
      <c r="D23" s="461">
        <v>26677</v>
      </c>
      <c r="E23" s="461">
        <v>4227</v>
      </c>
      <c r="F23" s="461">
        <v>1280</v>
      </c>
      <c r="G23" s="461">
        <v>1838</v>
      </c>
      <c r="H23" s="460">
        <v>756</v>
      </c>
      <c r="I23" s="460">
        <v>353</v>
      </c>
      <c r="J23" s="460">
        <v>2024</v>
      </c>
      <c r="K23" s="631">
        <f t="shared" si="0"/>
        <v>13.677841056173959</v>
      </c>
      <c r="L23" s="461">
        <v>2947</v>
      </c>
      <c r="M23" s="461">
        <v>3052</v>
      </c>
      <c r="N23" s="639">
        <f t="shared" si="1"/>
        <v>-105</v>
      </c>
      <c r="O23" s="635">
        <f t="shared" si="2"/>
        <v>-0.33976184312710328</v>
      </c>
    </row>
    <row r="24" spans="2:15" ht="16.5" customHeight="1" x14ac:dyDescent="0.15">
      <c r="B24" s="462" t="s">
        <v>198</v>
      </c>
      <c r="C24" s="463">
        <v>38997</v>
      </c>
      <c r="D24" s="463">
        <v>33648</v>
      </c>
      <c r="E24" s="463">
        <v>5028</v>
      </c>
      <c r="F24" s="463">
        <v>2712</v>
      </c>
      <c r="G24" s="462">
        <v>985</v>
      </c>
      <c r="H24" s="463">
        <v>1004</v>
      </c>
      <c r="I24" s="462">
        <v>327</v>
      </c>
      <c r="J24" s="462">
        <v>321</v>
      </c>
      <c r="K24" s="632">
        <f t="shared" si="0"/>
        <v>13.000310269934841</v>
      </c>
      <c r="L24" s="463">
        <v>2316</v>
      </c>
      <c r="M24" s="463">
        <v>2820</v>
      </c>
      <c r="N24" s="640">
        <f t="shared" si="1"/>
        <v>-504</v>
      </c>
      <c r="O24" s="637">
        <f t="shared" si="2"/>
        <v>-1.3031337263419174</v>
      </c>
    </row>
    <row r="25" spans="2:15" ht="16.5" customHeight="1" x14ac:dyDescent="0.15">
      <c r="B25" s="460" t="s">
        <v>265</v>
      </c>
      <c r="C25" s="461">
        <v>30428</v>
      </c>
      <c r="D25" s="461">
        <v>25940</v>
      </c>
      <c r="E25" s="461">
        <v>3875</v>
      </c>
      <c r="F25" s="461">
        <v>2027</v>
      </c>
      <c r="G25" s="460">
        <v>786</v>
      </c>
      <c r="H25" s="460">
        <v>794</v>
      </c>
      <c r="I25" s="460">
        <v>268</v>
      </c>
      <c r="J25" s="460">
        <v>613</v>
      </c>
      <c r="K25" s="631">
        <f t="shared" si="0"/>
        <v>12.996813684387053</v>
      </c>
      <c r="L25" s="461">
        <v>1848</v>
      </c>
      <c r="M25" s="461">
        <v>2441</v>
      </c>
      <c r="N25" s="639">
        <f t="shared" si="1"/>
        <v>-593</v>
      </c>
      <c r="O25" s="635">
        <f t="shared" si="2"/>
        <v>-1.9889317457655542</v>
      </c>
    </row>
    <row r="26" spans="2:15" ht="16.5" customHeight="1" x14ac:dyDescent="0.15">
      <c r="B26" s="460" t="s">
        <v>266</v>
      </c>
      <c r="C26" s="461">
        <v>32735</v>
      </c>
      <c r="D26" s="461">
        <v>28805</v>
      </c>
      <c r="E26" s="461">
        <v>2950</v>
      </c>
      <c r="F26" s="461">
        <v>1172</v>
      </c>
      <c r="G26" s="460">
        <v>683</v>
      </c>
      <c r="H26" s="460">
        <v>671</v>
      </c>
      <c r="I26" s="460">
        <v>424</v>
      </c>
      <c r="J26" s="460">
        <v>980</v>
      </c>
      <c r="K26" s="631">
        <f t="shared" si="0"/>
        <v>9.2898756101401361</v>
      </c>
      <c r="L26" s="461">
        <v>1778</v>
      </c>
      <c r="M26" s="461">
        <v>2646</v>
      </c>
      <c r="N26" s="639">
        <f t="shared" si="1"/>
        <v>-868</v>
      </c>
      <c r="O26" s="635">
        <f t="shared" si="2"/>
        <v>-2.7334278066446229</v>
      </c>
    </row>
    <row r="27" spans="2:15" ht="16.5" customHeight="1" x14ac:dyDescent="0.15">
      <c r="B27" s="460" t="s">
        <v>37</v>
      </c>
      <c r="C27" s="461">
        <v>25881</v>
      </c>
      <c r="D27" s="461">
        <v>17099</v>
      </c>
      <c r="E27" s="461">
        <v>5416</v>
      </c>
      <c r="F27" s="461">
        <v>1597</v>
      </c>
      <c r="G27" s="461">
        <v>2504</v>
      </c>
      <c r="H27" s="461">
        <v>1127</v>
      </c>
      <c r="I27" s="460">
        <v>188</v>
      </c>
      <c r="J27" s="460">
        <v>3366</v>
      </c>
      <c r="K27" s="631">
        <f t="shared" si="0"/>
        <v>24.055074394847878</v>
      </c>
      <c r="L27" s="461">
        <v>3819</v>
      </c>
      <c r="M27" s="461">
        <v>3187</v>
      </c>
      <c r="N27" s="639">
        <f t="shared" si="1"/>
        <v>632</v>
      </c>
      <c r="O27" s="635">
        <f t="shared" si="2"/>
        <v>2.807017543859649</v>
      </c>
    </row>
    <row r="28" spans="2:15" ht="16.5" customHeight="1" x14ac:dyDescent="0.15">
      <c r="B28" s="460" t="s">
        <v>38</v>
      </c>
      <c r="C28" s="461">
        <v>22208</v>
      </c>
      <c r="D28" s="461">
        <v>16556</v>
      </c>
      <c r="E28" s="461">
        <v>4131</v>
      </c>
      <c r="F28" s="461">
        <v>1130</v>
      </c>
      <c r="G28" s="461">
        <v>1811</v>
      </c>
      <c r="H28" s="461">
        <v>1042</v>
      </c>
      <c r="I28" s="460">
        <v>148</v>
      </c>
      <c r="J28" s="460">
        <v>1521</v>
      </c>
      <c r="K28" s="631">
        <f t="shared" si="0"/>
        <v>19.969062696379368</v>
      </c>
      <c r="L28" s="461">
        <v>3001</v>
      </c>
      <c r="M28" s="461">
        <v>2600</v>
      </c>
      <c r="N28" s="639">
        <f t="shared" si="1"/>
        <v>401</v>
      </c>
      <c r="O28" s="635">
        <f t="shared" si="2"/>
        <v>1.9384154299801808</v>
      </c>
    </row>
    <row r="29" spans="2:15" ht="16.5" customHeight="1" x14ac:dyDescent="0.15">
      <c r="B29" s="460" t="s">
        <v>39</v>
      </c>
      <c r="C29" s="461">
        <v>26882</v>
      </c>
      <c r="D29" s="461">
        <v>23148</v>
      </c>
      <c r="E29" s="461">
        <v>2201</v>
      </c>
      <c r="F29" s="460">
        <v>855</v>
      </c>
      <c r="G29" s="460">
        <v>806</v>
      </c>
      <c r="H29" s="460">
        <v>340</v>
      </c>
      <c r="I29" s="460">
        <v>200</v>
      </c>
      <c r="J29" s="460">
        <v>1533</v>
      </c>
      <c r="K29" s="631">
        <f t="shared" si="0"/>
        <v>8.6827882756716246</v>
      </c>
      <c r="L29" s="461">
        <v>1346</v>
      </c>
      <c r="M29" s="461">
        <v>2380</v>
      </c>
      <c r="N29" s="639">
        <f t="shared" si="1"/>
        <v>-1034</v>
      </c>
      <c r="O29" s="635">
        <f t="shared" si="2"/>
        <v>-4.0790563730324667</v>
      </c>
    </row>
    <row r="30" spans="2:15" ht="16.5" customHeight="1" x14ac:dyDescent="0.15">
      <c r="B30" s="460" t="s">
        <v>40</v>
      </c>
      <c r="C30" s="461">
        <v>26402</v>
      </c>
      <c r="D30" s="461">
        <v>21597</v>
      </c>
      <c r="E30" s="461">
        <v>3674</v>
      </c>
      <c r="F30" s="461">
        <v>1535</v>
      </c>
      <c r="G30" s="461">
        <v>1270</v>
      </c>
      <c r="H30" s="460">
        <v>567</v>
      </c>
      <c r="I30" s="460">
        <v>302</v>
      </c>
      <c r="J30" s="460">
        <v>1131</v>
      </c>
      <c r="K30" s="631">
        <f t="shared" si="0"/>
        <v>14.538403703850264</v>
      </c>
      <c r="L30" s="461">
        <v>2139</v>
      </c>
      <c r="M30" s="461">
        <v>2164</v>
      </c>
      <c r="N30" s="639">
        <f t="shared" si="1"/>
        <v>-25</v>
      </c>
      <c r="O30" s="635">
        <f t="shared" si="2"/>
        <v>-9.8927624549879301E-2</v>
      </c>
    </row>
    <row r="31" spans="2:15" ht="16.5" customHeight="1" x14ac:dyDescent="0.15">
      <c r="B31" s="460" t="s">
        <v>267</v>
      </c>
      <c r="C31" s="461">
        <v>6610</v>
      </c>
      <c r="D31" s="461">
        <v>5980</v>
      </c>
      <c r="E31" s="460">
        <v>518</v>
      </c>
      <c r="F31" s="460">
        <v>122</v>
      </c>
      <c r="G31" s="460">
        <v>182</v>
      </c>
      <c r="H31" s="460">
        <v>145</v>
      </c>
      <c r="I31" s="460">
        <v>69</v>
      </c>
      <c r="J31" s="460">
        <v>112</v>
      </c>
      <c r="K31" s="631">
        <f t="shared" si="0"/>
        <v>7.9716835949522933</v>
      </c>
      <c r="L31" s="460">
        <v>396</v>
      </c>
      <c r="M31" s="460">
        <v>609</v>
      </c>
      <c r="N31" s="639">
        <f t="shared" si="1"/>
        <v>-213</v>
      </c>
      <c r="O31" s="635">
        <f t="shared" si="2"/>
        <v>-3.2779316712834716</v>
      </c>
    </row>
    <row r="32" spans="2:15" ht="16.5" customHeight="1" x14ac:dyDescent="0.15">
      <c r="B32" s="460" t="s">
        <v>42</v>
      </c>
      <c r="C32" s="461">
        <v>18585</v>
      </c>
      <c r="D32" s="461">
        <v>15754</v>
      </c>
      <c r="E32" s="461">
        <v>2305</v>
      </c>
      <c r="F32" s="460">
        <v>707</v>
      </c>
      <c r="G32" s="461">
        <v>1013</v>
      </c>
      <c r="H32" s="460">
        <v>381</v>
      </c>
      <c r="I32" s="460">
        <v>204</v>
      </c>
      <c r="J32" s="460">
        <v>526</v>
      </c>
      <c r="K32" s="631">
        <f t="shared" si="0"/>
        <v>12.763718921313473</v>
      </c>
      <c r="L32" s="461">
        <v>1598</v>
      </c>
      <c r="M32" s="461">
        <v>1654</v>
      </c>
      <c r="N32" s="639">
        <f t="shared" si="1"/>
        <v>-56</v>
      </c>
      <c r="O32" s="635">
        <f t="shared" si="2"/>
        <v>-0.31009468962844011</v>
      </c>
    </row>
    <row r="33" spans="2:15" ht="16.5" customHeight="1" x14ac:dyDescent="0.15">
      <c r="B33" s="460" t="s">
        <v>43</v>
      </c>
      <c r="C33" s="461">
        <v>9654</v>
      </c>
      <c r="D33" s="461">
        <v>8106</v>
      </c>
      <c r="E33" s="461">
        <v>1483</v>
      </c>
      <c r="F33" s="460">
        <v>371</v>
      </c>
      <c r="G33" s="460">
        <v>529</v>
      </c>
      <c r="H33" s="460">
        <v>245</v>
      </c>
      <c r="I33" s="460">
        <v>338</v>
      </c>
      <c r="J33" s="460">
        <v>65</v>
      </c>
      <c r="K33" s="631">
        <f t="shared" si="0"/>
        <v>15.465637709875898</v>
      </c>
      <c r="L33" s="461">
        <v>1112</v>
      </c>
      <c r="M33" s="460">
        <v>894</v>
      </c>
      <c r="N33" s="639">
        <f t="shared" si="1"/>
        <v>218</v>
      </c>
      <c r="O33" s="635">
        <f t="shared" si="2"/>
        <v>2.2734383147356345</v>
      </c>
    </row>
    <row r="34" spans="2:15" ht="16.5" customHeight="1" x14ac:dyDescent="0.15">
      <c r="B34" s="460" t="s">
        <v>44</v>
      </c>
      <c r="C34" s="461">
        <v>14355</v>
      </c>
      <c r="D34" s="461">
        <v>12088</v>
      </c>
      <c r="E34" s="461">
        <v>1764</v>
      </c>
      <c r="F34" s="460">
        <v>586</v>
      </c>
      <c r="G34" s="460">
        <v>825</v>
      </c>
      <c r="H34" s="460">
        <v>247</v>
      </c>
      <c r="I34" s="460">
        <v>106</v>
      </c>
      <c r="J34" s="460">
        <v>503</v>
      </c>
      <c r="K34" s="631">
        <f t="shared" si="0"/>
        <v>12.734623159110598</v>
      </c>
      <c r="L34" s="461">
        <v>1178</v>
      </c>
      <c r="M34" s="461">
        <v>1279</v>
      </c>
      <c r="N34" s="639">
        <f t="shared" si="1"/>
        <v>-101</v>
      </c>
      <c r="O34" s="635">
        <f t="shared" si="2"/>
        <v>-0.72913658677447302</v>
      </c>
    </row>
    <row r="35" spans="2:15" ht="16.5" customHeight="1" x14ac:dyDescent="0.15">
      <c r="B35" s="460" t="s">
        <v>45</v>
      </c>
      <c r="C35" s="461">
        <v>19529</v>
      </c>
      <c r="D35" s="461">
        <v>17727</v>
      </c>
      <c r="E35" s="461">
        <v>1723</v>
      </c>
      <c r="F35" s="460">
        <v>634</v>
      </c>
      <c r="G35" s="460">
        <v>643</v>
      </c>
      <c r="H35" s="460">
        <v>307</v>
      </c>
      <c r="I35" s="460">
        <v>139</v>
      </c>
      <c r="J35" s="460">
        <v>79</v>
      </c>
      <c r="K35" s="631">
        <f t="shared" si="0"/>
        <v>8.8586118251928028</v>
      </c>
      <c r="L35" s="461">
        <v>1089</v>
      </c>
      <c r="M35" s="461">
        <v>1680</v>
      </c>
      <c r="N35" s="639">
        <f t="shared" si="1"/>
        <v>-591</v>
      </c>
      <c r="O35" s="635">
        <f t="shared" si="2"/>
        <v>-3.038560411311054</v>
      </c>
    </row>
    <row r="36" spans="2:15" ht="16.5" customHeight="1" x14ac:dyDescent="0.15">
      <c r="B36" s="460" t="s">
        <v>46</v>
      </c>
      <c r="C36" s="461">
        <v>22041</v>
      </c>
      <c r="D36" s="461">
        <v>18840</v>
      </c>
      <c r="E36" s="461">
        <v>2454</v>
      </c>
      <c r="F36" s="460">
        <v>892</v>
      </c>
      <c r="G36" s="461">
        <v>1146</v>
      </c>
      <c r="H36" s="460">
        <v>309</v>
      </c>
      <c r="I36" s="460">
        <v>107</v>
      </c>
      <c r="J36" s="460">
        <v>747</v>
      </c>
      <c r="K36" s="631">
        <f t="shared" si="0"/>
        <v>11.524373062834602</v>
      </c>
      <c r="L36" s="461">
        <v>1562</v>
      </c>
      <c r="M36" s="461">
        <v>1883</v>
      </c>
      <c r="N36" s="639">
        <f t="shared" si="1"/>
        <v>-321</v>
      </c>
      <c r="O36" s="635">
        <f t="shared" si="2"/>
        <v>-1.5074668920822767</v>
      </c>
    </row>
    <row r="37" spans="2:15" ht="16.5" customHeight="1" x14ac:dyDescent="0.15">
      <c r="B37" s="460" t="s">
        <v>47</v>
      </c>
      <c r="C37" s="461">
        <v>23360</v>
      </c>
      <c r="D37" s="461">
        <v>19501</v>
      </c>
      <c r="E37" s="461">
        <v>2512</v>
      </c>
      <c r="F37" s="460">
        <v>814</v>
      </c>
      <c r="G37" s="461">
        <v>1051</v>
      </c>
      <c r="H37" s="460">
        <v>406</v>
      </c>
      <c r="I37" s="460">
        <v>241</v>
      </c>
      <c r="J37" s="460">
        <v>1347</v>
      </c>
      <c r="K37" s="631">
        <f t="shared" si="0"/>
        <v>11.411438695316404</v>
      </c>
      <c r="L37" s="461">
        <v>1698</v>
      </c>
      <c r="M37" s="461">
        <v>1953</v>
      </c>
      <c r="N37" s="639">
        <f t="shared" si="1"/>
        <v>-255</v>
      </c>
      <c r="O37" s="635">
        <f t="shared" si="2"/>
        <v>-1.1584063962204152</v>
      </c>
    </row>
    <row r="38" spans="2:15" ht="16.5" customHeight="1" x14ac:dyDescent="0.15">
      <c r="B38" s="460" t="s">
        <v>48</v>
      </c>
      <c r="C38" s="461">
        <v>18139</v>
      </c>
      <c r="D38" s="461">
        <v>12695</v>
      </c>
      <c r="E38" s="461">
        <v>3457</v>
      </c>
      <c r="F38" s="460">
        <v>976</v>
      </c>
      <c r="G38" s="461">
        <v>1925</v>
      </c>
      <c r="H38" s="460">
        <v>493</v>
      </c>
      <c r="I38" s="460">
        <v>63</v>
      </c>
      <c r="J38" s="460">
        <v>1987</v>
      </c>
      <c r="K38" s="631">
        <f t="shared" si="0"/>
        <v>21.402922238732046</v>
      </c>
      <c r="L38" s="461">
        <v>2481</v>
      </c>
      <c r="M38" s="461">
        <v>2215</v>
      </c>
      <c r="N38" s="639">
        <f t="shared" si="1"/>
        <v>266</v>
      </c>
      <c r="O38" s="635">
        <f t="shared" si="2"/>
        <v>1.6468548786527986</v>
      </c>
    </row>
    <row r="39" spans="2:15" ht="16.5" customHeight="1" x14ac:dyDescent="0.15">
      <c r="B39" s="460" t="s">
        <v>49</v>
      </c>
      <c r="C39" s="461">
        <v>8071</v>
      </c>
      <c r="D39" s="461">
        <v>6308</v>
      </c>
      <c r="E39" s="461">
        <v>1607</v>
      </c>
      <c r="F39" s="460">
        <v>387</v>
      </c>
      <c r="G39" s="460">
        <v>746</v>
      </c>
      <c r="H39" s="460">
        <v>328</v>
      </c>
      <c r="I39" s="460">
        <v>146</v>
      </c>
      <c r="J39" s="460">
        <v>156</v>
      </c>
      <c r="K39" s="631">
        <f t="shared" si="0"/>
        <v>20.303221730890712</v>
      </c>
      <c r="L39" s="461">
        <v>1220</v>
      </c>
      <c r="M39" s="460">
        <v>842</v>
      </c>
      <c r="N39" s="639">
        <f t="shared" si="1"/>
        <v>378</v>
      </c>
      <c r="O39" s="635">
        <f t="shared" si="2"/>
        <v>4.7757422615287428</v>
      </c>
    </row>
    <row r="40" spans="2:15" ht="16.5" customHeight="1" x14ac:dyDescent="0.15">
      <c r="B40" s="460" t="s">
        <v>50</v>
      </c>
      <c r="C40" s="461">
        <v>5626</v>
      </c>
      <c r="D40" s="461">
        <v>4379</v>
      </c>
      <c r="E40" s="460">
        <v>857</v>
      </c>
      <c r="F40" s="460">
        <v>189</v>
      </c>
      <c r="G40" s="460">
        <v>500</v>
      </c>
      <c r="H40" s="460">
        <v>83</v>
      </c>
      <c r="I40" s="460">
        <v>85</v>
      </c>
      <c r="J40" s="460">
        <v>390</v>
      </c>
      <c r="K40" s="631">
        <f t="shared" si="0"/>
        <v>16.367456073338428</v>
      </c>
      <c r="L40" s="460">
        <v>668</v>
      </c>
      <c r="M40" s="460">
        <v>435</v>
      </c>
      <c r="N40" s="639">
        <f t="shared" si="1"/>
        <v>233</v>
      </c>
      <c r="O40" s="635">
        <f t="shared" si="2"/>
        <v>4.4499618029029797</v>
      </c>
    </row>
    <row r="41" spans="2:15" ht="16.5" customHeight="1" x14ac:dyDescent="0.15">
      <c r="B41" s="460" t="s">
        <v>51</v>
      </c>
      <c r="C41" s="461">
        <v>9860</v>
      </c>
      <c r="D41" s="461">
        <v>8403</v>
      </c>
      <c r="E41" s="461">
        <v>1376</v>
      </c>
      <c r="F41" s="460">
        <v>416</v>
      </c>
      <c r="G41" s="460">
        <v>666</v>
      </c>
      <c r="H41" s="460">
        <v>223</v>
      </c>
      <c r="I41" s="460">
        <v>71</v>
      </c>
      <c r="J41" s="460">
        <v>81</v>
      </c>
      <c r="K41" s="631">
        <f t="shared" si="0"/>
        <v>14.070968401677064</v>
      </c>
      <c r="L41" s="460">
        <v>960</v>
      </c>
      <c r="M41" s="460">
        <v>906</v>
      </c>
      <c r="N41" s="639">
        <f t="shared" si="1"/>
        <v>54</v>
      </c>
      <c r="O41" s="635">
        <f t="shared" si="2"/>
        <v>0.552203701810001</v>
      </c>
    </row>
    <row r="42" spans="2:15" ht="16.5" customHeight="1" x14ac:dyDescent="0.15">
      <c r="B42" s="460" t="s">
        <v>52</v>
      </c>
      <c r="C42" s="461">
        <v>3402</v>
      </c>
      <c r="D42" s="461">
        <v>3085</v>
      </c>
      <c r="E42" s="460">
        <v>259</v>
      </c>
      <c r="F42" s="460">
        <v>81</v>
      </c>
      <c r="G42" s="460">
        <v>109</v>
      </c>
      <c r="H42" s="460">
        <v>52</v>
      </c>
      <c r="I42" s="460">
        <v>17</v>
      </c>
      <c r="J42" s="460">
        <v>58</v>
      </c>
      <c r="K42" s="631">
        <f t="shared" si="0"/>
        <v>7.7452153110047846</v>
      </c>
      <c r="L42" s="460">
        <v>178</v>
      </c>
      <c r="M42" s="460">
        <v>394</v>
      </c>
      <c r="N42" s="639">
        <f t="shared" si="1"/>
        <v>-216</v>
      </c>
      <c r="O42" s="635">
        <f t="shared" si="2"/>
        <v>-6.4593301435406705</v>
      </c>
    </row>
    <row r="43" spans="2:15" ht="16.5" customHeight="1" x14ac:dyDescent="0.15">
      <c r="B43" s="460" t="s">
        <v>53</v>
      </c>
      <c r="C43" s="461">
        <v>10195</v>
      </c>
      <c r="D43" s="461">
        <v>8993</v>
      </c>
      <c r="E43" s="461">
        <v>1029</v>
      </c>
      <c r="F43" s="460">
        <v>418</v>
      </c>
      <c r="G43" s="460">
        <v>378</v>
      </c>
      <c r="H43" s="460">
        <v>167</v>
      </c>
      <c r="I43" s="460">
        <v>66</v>
      </c>
      <c r="J43" s="460">
        <v>173</v>
      </c>
      <c r="K43" s="631">
        <f t="shared" si="0"/>
        <v>10.267411694272601</v>
      </c>
      <c r="L43" s="460">
        <v>611</v>
      </c>
      <c r="M43" s="460">
        <v>740</v>
      </c>
      <c r="N43" s="639">
        <f t="shared" si="1"/>
        <v>-129</v>
      </c>
      <c r="O43" s="635">
        <f t="shared" si="2"/>
        <v>-1.2871682298942326</v>
      </c>
    </row>
    <row r="44" spans="2:15" ht="16.5" customHeight="1" x14ac:dyDescent="0.15">
      <c r="B44" s="460" t="s">
        <v>54</v>
      </c>
      <c r="C44" s="461">
        <v>7412</v>
      </c>
      <c r="D44" s="461">
        <v>6623</v>
      </c>
      <c r="E44" s="460">
        <v>779</v>
      </c>
      <c r="F44" s="460">
        <v>307</v>
      </c>
      <c r="G44" s="460">
        <v>217</v>
      </c>
      <c r="H44" s="460">
        <v>165</v>
      </c>
      <c r="I44" s="460">
        <v>90</v>
      </c>
      <c r="J44" s="460">
        <v>10</v>
      </c>
      <c r="K44" s="631">
        <f t="shared" si="0"/>
        <v>10.524182653336936</v>
      </c>
      <c r="L44" s="460">
        <v>472</v>
      </c>
      <c r="M44" s="460">
        <v>666</v>
      </c>
      <c r="N44" s="639">
        <f t="shared" si="1"/>
        <v>-194</v>
      </c>
      <c r="O44" s="635">
        <f t="shared" si="2"/>
        <v>-2.6209132666846799</v>
      </c>
    </row>
    <row r="45" spans="2:15" ht="16.5" customHeight="1" x14ac:dyDescent="0.15">
      <c r="B45" s="460" t="s">
        <v>55</v>
      </c>
      <c r="C45" s="461">
        <v>2016</v>
      </c>
      <c r="D45" s="461">
        <v>1831</v>
      </c>
      <c r="E45" s="460">
        <v>185</v>
      </c>
      <c r="F45" s="460">
        <v>50</v>
      </c>
      <c r="G45" s="460">
        <v>69</v>
      </c>
      <c r="H45" s="460">
        <v>53</v>
      </c>
      <c r="I45" s="460">
        <v>13</v>
      </c>
      <c r="J45" s="460">
        <v>0</v>
      </c>
      <c r="K45" s="631">
        <f t="shared" si="0"/>
        <v>9.1765873015873005</v>
      </c>
      <c r="L45" s="460">
        <v>135</v>
      </c>
      <c r="M45" s="460">
        <v>212</v>
      </c>
      <c r="N45" s="639">
        <f t="shared" si="1"/>
        <v>-77</v>
      </c>
      <c r="O45" s="635">
        <f t="shared" si="2"/>
        <v>-3.8194444444444446</v>
      </c>
    </row>
    <row r="46" spans="2:15" ht="16.5" customHeight="1" x14ac:dyDescent="0.15">
      <c r="B46" s="460" t="s">
        <v>56</v>
      </c>
      <c r="C46" s="461">
        <v>17516</v>
      </c>
      <c r="D46" s="461">
        <v>14757</v>
      </c>
      <c r="E46" s="461">
        <v>2434</v>
      </c>
      <c r="F46" s="460">
        <v>793</v>
      </c>
      <c r="G46" s="460">
        <v>984</v>
      </c>
      <c r="H46" s="460">
        <v>469</v>
      </c>
      <c r="I46" s="460">
        <v>188</v>
      </c>
      <c r="J46" s="460">
        <v>325</v>
      </c>
      <c r="K46" s="631">
        <f t="shared" si="0"/>
        <v>14.158571345471469</v>
      </c>
      <c r="L46" s="461">
        <v>1641</v>
      </c>
      <c r="M46" s="461">
        <v>1529</v>
      </c>
      <c r="N46" s="639">
        <f t="shared" si="1"/>
        <v>112</v>
      </c>
      <c r="O46" s="635">
        <f t="shared" si="2"/>
        <v>0.65150369379326389</v>
      </c>
    </row>
    <row r="47" spans="2:15" ht="16.5" customHeight="1" x14ac:dyDescent="0.15">
      <c r="B47" s="206" t="s">
        <v>57</v>
      </c>
      <c r="C47" s="464">
        <v>1511</v>
      </c>
      <c r="D47" s="464">
        <v>1302</v>
      </c>
      <c r="E47" s="206">
        <v>208</v>
      </c>
      <c r="F47" s="206">
        <v>32</v>
      </c>
      <c r="G47" s="206">
        <v>59</v>
      </c>
      <c r="H47" s="206">
        <v>98</v>
      </c>
      <c r="I47" s="206">
        <v>19</v>
      </c>
      <c r="J47" s="206">
        <v>1</v>
      </c>
      <c r="K47" s="633">
        <f t="shared" si="0"/>
        <v>13.774834437086092</v>
      </c>
      <c r="L47" s="206">
        <v>176</v>
      </c>
      <c r="M47" s="206">
        <v>206</v>
      </c>
      <c r="N47" s="641">
        <f t="shared" si="1"/>
        <v>-30</v>
      </c>
      <c r="O47" s="636">
        <f t="shared" si="2"/>
        <v>-1.9867549668874174</v>
      </c>
    </row>
    <row r="48" spans="2:15" x14ac:dyDescent="0.15">
      <c r="B48" s="209" t="s">
        <v>407</v>
      </c>
      <c r="C48" s="210" t="s">
        <v>590</v>
      </c>
    </row>
  </sheetData>
  <mergeCells count="11">
    <mergeCell ref="O2:O5"/>
    <mergeCell ref="C3:C5"/>
    <mergeCell ref="E3:I4"/>
    <mergeCell ref="J3:J5"/>
    <mergeCell ref="D3:D5"/>
    <mergeCell ref="N2:N5"/>
    <mergeCell ref="B2:B5"/>
    <mergeCell ref="C2:J2"/>
    <mergeCell ref="K2:K5"/>
    <mergeCell ref="L2:L5"/>
    <mergeCell ref="M2:M5"/>
  </mergeCells>
  <phoneticPr fontId="4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3"/>
  <sheetViews>
    <sheetView workbookViewId="0">
      <selection activeCell="B1" sqref="B1"/>
    </sheetView>
  </sheetViews>
  <sheetFormatPr defaultRowHeight="18.75" x14ac:dyDescent="0.15"/>
  <cols>
    <col min="1" max="1" width="2.5" style="25" customWidth="1"/>
    <col min="2" max="2" width="9" style="25"/>
    <col min="3" max="3" width="7.625" style="25" customWidth="1"/>
    <col min="4" max="6" width="7.5" style="25" customWidth="1"/>
    <col min="7" max="7" width="4.75" style="25" bestFit="1" customWidth="1"/>
    <col min="8" max="12" width="7.5" style="25" customWidth="1"/>
    <col min="13" max="13" width="4.75" style="25" bestFit="1" customWidth="1"/>
    <col min="14" max="14" width="7.5" style="25" customWidth="1"/>
    <col min="15" max="16384" width="9" style="25"/>
  </cols>
  <sheetData>
    <row r="1" spans="2:14" ht="22.5" customHeight="1" x14ac:dyDescent="0.15">
      <c r="B1" s="197" t="s">
        <v>610</v>
      </c>
    </row>
    <row r="2" spans="2:14" x14ac:dyDescent="0.15">
      <c r="B2" s="845"/>
      <c r="C2" s="855" t="s">
        <v>317</v>
      </c>
      <c r="D2" s="845"/>
      <c r="E2" s="845"/>
      <c r="F2" s="845"/>
      <c r="G2" s="845"/>
      <c r="H2" s="845"/>
      <c r="I2" s="845" t="s">
        <v>316</v>
      </c>
      <c r="J2" s="845"/>
      <c r="K2" s="845"/>
      <c r="L2" s="845"/>
      <c r="M2" s="845"/>
      <c r="N2" s="845"/>
    </row>
    <row r="3" spans="2:14" x14ac:dyDescent="0.15">
      <c r="B3" s="845"/>
      <c r="C3" s="855" t="s">
        <v>318</v>
      </c>
      <c r="D3" s="854" t="s">
        <v>319</v>
      </c>
      <c r="E3" s="854"/>
      <c r="F3" s="853" t="s">
        <v>410</v>
      </c>
      <c r="G3" s="845" t="s">
        <v>179</v>
      </c>
      <c r="H3" s="853" t="s">
        <v>337</v>
      </c>
      <c r="I3" s="845" t="s">
        <v>318</v>
      </c>
      <c r="J3" s="854" t="s">
        <v>319</v>
      </c>
      <c r="K3" s="845"/>
      <c r="L3" s="853" t="s">
        <v>410</v>
      </c>
      <c r="M3" s="845" t="s">
        <v>179</v>
      </c>
      <c r="N3" s="853" t="s">
        <v>337</v>
      </c>
    </row>
    <row r="4" spans="2:14" ht="13.5" customHeight="1" x14ac:dyDescent="0.15">
      <c r="B4" s="845"/>
      <c r="C4" s="855"/>
      <c r="D4" s="481"/>
      <c r="E4" s="853" t="s">
        <v>336</v>
      </c>
      <c r="F4" s="853"/>
      <c r="G4" s="845"/>
      <c r="H4" s="845"/>
      <c r="I4" s="845"/>
      <c r="J4" s="481"/>
      <c r="K4" s="853" t="s">
        <v>336</v>
      </c>
      <c r="L4" s="853"/>
      <c r="M4" s="845"/>
      <c r="N4" s="845"/>
    </row>
    <row r="5" spans="2:14" x14ac:dyDescent="0.15">
      <c r="B5" s="845"/>
      <c r="C5" s="855"/>
      <c r="D5" s="482"/>
      <c r="E5" s="853"/>
      <c r="F5" s="853"/>
      <c r="G5" s="845"/>
      <c r="H5" s="845"/>
      <c r="I5" s="845"/>
      <c r="J5" s="482"/>
      <c r="K5" s="853"/>
      <c r="L5" s="853"/>
      <c r="M5" s="845"/>
      <c r="N5" s="845"/>
    </row>
    <row r="6" spans="2:14" ht="15" customHeight="1" x14ac:dyDescent="0.15">
      <c r="B6" s="477" t="s">
        <v>318</v>
      </c>
      <c r="C6" s="483">
        <v>34358</v>
      </c>
      <c r="D6" s="483">
        <v>20872</v>
      </c>
      <c r="E6" s="483">
        <v>20449</v>
      </c>
      <c r="F6" s="483">
        <v>13160</v>
      </c>
      <c r="G6" s="484">
        <v>326</v>
      </c>
      <c r="H6" s="484">
        <v>61.3</v>
      </c>
      <c r="I6" s="483">
        <v>36826</v>
      </c>
      <c r="J6" s="483">
        <v>21956</v>
      </c>
      <c r="K6" s="483">
        <v>21501</v>
      </c>
      <c r="L6" s="483">
        <v>14769</v>
      </c>
      <c r="M6" s="484">
        <v>101</v>
      </c>
      <c r="N6" s="484">
        <v>59.8</v>
      </c>
    </row>
    <row r="7" spans="2:14" ht="15" customHeight="1" x14ac:dyDescent="0.15">
      <c r="B7" s="207" t="s">
        <v>320</v>
      </c>
      <c r="C7" s="466">
        <v>1445</v>
      </c>
      <c r="D7" s="208">
        <v>149</v>
      </c>
      <c r="E7" s="208">
        <v>142</v>
      </c>
      <c r="F7" s="466">
        <v>1274</v>
      </c>
      <c r="G7" s="208">
        <v>22</v>
      </c>
      <c r="H7" s="208">
        <v>10.5</v>
      </c>
      <c r="I7" s="466">
        <v>1633</v>
      </c>
      <c r="J7" s="208">
        <v>162</v>
      </c>
      <c r="K7" s="208">
        <v>154</v>
      </c>
      <c r="L7" s="466">
        <v>1451</v>
      </c>
      <c r="M7" s="208">
        <v>20</v>
      </c>
      <c r="N7" s="208">
        <v>10</v>
      </c>
    </row>
    <row r="8" spans="2:14" ht="15" customHeight="1" x14ac:dyDescent="0.15">
      <c r="B8" s="485" t="s">
        <v>321</v>
      </c>
      <c r="C8" s="460">
        <v>915</v>
      </c>
      <c r="D8" s="460">
        <v>792</v>
      </c>
      <c r="E8" s="460">
        <v>751</v>
      </c>
      <c r="F8" s="460">
        <v>108</v>
      </c>
      <c r="G8" s="460">
        <v>15</v>
      </c>
      <c r="H8" s="460">
        <v>88</v>
      </c>
      <c r="I8" s="461">
        <v>1084</v>
      </c>
      <c r="J8" s="460">
        <v>922</v>
      </c>
      <c r="K8" s="460">
        <v>879</v>
      </c>
      <c r="L8" s="460">
        <v>156</v>
      </c>
      <c r="M8" s="460">
        <v>6</v>
      </c>
      <c r="N8" s="460">
        <v>85.5</v>
      </c>
    </row>
    <row r="9" spans="2:14" ht="15" customHeight="1" x14ac:dyDescent="0.15">
      <c r="B9" s="485" t="s">
        <v>322</v>
      </c>
      <c r="C9" s="461">
        <v>1218</v>
      </c>
      <c r="D9" s="461">
        <v>1084</v>
      </c>
      <c r="E9" s="461">
        <v>1057</v>
      </c>
      <c r="F9" s="460">
        <v>119</v>
      </c>
      <c r="G9" s="460">
        <v>15</v>
      </c>
      <c r="H9" s="460">
        <v>90.1</v>
      </c>
      <c r="I9" s="461">
        <v>1466</v>
      </c>
      <c r="J9" s="461">
        <v>1286</v>
      </c>
      <c r="K9" s="461">
        <v>1233</v>
      </c>
      <c r="L9" s="460">
        <v>179</v>
      </c>
      <c r="M9" s="460">
        <v>1</v>
      </c>
      <c r="N9" s="460">
        <v>87.8</v>
      </c>
    </row>
    <row r="10" spans="2:14" ht="15" customHeight="1" x14ac:dyDescent="0.15">
      <c r="B10" s="485" t="s">
        <v>323</v>
      </c>
      <c r="C10" s="461">
        <v>1546</v>
      </c>
      <c r="D10" s="461">
        <v>1338</v>
      </c>
      <c r="E10" s="461">
        <v>1294</v>
      </c>
      <c r="F10" s="460">
        <v>185</v>
      </c>
      <c r="G10" s="460">
        <v>23</v>
      </c>
      <c r="H10" s="460">
        <v>87.9</v>
      </c>
      <c r="I10" s="461">
        <v>1782</v>
      </c>
      <c r="J10" s="461">
        <v>1485</v>
      </c>
      <c r="K10" s="461">
        <v>1450</v>
      </c>
      <c r="L10" s="460">
        <v>291</v>
      </c>
      <c r="M10" s="460">
        <v>6</v>
      </c>
      <c r="N10" s="460">
        <v>83.6</v>
      </c>
    </row>
    <row r="11" spans="2:14" ht="15" customHeight="1" x14ac:dyDescent="0.15">
      <c r="B11" s="485" t="s">
        <v>324</v>
      </c>
      <c r="C11" s="461">
        <v>1896</v>
      </c>
      <c r="D11" s="461">
        <v>1669</v>
      </c>
      <c r="E11" s="461">
        <v>1635</v>
      </c>
      <c r="F11" s="460">
        <v>192</v>
      </c>
      <c r="G11" s="460">
        <v>35</v>
      </c>
      <c r="H11" s="460">
        <v>89.7</v>
      </c>
      <c r="I11" s="461">
        <v>2182</v>
      </c>
      <c r="J11" s="461">
        <v>1914</v>
      </c>
      <c r="K11" s="461">
        <v>1878</v>
      </c>
      <c r="L11" s="460">
        <v>261</v>
      </c>
      <c r="M11" s="460">
        <v>7</v>
      </c>
      <c r="N11" s="460">
        <v>88</v>
      </c>
    </row>
    <row r="12" spans="2:14" ht="15" customHeight="1" x14ac:dyDescent="0.15">
      <c r="B12" s="485" t="s">
        <v>325</v>
      </c>
      <c r="C12" s="461">
        <v>2179</v>
      </c>
      <c r="D12" s="461">
        <v>1988</v>
      </c>
      <c r="E12" s="461">
        <v>1963</v>
      </c>
      <c r="F12" s="460">
        <v>157</v>
      </c>
      <c r="G12" s="460">
        <v>34</v>
      </c>
      <c r="H12" s="460">
        <v>92.7</v>
      </c>
      <c r="I12" s="461">
        <v>2505</v>
      </c>
      <c r="J12" s="461">
        <v>2304</v>
      </c>
      <c r="K12" s="461">
        <v>2268</v>
      </c>
      <c r="L12" s="460">
        <v>194</v>
      </c>
      <c r="M12" s="460">
        <v>7</v>
      </c>
      <c r="N12" s="460">
        <v>92.2</v>
      </c>
    </row>
    <row r="13" spans="2:14" ht="15" customHeight="1" x14ac:dyDescent="0.15">
      <c r="B13" s="485" t="s">
        <v>326</v>
      </c>
      <c r="C13" s="461">
        <v>2473</v>
      </c>
      <c r="D13" s="461">
        <v>2281</v>
      </c>
      <c r="E13" s="461">
        <v>2243</v>
      </c>
      <c r="F13" s="460">
        <v>156</v>
      </c>
      <c r="G13" s="460">
        <v>36</v>
      </c>
      <c r="H13" s="460">
        <v>93.6</v>
      </c>
      <c r="I13" s="461">
        <v>2443</v>
      </c>
      <c r="J13" s="461">
        <v>2286</v>
      </c>
      <c r="K13" s="461">
        <v>2247</v>
      </c>
      <c r="L13" s="460">
        <v>153</v>
      </c>
      <c r="M13" s="460">
        <v>4</v>
      </c>
      <c r="N13" s="460">
        <v>93.7</v>
      </c>
    </row>
    <row r="14" spans="2:14" ht="15" customHeight="1" x14ac:dyDescent="0.15">
      <c r="B14" s="485" t="s">
        <v>327</v>
      </c>
      <c r="C14" s="461">
        <v>2384</v>
      </c>
      <c r="D14" s="461">
        <v>2185</v>
      </c>
      <c r="E14" s="461">
        <v>2144</v>
      </c>
      <c r="F14" s="460">
        <v>186</v>
      </c>
      <c r="G14" s="460">
        <v>13</v>
      </c>
      <c r="H14" s="460">
        <v>92.2</v>
      </c>
      <c r="I14" s="461">
        <v>2780</v>
      </c>
      <c r="J14" s="461">
        <v>2572</v>
      </c>
      <c r="K14" s="461">
        <v>2534</v>
      </c>
      <c r="L14" s="460">
        <v>198</v>
      </c>
      <c r="M14" s="460">
        <v>10</v>
      </c>
      <c r="N14" s="460">
        <v>92.9</v>
      </c>
    </row>
    <row r="15" spans="2:14" ht="15" customHeight="1" x14ac:dyDescent="0.15">
      <c r="B15" s="485" t="s">
        <v>328</v>
      </c>
      <c r="C15" s="461">
        <v>2746</v>
      </c>
      <c r="D15" s="461">
        <v>2496</v>
      </c>
      <c r="E15" s="461">
        <v>2448</v>
      </c>
      <c r="F15" s="460">
        <v>230</v>
      </c>
      <c r="G15" s="460">
        <v>20</v>
      </c>
      <c r="H15" s="460">
        <v>91.6</v>
      </c>
      <c r="I15" s="461">
        <v>3000</v>
      </c>
      <c r="J15" s="461">
        <v>2668</v>
      </c>
      <c r="K15" s="461">
        <v>2618</v>
      </c>
      <c r="L15" s="460">
        <v>328</v>
      </c>
      <c r="M15" s="460">
        <v>4</v>
      </c>
      <c r="N15" s="460">
        <v>89.1</v>
      </c>
    </row>
    <row r="16" spans="2:14" ht="15" customHeight="1" x14ac:dyDescent="0.15">
      <c r="B16" s="485" t="s">
        <v>329</v>
      </c>
      <c r="C16" s="461">
        <v>2944</v>
      </c>
      <c r="D16" s="461">
        <v>2387</v>
      </c>
      <c r="E16" s="461">
        <v>2332</v>
      </c>
      <c r="F16" s="460">
        <v>539</v>
      </c>
      <c r="G16" s="460">
        <v>18</v>
      </c>
      <c r="H16" s="460">
        <v>81.599999999999994</v>
      </c>
      <c r="I16" s="461">
        <v>3347</v>
      </c>
      <c r="J16" s="461">
        <v>2534</v>
      </c>
      <c r="K16" s="461">
        <v>2482</v>
      </c>
      <c r="L16" s="460">
        <v>805</v>
      </c>
      <c r="M16" s="460">
        <v>8</v>
      </c>
      <c r="N16" s="460">
        <v>75.900000000000006</v>
      </c>
    </row>
    <row r="17" spans="2:14" ht="15" customHeight="1" x14ac:dyDescent="0.15">
      <c r="B17" s="485" t="s">
        <v>330</v>
      </c>
      <c r="C17" s="461">
        <v>3249</v>
      </c>
      <c r="D17" s="461">
        <v>2049</v>
      </c>
      <c r="E17" s="461">
        <v>2014</v>
      </c>
      <c r="F17" s="461">
        <v>1185</v>
      </c>
      <c r="G17" s="460">
        <v>15</v>
      </c>
      <c r="H17" s="460">
        <v>63.4</v>
      </c>
      <c r="I17" s="461">
        <v>3425</v>
      </c>
      <c r="J17" s="461">
        <v>1970</v>
      </c>
      <c r="K17" s="461">
        <v>1929</v>
      </c>
      <c r="L17" s="461">
        <v>1447</v>
      </c>
      <c r="M17" s="460">
        <v>8</v>
      </c>
      <c r="N17" s="460">
        <v>57.7</v>
      </c>
    </row>
    <row r="18" spans="2:14" ht="15" customHeight="1" x14ac:dyDescent="0.15">
      <c r="B18" s="485" t="s">
        <v>331</v>
      </c>
      <c r="C18" s="461">
        <v>3278</v>
      </c>
      <c r="D18" s="461">
        <v>1487</v>
      </c>
      <c r="E18" s="461">
        <v>1465</v>
      </c>
      <c r="F18" s="461">
        <v>1759</v>
      </c>
      <c r="G18" s="460">
        <v>32</v>
      </c>
      <c r="H18" s="460">
        <v>45.8</v>
      </c>
      <c r="I18" s="461">
        <v>2645</v>
      </c>
      <c r="J18" s="460">
        <v>969</v>
      </c>
      <c r="K18" s="460">
        <v>957</v>
      </c>
      <c r="L18" s="461">
        <v>1673</v>
      </c>
      <c r="M18" s="460">
        <v>3</v>
      </c>
      <c r="N18" s="460">
        <v>36.700000000000003</v>
      </c>
    </row>
    <row r="19" spans="2:14" ht="15" customHeight="1" x14ac:dyDescent="0.15">
      <c r="B19" s="485" t="s">
        <v>332</v>
      </c>
      <c r="C19" s="461">
        <v>2404</v>
      </c>
      <c r="D19" s="460">
        <v>598</v>
      </c>
      <c r="E19" s="460">
        <v>594</v>
      </c>
      <c r="F19" s="461">
        <v>1789</v>
      </c>
      <c r="G19" s="460">
        <v>17</v>
      </c>
      <c r="H19" s="460">
        <v>25.1</v>
      </c>
      <c r="I19" s="461">
        <v>2678</v>
      </c>
      <c r="J19" s="460">
        <v>526</v>
      </c>
      <c r="K19" s="460">
        <v>518</v>
      </c>
      <c r="L19" s="461">
        <v>2147</v>
      </c>
      <c r="M19" s="460">
        <v>5</v>
      </c>
      <c r="N19" s="460">
        <v>19.7</v>
      </c>
    </row>
    <row r="20" spans="2:14" ht="15" customHeight="1" x14ac:dyDescent="0.15">
      <c r="B20" s="485" t="s">
        <v>333</v>
      </c>
      <c r="C20" s="461">
        <v>2245</v>
      </c>
      <c r="D20" s="460">
        <v>258</v>
      </c>
      <c r="E20" s="460">
        <v>257</v>
      </c>
      <c r="F20" s="461">
        <v>1974</v>
      </c>
      <c r="G20" s="460">
        <v>13</v>
      </c>
      <c r="H20" s="460">
        <v>11.6</v>
      </c>
      <c r="I20" s="461">
        <v>2749</v>
      </c>
      <c r="J20" s="460">
        <v>255</v>
      </c>
      <c r="K20" s="460">
        <v>252</v>
      </c>
      <c r="L20" s="461">
        <v>2488</v>
      </c>
      <c r="M20" s="460">
        <v>6</v>
      </c>
      <c r="N20" s="460">
        <v>9.3000000000000007</v>
      </c>
    </row>
    <row r="21" spans="2:14" ht="15" customHeight="1" x14ac:dyDescent="0.15">
      <c r="B21" s="205" t="s">
        <v>197</v>
      </c>
      <c r="C21" s="464">
        <v>3436</v>
      </c>
      <c r="D21" s="206">
        <v>111</v>
      </c>
      <c r="E21" s="206">
        <v>110</v>
      </c>
      <c r="F21" s="464">
        <v>3307</v>
      </c>
      <c r="G21" s="206">
        <v>18</v>
      </c>
      <c r="H21" s="206">
        <v>3.2</v>
      </c>
      <c r="I21" s="464">
        <v>3107</v>
      </c>
      <c r="J21" s="206">
        <v>103</v>
      </c>
      <c r="K21" s="206">
        <v>102</v>
      </c>
      <c r="L21" s="464">
        <v>2998</v>
      </c>
      <c r="M21" s="206">
        <v>6</v>
      </c>
      <c r="N21" s="206">
        <v>3.3</v>
      </c>
    </row>
    <row r="22" spans="2:14" ht="15" customHeight="1" x14ac:dyDescent="0.15">
      <c r="B22" s="477" t="s">
        <v>334</v>
      </c>
      <c r="C22" s="483">
        <v>16676</v>
      </c>
      <c r="D22" s="483">
        <v>11546</v>
      </c>
      <c r="E22" s="483">
        <v>11254</v>
      </c>
      <c r="F22" s="483">
        <v>4943</v>
      </c>
      <c r="G22" s="484">
        <v>187</v>
      </c>
      <c r="H22" s="484">
        <v>70</v>
      </c>
      <c r="I22" s="483">
        <v>17696</v>
      </c>
      <c r="J22" s="483">
        <v>12272</v>
      </c>
      <c r="K22" s="483">
        <v>11964</v>
      </c>
      <c r="L22" s="483">
        <v>5372</v>
      </c>
      <c r="M22" s="484">
        <v>52</v>
      </c>
      <c r="N22" s="484">
        <v>69.599999999999994</v>
      </c>
    </row>
    <row r="23" spans="2:14" ht="15" customHeight="1" x14ac:dyDescent="0.15">
      <c r="B23" s="207" t="s">
        <v>320</v>
      </c>
      <c r="C23" s="208">
        <v>774</v>
      </c>
      <c r="D23" s="208">
        <v>93</v>
      </c>
      <c r="E23" s="208">
        <v>89</v>
      </c>
      <c r="F23" s="208">
        <v>667</v>
      </c>
      <c r="G23" s="208">
        <v>14</v>
      </c>
      <c r="H23" s="208">
        <v>12.2</v>
      </c>
      <c r="I23" s="208">
        <v>841</v>
      </c>
      <c r="J23" s="208">
        <v>102</v>
      </c>
      <c r="K23" s="208">
        <v>97</v>
      </c>
      <c r="L23" s="208">
        <v>728</v>
      </c>
      <c r="M23" s="208">
        <v>11</v>
      </c>
      <c r="N23" s="208">
        <v>12.3</v>
      </c>
    </row>
    <row r="24" spans="2:14" ht="15" customHeight="1" x14ac:dyDescent="0.15">
      <c r="B24" s="485" t="s">
        <v>321</v>
      </c>
      <c r="C24" s="460">
        <v>514</v>
      </c>
      <c r="D24" s="460">
        <v>453</v>
      </c>
      <c r="E24" s="460">
        <v>422</v>
      </c>
      <c r="F24" s="460">
        <v>47</v>
      </c>
      <c r="G24" s="460">
        <v>14</v>
      </c>
      <c r="H24" s="460">
        <v>90.6</v>
      </c>
      <c r="I24" s="460">
        <v>583</v>
      </c>
      <c r="J24" s="460">
        <v>518</v>
      </c>
      <c r="K24" s="460">
        <v>492</v>
      </c>
      <c r="L24" s="460">
        <v>62</v>
      </c>
      <c r="M24" s="460">
        <v>3</v>
      </c>
      <c r="N24" s="460">
        <v>89.3</v>
      </c>
    </row>
    <row r="25" spans="2:14" ht="15" customHeight="1" x14ac:dyDescent="0.15">
      <c r="B25" s="485" t="s">
        <v>322</v>
      </c>
      <c r="C25" s="460">
        <v>672</v>
      </c>
      <c r="D25" s="460">
        <v>635</v>
      </c>
      <c r="E25" s="460">
        <v>614</v>
      </c>
      <c r="F25" s="460">
        <v>27</v>
      </c>
      <c r="G25" s="460">
        <v>10</v>
      </c>
      <c r="H25" s="460">
        <v>95.9</v>
      </c>
      <c r="I25" s="460">
        <v>763</v>
      </c>
      <c r="J25" s="460">
        <v>740</v>
      </c>
      <c r="K25" s="460">
        <v>710</v>
      </c>
      <c r="L25" s="460">
        <v>22</v>
      </c>
      <c r="M25" s="460">
        <v>1</v>
      </c>
      <c r="N25" s="460">
        <v>97.1</v>
      </c>
    </row>
    <row r="26" spans="2:14" ht="15" customHeight="1" x14ac:dyDescent="0.15">
      <c r="B26" s="485" t="s">
        <v>323</v>
      </c>
      <c r="C26" s="460">
        <v>820</v>
      </c>
      <c r="D26" s="460">
        <v>787</v>
      </c>
      <c r="E26" s="460">
        <v>764</v>
      </c>
      <c r="F26" s="460">
        <v>18</v>
      </c>
      <c r="G26" s="460">
        <v>15</v>
      </c>
      <c r="H26" s="460">
        <v>97.8</v>
      </c>
      <c r="I26" s="460">
        <v>911</v>
      </c>
      <c r="J26" s="460">
        <v>888</v>
      </c>
      <c r="K26" s="460">
        <v>866</v>
      </c>
      <c r="L26" s="460">
        <v>19</v>
      </c>
      <c r="M26" s="460">
        <v>4</v>
      </c>
      <c r="N26" s="460">
        <v>97.9</v>
      </c>
    </row>
    <row r="27" spans="2:14" ht="15" customHeight="1" x14ac:dyDescent="0.15">
      <c r="B27" s="485" t="s">
        <v>324</v>
      </c>
      <c r="C27" s="460">
        <v>965</v>
      </c>
      <c r="D27" s="460">
        <v>924</v>
      </c>
      <c r="E27" s="460">
        <v>906</v>
      </c>
      <c r="F27" s="460">
        <v>22</v>
      </c>
      <c r="G27" s="460">
        <v>19</v>
      </c>
      <c r="H27" s="460">
        <v>97.7</v>
      </c>
      <c r="I27" s="461">
        <v>1129</v>
      </c>
      <c r="J27" s="461">
        <v>1094</v>
      </c>
      <c r="K27" s="461">
        <v>1070</v>
      </c>
      <c r="L27" s="460">
        <v>31</v>
      </c>
      <c r="M27" s="460">
        <v>4</v>
      </c>
      <c r="N27" s="460">
        <v>97.2</v>
      </c>
    </row>
    <row r="28" spans="2:14" ht="15" customHeight="1" x14ac:dyDescent="0.15">
      <c r="B28" s="485" t="s">
        <v>325</v>
      </c>
      <c r="C28" s="461">
        <v>1133</v>
      </c>
      <c r="D28" s="461">
        <v>1092</v>
      </c>
      <c r="E28" s="461">
        <v>1076</v>
      </c>
      <c r="F28" s="460">
        <v>21</v>
      </c>
      <c r="G28" s="460">
        <v>20</v>
      </c>
      <c r="H28" s="460">
        <v>98.1</v>
      </c>
      <c r="I28" s="461">
        <v>1276</v>
      </c>
      <c r="J28" s="461">
        <v>1239</v>
      </c>
      <c r="K28" s="461">
        <v>1216</v>
      </c>
      <c r="L28" s="460">
        <v>35</v>
      </c>
      <c r="M28" s="460">
        <v>2</v>
      </c>
      <c r="N28" s="460">
        <v>97.3</v>
      </c>
    </row>
    <row r="29" spans="2:14" ht="15" customHeight="1" x14ac:dyDescent="0.15">
      <c r="B29" s="485" t="s">
        <v>326</v>
      </c>
      <c r="C29" s="461">
        <v>1264</v>
      </c>
      <c r="D29" s="461">
        <v>1199</v>
      </c>
      <c r="E29" s="461">
        <v>1175</v>
      </c>
      <c r="F29" s="460">
        <v>42</v>
      </c>
      <c r="G29" s="460">
        <v>23</v>
      </c>
      <c r="H29" s="460">
        <v>96.6</v>
      </c>
      <c r="I29" s="461">
        <v>1235</v>
      </c>
      <c r="J29" s="461">
        <v>1201</v>
      </c>
      <c r="K29" s="461">
        <v>1176</v>
      </c>
      <c r="L29" s="460">
        <v>32</v>
      </c>
      <c r="M29" s="460">
        <v>2</v>
      </c>
      <c r="N29" s="460">
        <v>97.4</v>
      </c>
    </row>
    <row r="30" spans="2:14" ht="15" customHeight="1" x14ac:dyDescent="0.15">
      <c r="B30" s="485" t="s">
        <v>327</v>
      </c>
      <c r="C30" s="461">
        <v>1208</v>
      </c>
      <c r="D30" s="461">
        <v>1145</v>
      </c>
      <c r="E30" s="461">
        <v>1118</v>
      </c>
      <c r="F30" s="460">
        <v>52</v>
      </c>
      <c r="G30" s="460">
        <v>11</v>
      </c>
      <c r="H30" s="460">
        <v>95.7</v>
      </c>
      <c r="I30" s="461">
        <v>1373</v>
      </c>
      <c r="J30" s="461">
        <v>1332</v>
      </c>
      <c r="K30" s="461">
        <v>1306</v>
      </c>
      <c r="L30" s="460">
        <v>36</v>
      </c>
      <c r="M30" s="460">
        <v>5</v>
      </c>
      <c r="N30" s="460">
        <v>97.4</v>
      </c>
    </row>
    <row r="31" spans="2:14" ht="15" customHeight="1" x14ac:dyDescent="0.15">
      <c r="B31" s="485" t="s">
        <v>328</v>
      </c>
      <c r="C31" s="461">
        <v>1350</v>
      </c>
      <c r="D31" s="461">
        <v>1285</v>
      </c>
      <c r="E31" s="461">
        <v>1255</v>
      </c>
      <c r="F31" s="460">
        <v>53</v>
      </c>
      <c r="G31" s="460">
        <v>12</v>
      </c>
      <c r="H31" s="460">
        <v>96</v>
      </c>
      <c r="I31" s="461">
        <v>1547</v>
      </c>
      <c r="J31" s="461">
        <v>1464</v>
      </c>
      <c r="K31" s="461">
        <v>1425</v>
      </c>
      <c r="L31" s="460">
        <v>79</v>
      </c>
      <c r="M31" s="460">
        <v>4</v>
      </c>
      <c r="N31" s="460">
        <v>94.9</v>
      </c>
    </row>
    <row r="32" spans="2:14" ht="15" customHeight="1" x14ac:dyDescent="0.15">
      <c r="B32" s="485" t="s">
        <v>329</v>
      </c>
      <c r="C32" s="461">
        <v>1509</v>
      </c>
      <c r="D32" s="461">
        <v>1329</v>
      </c>
      <c r="E32" s="461">
        <v>1281</v>
      </c>
      <c r="F32" s="460">
        <v>170</v>
      </c>
      <c r="G32" s="460">
        <v>10</v>
      </c>
      <c r="H32" s="460">
        <v>88.7</v>
      </c>
      <c r="I32" s="461">
        <v>1676</v>
      </c>
      <c r="J32" s="461">
        <v>1440</v>
      </c>
      <c r="K32" s="461">
        <v>1400</v>
      </c>
      <c r="L32" s="460">
        <v>232</v>
      </c>
      <c r="M32" s="460">
        <v>4</v>
      </c>
      <c r="N32" s="460">
        <v>86.1</v>
      </c>
    </row>
    <row r="33" spans="2:14" ht="15" customHeight="1" x14ac:dyDescent="0.15">
      <c r="B33" s="485" t="s">
        <v>330</v>
      </c>
      <c r="C33" s="461">
        <v>1624</v>
      </c>
      <c r="D33" s="461">
        <v>1168</v>
      </c>
      <c r="E33" s="461">
        <v>1137</v>
      </c>
      <c r="F33" s="460">
        <v>451</v>
      </c>
      <c r="G33" s="460">
        <v>5</v>
      </c>
      <c r="H33" s="460">
        <v>72.099999999999994</v>
      </c>
      <c r="I33" s="461">
        <v>1729</v>
      </c>
      <c r="J33" s="461">
        <v>1125</v>
      </c>
      <c r="K33" s="461">
        <v>1093</v>
      </c>
      <c r="L33" s="460">
        <v>598</v>
      </c>
      <c r="M33" s="460">
        <v>6</v>
      </c>
      <c r="N33" s="460">
        <v>65.3</v>
      </c>
    </row>
    <row r="34" spans="2:14" ht="15" customHeight="1" x14ac:dyDescent="0.15">
      <c r="B34" s="485" t="s">
        <v>331</v>
      </c>
      <c r="C34" s="461">
        <v>1634</v>
      </c>
      <c r="D34" s="460">
        <v>855</v>
      </c>
      <c r="E34" s="460">
        <v>840</v>
      </c>
      <c r="F34" s="460">
        <v>759</v>
      </c>
      <c r="G34" s="460">
        <v>20</v>
      </c>
      <c r="H34" s="460">
        <v>53</v>
      </c>
      <c r="I34" s="461">
        <v>1257</v>
      </c>
      <c r="J34" s="460">
        <v>578</v>
      </c>
      <c r="K34" s="460">
        <v>569</v>
      </c>
      <c r="L34" s="460">
        <v>678</v>
      </c>
      <c r="M34" s="460">
        <v>1</v>
      </c>
      <c r="N34" s="460">
        <v>46</v>
      </c>
    </row>
    <row r="35" spans="2:14" ht="15" customHeight="1" x14ac:dyDescent="0.15">
      <c r="B35" s="485" t="s">
        <v>332</v>
      </c>
      <c r="C35" s="461">
        <v>1092</v>
      </c>
      <c r="D35" s="460">
        <v>363</v>
      </c>
      <c r="E35" s="460">
        <v>361</v>
      </c>
      <c r="F35" s="460">
        <v>721</v>
      </c>
      <c r="G35" s="460">
        <v>8</v>
      </c>
      <c r="H35" s="460">
        <v>33.5</v>
      </c>
      <c r="I35" s="461">
        <v>1191</v>
      </c>
      <c r="J35" s="460">
        <v>330</v>
      </c>
      <c r="K35" s="460">
        <v>326</v>
      </c>
      <c r="L35" s="460">
        <v>858</v>
      </c>
      <c r="M35" s="460">
        <v>3</v>
      </c>
      <c r="N35" s="460">
        <v>27.8</v>
      </c>
    </row>
    <row r="36" spans="2:14" ht="15" customHeight="1" x14ac:dyDescent="0.15">
      <c r="B36" s="485" t="s">
        <v>333</v>
      </c>
      <c r="C36" s="460">
        <v>950</v>
      </c>
      <c r="D36" s="460">
        <v>155</v>
      </c>
      <c r="E36" s="460">
        <v>154</v>
      </c>
      <c r="F36" s="460">
        <v>792</v>
      </c>
      <c r="G36" s="460">
        <v>3</v>
      </c>
      <c r="H36" s="460">
        <v>16.399999999999999</v>
      </c>
      <c r="I36" s="461">
        <v>1152</v>
      </c>
      <c r="J36" s="460">
        <v>163</v>
      </c>
      <c r="K36" s="460">
        <v>161</v>
      </c>
      <c r="L36" s="460">
        <v>988</v>
      </c>
      <c r="M36" s="460">
        <v>1</v>
      </c>
      <c r="N36" s="460">
        <v>14.2</v>
      </c>
    </row>
    <row r="37" spans="2:14" ht="15" customHeight="1" x14ac:dyDescent="0.15">
      <c r="B37" s="205" t="s">
        <v>197</v>
      </c>
      <c r="C37" s="464">
        <v>1167</v>
      </c>
      <c r="D37" s="206">
        <v>63</v>
      </c>
      <c r="E37" s="206">
        <v>62</v>
      </c>
      <c r="F37" s="464">
        <v>1101</v>
      </c>
      <c r="G37" s="206">
        <v>3</v>
      </c>
      <c r="H37" s="206">
        <v>5.4</v>
      </c>
      <c r="I37" s="464">
        <v>1033</v>
      </c>
      <c r="J37" s="206">
        <v>58</v>
      </c>
      <c r="K37" s="206">
        <v>57</v>
      </c>
      <c r="L37" s="206">
        <v>974</v>
      </c>
      <c r="M37" s="206">
        <v>1</v>
      </c>
      <c r="N37" s="206">
        <v>5.6</v>
      </c>
    </row>
    <row r="38" spans="2:14" ht="15" customHeight="1" x14ac:dyDescent="0.15">
      <c r="B38" s="477" t="s">
        <v>335</v>
      </c>
      <c r="C38" s="483">
        <v>17682</v>
      </c>
      <c r="D38" s="483">
        <v>9326</v>
      </c>
      <c r="E38" s="483">
        <v>9195</v>
      </c>
      <c r="F38" s="483">
        <v>8217</v>
      </c>
      <c r="G38" s="484">
        <v>139</v>
      </c>
      <c r="H38" s="484">
        <v>53.2</v>
      </c>
      <c r="I38" s="483">
        <v>19130</v>
      </c>
      <c r="J38" s="483">
        <v>9684</v>
      </c>
      <c r="K38" s="483">
        <v>9537</v>
      </c>
      <c r="L38" s="483">
        <v>9397</v>
      </c>
      <c r="M38" s="484">
        <v>49</v>
      </c>
      <c r="N38" s="484">
        <v>50.8</v>
      </c>
    </row>
    <row r="39" spans="2:14" ht="15" customHeight="1" x14ac:dyDescent="0.15">
      <c r="B39" s="207" t="s">
        <v>320</v>
      </c>
      <c r="C39" s="208">
        <v>671</v>
      </c>
      <c r="D39" s="208">
        <v>56</v>
      </c>
      <c r="E39" s="208">
        <v>53</v>
      </c>
      <c r="F39" s="208">
        <v>607</v>
      </c>
      <c r="G39" s="208">
        <v>8</v>
      </c>
      <c r="H39" s="208">
        <v>8.4</v>
      </c>
      <c r="I39" s="208">
        <v>792</v>
      </c>
      <c r="J39" s="208">
        <v>60</v>
      </c>
      <c r="K39" s="208">
        <v>57</v>
      </c>
      <c r="L39" s="208">
        <v>723</v>
      </c>
      <c r="M39" s="208">
        <v>9</v>
      </c>
      <c r="N39" s="208">
        <v>7.7</v>
      </c>
    </row>
    <row r="40" spans="2:14" ht="15" customHeight="1" x14ac:dyDescent="0.15">
      <c r="B40" s="485" t="s">
        <v>321</v>
      </c>
      <c r="C40" s="460">
        <v>401</v>
      </c>
      <c r="D40" s="460">
        <v>339</v>
      </c>
      <c r="E40" s="460">
        <v>329</v>
      </c>
      <c r="F40" s="460">
        <v>61</v>
      </c>
      <c r="G40" s="460">
        <v>1</v>
      </c>
      <c r="H40" s="460">
        <v>84.8</v>
      </c>
      <c r="I40" s="460">
        <v>501</v>
      </c>
      <c r="J40" s="460">
        <v>404</v>
      </c>
      <c r="K40" s="460">
        <v>387</v>
      </c>
      <c r="L40" s="460">
        <v>94</v>
      </c>
      <c r="M40" s="460">
        <v>3</v>
      </c>
      <c r="N40" s="460">
        <v>81.099999999999994</v>
      </c>
    </row>
    <row r="41" spans="2:14" ht="15" customHeight="1" x14ac:dyDescent="0.15">
      <c r="B41" s="485" t="s">
        <v>322</v>
      </c>
      <c r="C41" s="460">
        <v>546</v>
      </c>
      <c r="D41" s="460">
        <v>449</v>
      </c>
      <c r="E41" s="460">
        <v>443</v>
      </c>
      <c r="F41" s="460">
        <v>92</v>
      </c>
      <c r="G41" s="460">
        <v>5</v>
      </c>
      <c r="H41" s="460">
        <v>83</v>
      </c>
      <c r="I41" s="460">
        <v>703</v>
      </c>
      <c r="J41" s="460">
        <v>546</v>
      </c>
      <c r="K41" s="460">
        <v>523</v>
      </c>
      <c r="L41" s="460">
        <v>157</v>
      </c>
      <c r="M41" s="460" t="s">
        <v>199</v>
      </c>
      <c r="N41" s="460">
        <v>77.7</v>
      </c>
    </row>
    <row r="42" spans="2:14" ht="15" customHeight="1" x14ac:dyDescent="0.15">
      <c r="B42" s="485" t="s">
        <v>323</v>
      </c>
      <c r="C42" s="460">
        <v>726</v>
      </c>
      <c r="D42" s="460">
        <v>551</v>
      </c>
      <c r="E42" s="460">
        <v>530</v>
      </c>
      <c r="F42" s="460">
        <v>167</v>
      </c>
      <c r="G42" s="460">
        <v>8</v>
      </c>
      <c r="H42" s="460">
        <v>76.7</v>
      </c>
      <c r="I42" s="460">
        <v>871</v>
      </c>
      <c r="J42" s="460">
        <v>597</v>
      </c>
      <c r="K42" s="460">
        <v>584</v>
      </c>
      <c r="L42" s="460">
        <v>272</v>
      </c>
      <c r="M42" s="460">
        <v>2</v>
      </c>
      <c r="N42" s="460">
        <v>68.7</v>
      </c>
    </row>
    <row r="43" spans="2:14" ht="15" customHeight="1" x14ac:dyDescent="0.15">
      <c r="B43" s="485" t="s">
        <v>324</v>
      </c>
      <c r="C43" s="460">
        <v>931</v>
      </c>
      <c r="D43" s="460">
        <v>745</v>
      </c>
      <c r="E43" s="460">
        <v>729</v>
      </c>
      <c r="F43" s="460">
        <v>170</v>
      </c>
      <c r="G43" s="460">
        <v>16</v>
      </c>
      <c r="H43" s="460">
        <v>81.400000000000006</v>
      </c>
      <c r="I43" s="461">
        <v>1053</v>
      </c>
      <c r="J43" s="460">
        <v>820</v>
      </c>
      <c r="K43" s="460">
        <v>808</v>
      </c>
      <c r="L43" s="460">
        <v>230</v>
      </c>
      <c r="M43" s="460">
        <v>3</v>
      </c>
      <c r="N43" s="460">
        <v>78.099999999999994</v>
      </c>
    </row>
    <row r="44" spans="2:14" ht="15" customHeight="1" x14ac:dyDescent="0.15">
      <c r="B44" s="485" t="s">
        <v>325</v>
      </c>
      <c r="C44" s="461">
        <v>1046</v>
      </c>
      <c r="D44" s="460">
        <v>896</v>
      </c>
      <c r="E44" s="460">
        <v>887</v>
      </c>
      <c r="F44" s="460">
        <v>136</v>
      </c>
      <c r="G44" s="460">
        <v>14</v>
      </c>
      <c r="H44" s="460">
        <v>86.8</v>
      </c>
      <c r="I44" s="461">
        <v>1229</v>
      </c>
      <c r="J44" s="461">
        <v>1065</v>
      </c>
      <c r="K44" s="461">
        <v>1052</v>
      </c>
      <c r="L44" s="460">
        <v>159</v>
      </c>
      <c r="M44" s="460">
        <v>5</v>
      </c>
      <c r="N44" s="460">
        <v>87</v>
      </c>
    </row>
    <row r="45" spans="2:14" ht="15" customHeight="1" x14ac:dyDescent="0.15">
      <c r="B45" s="485" t="s">
        <v>326</v>
      </c>
      <c r="C45" s="461">
        <v>1209</v>
      </c>
      <c r="D45" s="461">
        <v>1082</v>
      </c>
      <c r="E45" s="461">
        <v>1068</v>
      </c>
      <c r="F45" s="460">
        <v>114</v>
      </c>
      <c r="G45" s="460">
        <v>13</v>
      </c>
      <c r="H45" s="460">
        <v>90.5</v>
      </c>
      <c r="I45" s="461">
        <v>1208</v>
      </c>
      <c r="J45" s="461">
        <v>1085</v>
      </c>
      <c r="K45" s="461">
        <v>1071</v>
      </c>
      <c r="L45" s="460">
        <v>121</v>
      </c>
      <c r="M45" s="460">
        <v>2</v>
      </c>
      <c r="N45" s="460">
        <v>90</v>
      </c>
    </row>
    <row r="46" spans="2:14" ht="15" customHeight="1" x14ac:dyDescent="0.15">
      <c r="B46" s="485" t="s">
        <v>327</v>
      </c>
      <c r="C46" s="461">
        <v>1176</v>
      </c>
      <c r="D46" s="461">
        <v>1040</v>
      </c>
      <c r="E46" s="461">
        <v>1026</v>
      </c>
      <c r="F46" s="460">
        <v>134</v>
      </c>
      <c r="G46" s="460">
        <v>2</v>
      </c>
      <c r="H46" s="460">
        <v>88.6</v>
      </c>
      <c r="I46" s="461">
        <v>1407</v>
      </c>
      <c r="J46" s="461">
        <v>1240</v>
      </c>
      <c r="K46" s="461">
        <v>1228</v>
      </c>
      <c r="L46" s="460">
        <v>162</v>
      </c>
      <c r="M46" s="460">
        <v>5</v>
      </c>
      <c r="N46" s="460">
        <v>88.4</v>
      </c>
    </row>
    <row r="47" spans="2:14" ht="15" customHeight="1" x14ac:dyDescent="0.15">
      <c r="B47" s="485" t="s">
        <v>328</v>
      </c>
      <c r="C47" s="461">
        <v>1396</v>
      </c>
      <c r="D47" s="461">
        <v>1211</v>
      </c>
      <c r="E47" s="461">
        <v>1193</v>
      </c>
      <c r="F47" s="460">
        <v>177</v>
      </c>
      <c r="G47" s="460">
        <v>8</v>
      </c>
      <c r="H47" s="460">
        <v>87.2</v>
      </c>
      <c r="I47" s="461">
        <v>1453</v>
      </c>
      <c r="J47" s="461">
        <v>1204</v>
      </c>
      <c r="K47" s="461">
        <v>1193</v>
      </c>
      <c r="L47" s="460">
        <v>249</v>
      </c>
      <c r="M47" s="460" t="s">
        <v>199</v>
      </c>
      <c r="N47" s="460">
        <v>82.9</v>
      </c>
    </row>
    <row r="48" spans="2:14" ht="15" customHeight="1" x14ac:dyDescent="0.15">
      <c r="B48" s="485" t="s">
        <v>329</v>
      </c>
      <c r="C48" s="461">
        <v>1435</v>
      </c>
      <c r="D48" s="461">
        <v>1058</v>
      </c>
      <c r="E48" s="461">
        <v>1051</v>
      </c>
      <c r="F48" s="460">
        <v>369</v>
      </c>
      <c r="G48" s="460">
        <v>8</v>
      </c>
      <c r="H48" s="460">
        <v>74.099999999999994</v>
      </c>
      <c r="I48" s="461">
        <v>1671</v>
      </c>
      <c r="J48" s="461">
        <v>1094</v>
      </c>
      <c r="K48" s="461">
        <v>1082</v>
      </c>
      <c r="L48" s="460">
        <v>573</v>
      </c>
      <c r="M48" s="460">
        <v>4</v>
      </c>
      <c r="N48" s="460">
        <v>65.599999999999994</v>
      </c>
    </row>
    <row r="49" spans="2:14" ht="15" customHeight="1" x14ac:dyDescent="0.15">
      <c r="B49" s="485" t="s">
        <v>330</v>
      </c>
      <c r="C49" s="461">
        <v>1625</v>
      </c>
      <c r="D49" s="460">
        <v>881</v>
      </c>
      <c r="E49" s="460">
        <v>877</v>
      </c>
      <c r="F49" s="460">
        <v>734</v>
      </c>
      <c r="G49" s="460">
        <v>10</v>
      </c>
      <c r="H49" s="460">
        <v>54.6</v>
      </c>
      <c r="I49" s="461">
        <v>1696</v>
      </c>
      <c r="J49" s="460">
        <v>845</v>
      </c>
      <c r="K49" s="460">
        <v>836</v>
      </c>
      <c r="L49" s="460">
        <v>849</v>
      </c>
      <c r="M49" s="460">
        <v>2</v>
      </c>
      <c r="N49" s="460">
        <v>49.9</v>
      </c>
    </row>
    <row r="50" spans="2:14" ht="15" customHeight="1" x14ac:dyDescent="0.15">
      <c r="B50" s="485" t="s">
        <v>331</v>
      </c>
      <c r="C50" s="461">
        <v>1644</v>
      </c>
      <c r="D50" s="460">
        <v>632</v>
      </c>
      <c r="E50" s="460">
        <v>625</v>
      </c>
      <c r="F50" s="461">
        <v>1000</v>
      </c>
      <c r="G50" s="460">
        <v>12</v>
      </c>
      <c r="H50" s="460">
        <v>38.700000000000003</v>
      </c>
      <c r="I50" s="461">
        <v>1388</v>
      </c>
      <c r="J50" s="460">
        <v>391</v>
      </c>
      <c r="K50" s="460">
        <v>388</v>
      </c>
      <c r="L50" s="460">
        <v>995</v>
      </c>
      <c r="M50" s="460">
        <v>2</v>
      </c>
      <c r="N50" s="460">
        <v>28.2</v>
      </c>
    </row>
    <row r="51" spans="2:14" ht="15" customHeight="1" x14ac:dyDescent="0.15">
      <c r="B51" s="485" t="s">
        <v>332</v>
      </c>
      <c r="C51" s="461">
        <v>1312</v>
      </c>
      <c r="D51" s="460">
        <v>235</v>
      </c>
      <c r="E51" s="460">
        <v>233</v>
      </c>
      <c r="F51" s="461">
        <v>1068</v>
      </c>
      <c r="G51" s="460">
        <v>9</v>
      </c>
      <c r="H51" s="460">
        <v>18</v>
      </c>
      <c r="I51" s="461">
        <v>1487</v>
      </c>
      <c r="J51" s="460">
        <v>196</v>
      </c>
      <c r="K51" s="460">
        <v>192</v>
      </c>
      <c r="L51" s="461">
        <v>1289</v>
      </c>
      <c r="M51" s="460">
        <v>2</v>
      </c>
      <c r="N51" s="460">
        <v>13.2</v>
      </c>
    </row>
    <row r="52" spans="2:14" ht="15" customHeight="1" x14ac:dyDescent="0.15">
      <c r="B52" s="485" t="s">
        <v>333</v>
      </c>
      <c r="C52" s="461">
        <v>1295</v>
      </c>
      <c r="D52" s="460">
        <v>103</v>
      </c>
      <c r="E52" s="460">
        <v>103</v>
      </c>
      <c r="F52" s="461">
        <v>1182</v>
      </c>
      <c r="G52" s="460">
        <v>10</v>
      </c>
      <c r="H52" s="460">
        <v>8</v>
      </c>
      <c r="I52" s="461">
        <v>1597</v>
      </c>
      <c r="J52" s="460">
        <v>92</v>
      </c>
      <c r="K52" s="460">
        <v>91</v>
      </c>
      <c r="L52" s="461">
        <v>1500</v>
      </c>
      <c r="M52" s="460">
        <v>5</v>
      </c>
      <c r="N52" s="460">
        <v>5.8</v>
      </c>
    </row>
    <row r="53" spans="2:14" ht="15" customHeight="1" x14ac:dyDescent="0.15">
      <c r="B53" s="205" t="s">
        <v>197</v>
      </c>
      <c r="C53" s="464">
        <v>2269</v>
      </c>
      <c r="D53" s="206">
        <v>48</v>
      </c>
      <c r="E53" s="206">
        <v>48</v>
      </c>
      <c r="F53" s="464">
        <v>2206</v>
      </c>
      <c r="G53" s="206">
        <v>15</v>
      </c>
      <c r="H53" s="206">
        <v>2.1</v>
      </c>
      <c r="I53" s="464">
        <v>2074</v>
      </c>
      <c r="J53" s="206">
        <v>45</v>
      </c>
      <c r="K53" s="206">
        <v>45</v>
      </c>
      <c r="L53" s="464">
        <v>2024</v>
      </c>
      <c r="M53" s="206">
        <v>5</v>
      </c>
      <c r="N53" s="206">
        <v>2.2000000000000002</v>
      </c>
    </row>
  </sheetData>
  <mergeCells count="15">
    <mergeCell ref="L3:L5"/>
    <mergeCell ref="N3:N5"/>
    <mergeCell ref="B2:B5"/>
    <mergeCell ref="D3:E3"/>
    <mergeCell ref="E4:E5"/>
    <mergeCell ref="K4:K5"/>
    <mergeCell ref="F3:F5"/>
    <mergeCell ref="H3:H5"/>
    <mergeCell ref="J3:K3"/>
    <mergeCell ref="C2:H2"/>
    <mergeCell ref="I2:N2"/>
    <mergeCell ref="C3:C5"/>
    <mergeCell ref="G3:G5"/>
    <mergeCell ref="I3:I5"/>
    <mergeCell ref="M3:M5"/>
  </mergeCells>
  <phoneticPr fontId="4"/>
  <pageMargins left="0.51181102362204722" right="0.31496062992125984" top="0.74803149606299213" bottom="0.35433070866141736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workbookViewId="0">
      <selection activeCell="B1" sqref="B1"/>
    </sheetView>
  </sheetViews>
  <sheetFormatPr defaultRowHeight="18.75" x14ac:dyDescent="0.15"/>
  <cols>
    <col min="1" max="2" width="2.5" style="25" customWidth="1"/>
    <col min="3" max="3" width="36.25" style="25" customWidth="1"/>
    <col min="4" max="7" width="9.125" style="25" bestFit="1" customWidth="1"/>
    <col min="8" max="8" width="9.5" style="25" bestFit="1" customWidth="1"/>
    <col min="9" max="9" width="9.125" style="25" bestFit="1" customWidth="1"/>
    <col min="10" max="16384" width="9" style="25"/>
  </cols>
  <sheetData>
    <row r="1" spans="2:9" ht="24" x14ac:dyDescent="0.15">
      <c r="B1" s="197" t="s">
        <v>652</v>
      </c>
      <c r="C1" s="197"/>
    </row>
    <row r="2" spans="2:9" ht="15.75" customHeight="1" x14ac:dyDescent="0.15">
      <c r="B2" s="858" t="s">
        <v>338</v>
      </c>
      <c r="C2" s="858"/>
      <c r="D2" s="857" t="s">
        <v>339</v>
      </c>
      <c r="E2" s="857"/>
      <c r="F2" s="857" t="s">
        <v>258</v>
      </c>
      <c r="G2" s="857"/>
      <c r="H2" s="857" t="s">
        <v>340</v>
      </c>
      <c r="I2" s="857"/>
    </row>
    <row r="3" spans="2:9" ht="15.75" customHeight="1" x14ac:dyDescent="0.15">
      <c r="B3" s="858"/>
      <c r="C3" s="858"/>
      <c r="D3" s="200" t="s">
        <v>341</v>
      </c>
      <c r="E3" s="200" t="s">
        <v>342</v>
      </c>
      <c r="F3" s="200" t="s">
        <v>341</v>
      </c>
      <c r="G3" s="200" t="s">
        <v>342</v>
      </c>
      <c r="H3" s="200" t="s">
        <v>200</v>
      </c>
      <c r="I3" s="200" t="s">
        <v>133</v>
      </c>
    </row>
    <row r="4" spans="2:9" ht="15.75" customHeight="1" x14ac:dyDescent="0.15">
      <c r="B4" s="856" t="s">
        <v>622</v>
      </c>
      <c r="C4" s="465" t="s">
        <v>343</v>
      </c>
      <c r="D4" s="466">
        <v>20449</v>
      </c>
      <c r="E4" s="474">
        <f>E5+E9+E10+E11+E12+E13+E14</f>
        <v>100</v>
      </c>
      <c r="F4" s="466">
        <v>21501</v>
      </c>
      <c r="G4" s="474">
        <f>G5+G9+G10+G11+G12+G13+G14</f>
        <v>100.00000000000001</v>
      </c>
      <c r="H4" s="467">
        <f>D4-F4</f>
        <v>-1052</v>
      </c>
      <c r="I4" s="468">
        <f>H4/F4*100</f>
        <v>-4.892795683921678</v>
      </c>
    </row>
    <row r="5" spans="2:9" ht="15.75" customHeight="1" x14ac:dyDescent="0.15">
      <c r="B5" s="856"/>
      <c r="C5" s="469" t="s">
        <v>353</v>
      </c>
      <c r="D5" s="470">
        <v>15450</v>
      </c>
      <c r="E5" s="474">
        <f>D5/$D$4*100</f>
        <v>75.553816812558068</v>
      </c>
      <c r="F5" s="470">
        <v>16165</v>
      </c>
      <c r="G5" s="474">
        <f>F5/$F$4*100</f>
        <v>75.182549648853552</v>
      </c>
      <c r="H5" s="467">
        <f t="shared" ref="H5:H14" si="0">D5-F5</f>
        <v>-715</v>
      </c>
      <c r="I5" s="468">
        <f t="shared" ref="I5:I14" si="1">H5/F5*100</f>
        <v>-4.4231364058150326</v>
      </c>
    </row>
    <row r="6" spans="2:9" ht="15.75" customHeight="1" x14ac:dyDescent="0.15">
      <c r="B6" s="856"/>
      <c r="C6" s="469" t="s">
        <v>344</v>
      </c>
      <c r="D6" s="470">
        <v>10055</v>
      </c>
      <c r="E6" s="474">
        <f t="shared" ref="E6:E14" si="2">D6/$D$4*100</f>
        <v>49.171108611668053</v>
      </c>
      <c r="F6" s="470">
        <v>10571</v>
      </c>
      <c r="G6" s="474">
        <f t="shared" ref="G6:G14" si="3">F6/$F$4*100</f>
        <v>49.165155109064699</v>
      </c>
      <c r="H6" s="467">
        <f t="shared" si="0"/>
        <v>-516</v>
      </c>
      <c r="I6" s="468">
        <f t="shared" si="1"/>
        <v>-4.8812789707690856</v>
      </c>
    </row>
    <row r="7" spans="2:9" ht="15.75" customHeight="1" x14ac:dyDescent="0.15">
      <c r="B7" s="856"/>
      <c r="C7" s="469" t="s">
        <v>345</v>
      </c>
      <c r="D7" s="204">
        <v>164</v>
      </c>
      <c r="E7" s="474">
        <f t="shared" si="2"/>
        <v>0.80199520758961318</v>
      </c>
      <c r="F7" s="204">
        <v>154</v>
      </c>
      <c r="G7" s="474">
        <f t="shared" si="3"/>
        <v>0.71624575601134832</v>
      </c>
      <c r="H7" s="467">
        <f t="shared" si="0"/>
        <v>10</v>
      </c>
      <c r="I7" s="468">
        <f t="shared" si="1"/>
        <v>6.4935064935064926</v>
      </c>
    </row>
    <row r="8" spans="2:9" ht="15.75" customHeight="1" x14ac:dyDescent="0.15">
      <c r="B8" s="856"/>
      <c r="C8" s="469" t="s">
        <v>346</v>
      </c>
      <c r="D8" s="470">
        <v>5231</v>
      </c>
      <c r="E8" s="474">
        <f t="shared" si="2"/>
        <v>25.580712993300409</v>
      </c>
      <c r="F8" s="470">
        <v>5440</v>
      </c>
      <c r="G8" s="474">
        <f t="shared" si="3"/>
        <v>25.301148783777499</v>
      </c>
      <c r="H8" s="467">
        <f t="shared" si="0"/>
        <v>-209</v>
      </c>
      <c r="I8" s="468">
        <f t="shared" si="1"/>
        <v>-3.8419117647058827</v>
      </c>
    </row>
    <row r="9" spans="2:9" ht="15.75" customHeight="1" x14ac:dyDescent="0.15">
      <c r="B9" s="856"/>
      <c r="C9" s="469" t="s">
        <v>347</v>
      </c>
      <c r="D9" s="470">
        <v>1327</v>
      </c>
      <c r="E9" s="474">
        <f t="shared" si="2"/>
        <v>6.4893148809232724</v>
      </c>
      <c r="F9" s="470">
        <v>1177</v>
      </c>
      <c r="G9" s="474">
        <f t="shared" si="3"/>
        <v>5.4741639923724481</v>
      </c>
      <c r="H9" s="467">
        <f t="shared" si="0"/>
        <v>150</v>
      </c>
      <c r="I9" s="468">
        <f t="shared" si="1"/>
        <v>12.74426508071368</v>
      </c>
    </row>
    <row r="10" spans="2:9" ht="15.75" customHeight="1" x14ac:dyDescent="0.15">
      <c r="B10" s="856"/>
      <c r="C10" s="469" t="s">
        <v>348</v>
      </c>
      <c r="D10" s="204">
        <v>584</v>
      </c>
      <c r="E10" s="474">
        <f t="shared" si="2"/>
        <v>2.8558853733678906</v>
      </c>
      <c r="F10" s="204">
        <v>649</v>
      </c>
      <c r="G10" s="474">
        <f t="shared" si="3"/>
        <v>3.0184642574763965</v>
      </c>
      <c r="H10" s="467">
        <f t="shared" si="0"/>
        <v>-65</v>
      </c>
      <c r="I10" s="468">
        <f t="shared" si="1"/>
        <v>-10.015408320493066</v>
      </c>
    </row>
    <row r="11" spans="2:9" ht="15.75" customHeight="1" x14ac:dyDescent="0.15">
      <c r="B11" s="856"/>
      <c r="C11" s="469" t="s">
        <v>349</v>
      </c>
      <c r="D11" s="470">
        <v>1891</v>
      </c>
      <c r="E11" s="474">
        <f t="shared" si="2"/>
        <v>9.2473959606826739</v>
      </c>
      <c r="F11" s="470">
        <v>2010</v>
      </c>
      <c r="G11" s="474">
        <f t="shared" si="3"/>
        <v>9.3484023998883767</v>
      </c>
      <c r="H11" s="467">
        <f t="shared" si="0"/>
        <v>-119</v>
      </c>
      <c r="I11" s="468">
        <f t="shared" si="1"/>
        <v>-5.9203980099502482</v>
      </c>
    </row>
    <row r="12" spans="2:9" ht="15.75" customHeight="1" x14ac:dyDescent="0.15">
      <c r="B12" s="856"/>
      <c r="C12" s="469" t="s">
        <v>350</v>
      </c>
      <c r="D12" s="470">
        <v>1051</v>
      </c>
      <c r="E12" s="474">
        <f t="shared" si="2"/>
        <v>5.1396156291261184</v>
      </c>
      <c r="F12" s="470">
        <v>1300</v>
      </c>
      <c r="G12" s="474">
        <f t="shared" si="3"/>
        <v>6.0462304078880047</v>
      </c>
      <c r="H12" s="467">
        <f t="shared" si="0"/>
        <v>-249</v>
      </c>
      <c r="I12" s="468">
        <f t="shared" si="1"/>
        <v>-19.153846153846153</v>
      </c>
    </row>
    <row r="13" spans="2:9" ht="15.75" customHeight="1" x14ac:dyDescent="0.15">
      <c r="B13" s="856"/>
      <c r="C13" s="469" t="s">
        <v>351</v>
      </c>
      <c r="D13" s="204">
        <v>83</v>
      </c>
      <c r="E13" s="474">
        <f t="shared" si="2"/>
        <v>0.40588781847523109</v>
      </c>
      <c r="F13" s="204">
        <v>106</v>
      </c>
      <c r="G13" s="474">
        <f t="shared" si="3"/>
        <v>0.49300032556625273</v>
      </c>
      <c r="H13" s="467">
        <f t="shared" si="0"/>
        <v>-23</v>
      </c>
      <c r="I13" s="468">
        <f t="shared" si="1"/>
        <v>-21.69811320754717</v>
      </c>
    </row>
    <row r="14" spans="2:9" ht="15.75" customHeight="1" x14ac:dyDescent="0.15">
      <c r="B14" s="856"/>
      <c r="C14" s="471" t="s">
        <v>352</v>
      </c>
      <c r="D14" s="206">
        <v>63</v>
      </c>
      <c r="E14" s="475">
        <f t="shared" si="2"/>
        <v>0.30808352486674168</v>
      </c>
      <c r="F14" s="206">
        <v>94</v>
      </c>
      <c r="G14" s="475">
        <f t="shared" si="3"/>
        <v>0.43718896795497886</v>
      </c>
      <c r="H14" s="472">
        <f t="shared" si="0"/>
        <v>-31</v>
      </c>
      <c r="I14" s="473">
        <f t="shared" si="1"/>
        <v>-32.978723404255319</v>
      </c>
    </row>
    <row r="15" spans="2:9" x14ac:dyDescent="0.15">
      <c r="B15" s="856" t="s">
        <v>623</v>
      </c>
      <c r="C15" s="465" t="s">
        <v>343</v>
      </c>
      <c r="D15" s="466">
        <v>11254</v>
      </c>
      <c r="E15" s="474">
        <f>E16+E20+E21+E22+E23+E24+E25</f>
        <v>100</v>
      </c>
      <c r="F15" s="466">
        <v>11964</v>
      </c>
      <c r="G15" s="688">
        <f>G16+G20+G21+G22+G23+G24+G25</f>
        <v>100</v>
      </c>
      <c r="H15" s="467">
        <f>D15-F15</f>
        <v>-710</v>
      </c>
      <c r="I15" s="468">
        <f>H15/F15*100</f>
        <v>-5.9344700768973588</v>
      </c>
    </row>
    <row r="16" spans="2:9" x14ac:dyDescent="0.15">
      <c r="B16" s="856"/>
      <c r="C16" s="469" t="s">
        <v>353</v>
      </c>
      <c r="D16" s="470">
        <v>8070</v>
      </c>
      <c r="E16" s="474">
        <f>D16/$D$15*100</f>
        <v>71.707837213435226</v>
      </c>
      <c r="F16" s="466">
        <v>8561</v>
      </c>
      <c r="G16" s="474">
        <f>F16/$F$15*100</f>
        <v>71.556335673687727</v>
      </c>
      <c r="H16" s="467">
        <f t="shared" ref="H16:H25" si="4">D16-F16</f>
        <v>-491</v>
      </c>
      <c r="I16" s="468">
        <f t="shared" ref="I16:I25" si="5">H16/F16*100</f>
        <v>-5.7353112954094145</v>
      </c>
    </row>
    <row r="17" spans="2:9" x14ac:dyDescent="0.15">
      <c r="B17" s="856"/>
      <c r="C17" s="469" t="s">
        <v>344</v>
      </c>
      <c r="D17" s="470">
        <v>6641</v>
      </c>
      <c r="E17" s="474">
        <f t="shared" ref="E17:E25" si="6">D17/$D$15*100</f>
        <v>59.01012973165097</v>
      </c>
      <c r="F17" s="466">
        <v>7150</v>
      </c>
      <c r="G17" s="474">
        <f t="shared" ref="G17:G25" si="7">F17/$F$15*100</f>
        <v>59.762621196924101</v>
      </c>
      <c r="H17" s="467">
        <f t="shared" si="4"/>
        <v>-509</v>
      </c>
      <c r="I17" s="468">
        <f t="shared" si="5"/>
        <v>-7.1188811188811192</v>
      </c>
    </row>
    <row r="18" spans="2:9" x14ac:dyDescent="0.15">
      <c r="B18" s="856"/>
      <c r="C18" s="469" t="s">
        <v>345</v>
      </c>
      <c r="D18" s="204">
        <v>95</v>
      </c>
      <c r="E18" s="474">
        <f t="shared" si="6"/>
        <v>0.84414430424737863</v>
      </c>
      <c r="F18" s="466">
        <v>90</v>
      </c>
      <c r="G18" s="474">
        <f t="shared" si="7"/>
        <v>0.75225677031093274</v>
      </c>
      <c r="H18" s="467">
        <f t="shared" si="4"/>
        <v>5</v>
      </c>
      <c r="I18" s="468">
        <f t="shared" si="5"/>
        <v>5.5555555555555554</v>
      </c>
    </row>
    <row r="19" spans="2:9" x14ac:dyDescent="0.15">
      <c r="B19" s="856"/>
      <c r="C19" s="469" t="s">
        <v>346</v>
      </c>
      <c r="D19" s="470">
        <v>1334</v>
      </c>
      <c r="E19" s="474">
        <f t="shared" si="6"/>
        <v>11.853563177536875</v>
      </c>
      <c r="F19" s="466">
        <v>1321</v>
      </c>
      <c r="G19" s="474">
        <f t="shared" si="7"/>
        <v>11.041457706452691</v>
      </c>
      <c r="H19" s="467">
        <f t="shared" si="4"/>
        <v>13</v>
      </c>
      <c r="I19" s="468">
        <f t="shared" si="5"/>
        <v>0.98410295230885703</v>
      </c>
    </row>
    <row r="20" spans="2:9" x14ac:dyDescent="0.15">
      <c r="B20" s="856"/>
      <c r="C20" s="469" t="s">
        <v>347</v>
      </c>
      <c r="D20" s="470">
        <v>997</v>
      </c>
      <c r="E20" s="474">
        <f t="shared" si="6"/>
        <v>8.8590723298382805</v>
      </c>
      <c r="F20" s="466">
        <v>881</v>
      </c>
      <c r="G20" s="474">
        <f t="shared" si="7"/>
        <v>7.3637579404881306</v>
      </c>
      <c r="H20" s="467">
        <f t="shared" si="4"/>
        <v>116</v>
      </c>
      <c r="I20" s="468">
        <f t="shared" si="5"/>
        <v>13.166855845629966</v>
      </c>
    </row>
    <row r="21" spans="2:9" x14ac:dyDescent="0.15">
      <c r="B21" s="856"/>
      <c r="C21" s="469" t="s">
        <v>348</v>
      </c>
      <c r="D21" s="204">
        <v>490</v>
      </c>
      <c r="E21" s="474">
        <f t="shared" si="6"/>
        <v>4.3540074640127955</v>
      </c>
      <c r="F21" s="466">
        <v>550</v>
      </c>
      <c r="G21" s="474">
        <f t="shared" si="7"/>
        <v>4.5971247074557002</v>
      </c>
      <c r="H21" s="467">
        <f t="shared" si="4"/>
        <v>-60</v>
      </c>
      <c r="I21" s="468">
        <f t="shared" si="5"/>
        <v>-10.909090909090908</v>
      </c>
    </row>
    <row r="22" spans="2:9" x14ac:dyDescent="0.15">
      <c r="B22" s="856"/>
      <c r="C22" s="469" t="s">
        <v>349</v>
      </c>
      <c r="D22" s="470">
        <v>1411</v>
      </c>
      <c r="E22" s="474">
        <f t="shared" si="6"/>
        <v>12.537764350453173</v>
      </c>
      <c r="F22" s="466">
        <v>1568</v>
      </c>
      <c r="G22" s="474">
        <f t="shared" si="7"/>
        <v>13.105984620528252</v>
      </c>
      <c r="H22" s="467">
        <f t="shared" si="4"/>
        <v>-157</v>
      </c>
      <c r="I22" s="468">
        <f t="shared" si="5"/>
        <v>-10.012755102040815</v>
      </c>
    </row>
    <row r="23" spans="2:9" x14ac:dyDescent="0.15">
      <c r="B23" s="856"/>
      <c r="C23" s="469" t="s">
        <v>350</v>
      </c>
      <c r="D23" s="470">
        <v>232</v>
      </c>
      <c r="E23" s="474">
        <f t="shared" si="6"/>
        <v>2.0614892482672826</v>
      </c>
      <c r="F23" s="466">
        <v>320</v>
      </c>
      <c r="G23" s="474">
        <f t="shared" si="7"/>
        <v>2.6746907388833168</v>
      </c>
      <c r="H23" s="467">
        <f t="shared" si="4"/>
        <v>-88</v>
      </c>
      <c r="I23" s="468">
        <f t="shared" si="5"/>
        <v>-27.500000000000004</v>
      </c>
    </row>
    <row r="24" spans="2:9" x14ac:dyDescent="0.15">
      <c r="B24" s="856"/>
      <c r="C24" s="469" t="s">
        <v>351</v>
      </c>
      <c r="D24" s="204">
        <v>15</v>
      </c>
      <c r="E24" s="474">
        <f t="shared" si="6"/>
        <v>0.13328594277590189</v>
      </c>
      <c r="F24" s="466">
        <v>22</v>
      </c>
      <c r="G24" s="474">
        <f t="shared" si="7"/>
        <v>0.18388498829822802</v>
      </c>
      <c r="H24" s="467">
        <f t="shared" si="4"/>
        <v>-7</v>
      </c>
      <c r="I24" s="468">
        <f t="shared" si="5"/>
        <v>-31.818181818181817</v>
      </c>
    </row>
    <row r="25" spans="2:9" x14ac:dyDescent="0.15">
      <c r="B25" s="856"/>
      <c r="C25" s="471" t="s">
        <v>352</v>
      </c>
      <c r="D25" s="206">
        <v>39</v>
      </c>
      <c r="E25" s="475">
        <f t="shared" si="6"/>
        <v>0.34654345121734492</v>
      </c>
      <c r="F25" s="464">
        <v>62</v>
      </c>
      <c r="G25" s="475">
        <f t="shared" si="7"/>
        <v>0.51822133065864262</v>
      </c>
      <c r="H25" s="472">
        <f t="shared" si="4"/>
        <v>-23</v>
      </c>
      <c r="I25" s="473">
        <f t="shared" si="5"/>
        <v>-37.096774193548384</v>
      </c>
    </row>
    <row r="26" spans="2:9" x14ac:dyDescent="0.15">
      <c r="B26" s="856" t="s">
        <v>624</v>
      </c>
      <c r="C26" s="465" t="s">
        <v>343</v>
      </c>
      <c r="D26" s="466">
        <v>9195</v>
      </c>
      <c r="E26" s="688">
        <f>E27+E31+E32+E33+E34+E35+E36</f>
        <v>100.00000000000001</v>
      </c>
      <c r="F26" s="466">
        <v>9537</v>
      </c>
      <c r="G26" s="688">
        <f>G27+G31+G32+G33+G34+G35+G36</f>
        <v>100.00000000000001</v>
      </c>
      <c r="H26" s="467">
        <f>D26-F26</f>
        <v>-342</v>
      </c>
      <c r="I26" s="468">
        <f>H26/F26*100</f>
        <v>-3.5860333438188112</v>
      </c>
    </row>
    <row r="27" spans="2:9" x14ac:dyDescent="0.15">
      <c r="B27" s="856"/>
      <c r="C27" s="469" t="s">
        <v>353</v>
      </c>
      <c r="D27" s="470">
        <v>7380</v>
      </c>
      <c r="E27" s="474">
        <f>D27/$D$26*100</f>
        <v>80.261011419249598</v>
      </c>
      <c r="F27" s="466">
        <v>7604</v>
      </c>
      <c r="G27" s="474">
        <f>F27/$F$26*100</f>
        <v>79.731571773094274</v>
      </c>
      <c r="H27" s="467">
        <f t="shared" ref="H27:H36" si="8">D27-F27</f>
        <v>-224</v>
      </c>
      <c r="I27" s="468">
        <f t="shared" ref="I27:I36" si="9">H27/F27*100</f>
        <v>-2.9458179905312991</v>
      </c>
    </row>
    <row r="28" spans="2:9" x14ac:dyDescent="0.15">
      <c r="B28" s="856"/>
      <c r="C28" s="469" t="s">
        <v>344</v>
      </c>
      <c r="D28" s="470">
        <v>3414</v>
      </c>
      <c r="E28" s="474">
        <f t="shared" ref="E28:E36" si="10">D28/$D$26*100</f>
        <v>37.128874388254488</v>
      </c>
      <c r="F28" s="466">
        <v>3421</v>
      </c>
      <c r="G28" s="474">
        <f t="shared" ref="G28:G36" si="11">F28/$F$26*100</f>
        <v>35.870818915801614</v>
      </c>
      <c r="H28" s="467">
        <f t="shared" si="8"/>
        <v>-7</v>
      </c>
      <c r="I28" s="468">
        <f t="shared" si="9"/>
        <v>-0.20461853259280913</v>
      </c>
    </row>
    <row r="29" spans="2:9" x14ac:dyDescent="0.15">
      <c r="B29" s="856"/>
      <c r="C29" s="469" t="s">
        <v>345</v>
      </c>
      <c r="D29" s="204">
        <v>69</v>
      </c>
      <c r="E29" s="474">
        <f t="shared" si="10"/>
        <v>0.75040783034257752</v>
      </c>
      <c r="F29" s="466">
        <v>64</v>
      </c>
      <c r="G29" s="474">
        <f t="shared" si="11"/>
        <v>0.67107056726433889</v>
      </c>
      <c r="H29" s="467">
        <f t="shared" si="8"/>
        <v>5</v>
      </c>
      <c r="I29" s="468">
        <f t="shared" si="9"/>
        <v>7.8125</v>
      </c>
    </row>
    <row r="30" spans="2:9" x14ac:dyDescent="0.15">
      <c r="B30" s="856"/>
      <c r="C30" s="469" t="s">
        <v>346</v>
      </c>
      <c r="D30" s="470">
        <v>3897</v>
      </c>
      <c r="E30" s="474">
        <f t="shared" si="10"/>
        <v>42.381729200652529</v>
      </c>
      <c r="F30" s="466">
        <v>4119</v>
      </c>
      <c r="G30" s="474">
        <f t="shared" si="11"/>
        <v>43.189682290028308</v>
      </c>
      <c r="H30" s="467">
        <f t="shared" si="8"/>
        <v>-222</v>
      </c>
      <c r="I30" s="468">
        <f t="shared" si="9"/>
        <v>-5.3896576839038604</v>
      </c>
    </row>
    <row r="31" spans="2:9" x14ac:dyDescent="0.15">
      <c r="B31" s="856"/>
      <c r="C31" s="469" t="s">
        <v>347</v>
      </c>
      <c r="D31" s="470">
        <v>330</v>
      </c>
      <c r="E31" s="474">
        <f t="shared" si="10"/>
        <v>3.588907014681892</v>
      </c>
      <c r="F31" s="466">
        <v>296</v>
      </c>
      <c r="G31" s="474">
        <f t="shared" si="11"/>
        <v>3.1037013735975676</v>
      </c>
      <c r="H31" s="467">
        <f t="shared" si="8"/>
        <v>34</v>
      </c>
      <c r="I31" s="468">
        <f t="shared" si="9"/>
        <v>11.486486486486488</v>
      </c>
    </row>
    <row r="32" spans="2:9" x14ac:dyDescent="0.15">
      <c r="B32" s="856"/>
      <c r="C32" s="469" t="s">
        <v>348</v>
      </c>
      <c r="D32" s="204">
        <v>94</v>
      </c>
      <c r="E32" s="474">
        <f t="shared" si="10"/>
        <v>1.022294725394236</v>
      </c>
      <c r="F32" s="466">
        <v>99</v>
      </c>
      <c r="G32" s="474">
        <f t="shared" si="11"/>
        <v>1.0380622837370241</v>
      </c>
      <c r="H32" s="467">
        <f t="shared" si="8"/>
        <v>-5</v>
      </c>
      <c r="I32" s="468">
        <f t="shared" si="9"/>
        <v>-5.0505050505050502</v>
      </c>
    </row>
    <row r="33" spans="2:9" x14ac:dyDescent="0.15">
      <c r="B33" s="856"/>
      <c r="C33" s="469" t="s">
        <v>349</v>
      </c>
      <c r="D33" s="470">
        <v>480</v>
      </c>
      <c r="E33" s="474">
        <f t="shared" si="10"/>
        <v>5.2202283849918434</v>
      </c>
      <c r="F33" s="466">
        <v>442</v>
      </c>
      <c r="G33" s="474">
        <f t="shared" si="11"/>
        <v>4.6345811051693406</v>
      </c>
      <c r="H33" s="467">
        <f t="shared" si="8"/>
        <v>38</v>
      </c>
      <c r="I33" s="468">
        <f t="shared" si="9"/>
        <v>8.5972850678733028</v>
      </c>
    </row>
    <row r="34" spans="2:9" x14ac:dyDescent="0.15">
      <c r="B34" s="856"/>
      <c r="C34" s="469" t="s">
        <v>350</v>
      </c>
      <c r="D34" s="470">
        <v>819</v>
      </c>
      <c r="E34" s="474">
        <f t="shared" si="10"/>
        <v>8.907014681892333</v>
      </c>
      <c r="F34" s="466">
        <v>980</v>
      </c>
      <c r="G34" s="474">
        <f t="shared" si="11"/>
        <v>10.275768061235189</v>
      </c>
      <c r="H34" s="467">
        <f t="shared" si="8"/>
        <v>-161</v>
      </c>
      <c r="I34" s="468">
        <f t="shared" si="9"/>
        <v>-16.428571428571427</v>
      </c>
    </row>
    <row r="35" spans="2:9" x14ac:dyDescent="0.15">
      <c r="B35" s="856"/>
      <c r="C35" s="469" t="s">
        <v>351</v>
      </c>
      <c r="D35" s="204">
        <v>68</v>
      </c>
      <c r="E35" s="474">
        <f t="shared" si="10"/>
        <v>0.73953235454051114</v>
      </c>
      <c r="F35" s="466">
        <v>84</v>
      </c>
      <c r="G35" s="474">
        <f t="shared" si="11"/>
        <v>0.88078011953444479</v>
      </c>
      <c r="H35" s="467">
        <f t="shared" si="8"/>
        <v>-16</v>
      </c>
      <c r="I35" s="468">
        <f t="shared" si="9"/>
        <v>-19.047619047619047</v>
      </c>
    </row>
    <row r="36" spans="2:9" x14ac:dyDescent="0.15">
      <c r="B36" s="856"/>
      <c r="C36" s="471" t="s">
        <v>352</v>
      </c>
      <c r="D36" s="206">
        <v>24</v>
      </c>
      <c r="E36" s="475">
        <f t="shared" si="10"/>
        <v>0.26101141924959215</v>
      </c>
      <c r="F36" s="464">
        <v>32</v>
      </c>
      <c r="G36" s="475">
        <f t="shared" si="11"/>
        <v>0.33553528363216945</v>
      </c>
      <c r="H36" s="472">
        <f t="shared" si="8"/>
        <v>-8</v>
      </c>
      <c r="I36" s="473">
        <f t="shared" si="9"/>
        <v>-25</v>
      </c>
    </row>
  </sheetData>
  <mergeCells count="7">
    <mergeCell ref="H2:I2"/>
    <mergeCell ref="B2:C3"/>
    <mergeCell ref="B4:B14"/>
    <mergeCell ref="B15:B25"/>
    <mergeCell ref="B26:B36"/>
    <mergeCell ref="D2:E2"/>
    <mergeCell ref="F2:G2"/>
  </mergeCells>
  <phoneticPr fontId="4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showGridLines="0" zoomScale="90" zoomScaleNormal="90" zoomScaleSheetLayoutView="100" workbookViewId="0">
      <selection activeCell="D8" sqref="D8"/>
    </sheetView>
  </sheetViews>
  <sheetFormatPr defaultColWidth="9.25" defaultRowHeight="18.2" customHeight="1" x14ac:dyDescent="0.35"/>
  <cols>
    <col min="1" max="1" width="2.5" style="2" customWidth="1"/>
    <col min="2" max="2" width="6.375" style="2" customWidth="1"/>
    <col min="3" max="3" width="14.125" style="2" customWidth="1"/>
    <col min="4" max="5" width="11.125" style="2" customWidth="1"/>
    <col min="6" max="6" width="7.625" style="2" customWidth="1"/>
    <col min="7" max="8" width="11.125" style="2" customWidth="1"/>
    <col min="9" max="9" width="7.625" style="2" customWidth="1"/>
    <col min="10" max="10" width="2.375" style="2" customWidth="1"/>
    <col min="11" max="16384" width="9.25" style="2"/>
  </cols>
  <sheetData>
    <row r="1" spans="2:9" ht="22.5" customHeight="1" x14ac:dyDescent="0.35">
      <c r="B1" s="1" t="s">
        <v>412</v>
      </c>
    </row>
    <row r="2" spans="2:9" ht="19.5" customHeight="1" x14ac:dyDescent="0.35">
      <c r="B2" s="699" t="s">
        <v>158</v>
      </c>
      <c r="C2" s="699"/>
      <c r="D2" s="702" t="s">
        <v>159</v>
      </c>
      <c r="E2" s="702"/>
      <c r="F2" s="702"/>
      <c r="G2" s="702" t="s">
        <v>160</v>
      </c>
      <c r="H2" s="702"/>
      <c r="I2" s="702"/>
    </row>
    <row r="3" spans="2:9" ht="19.5" customHeight="1" x14ac:dyDescent="0.35">
      <c r="B3" s="700"/>
      <c r="C3" s="700"/>
      <c r="D3" s="3" t="s">
        <v>161</v>
      </c>
      <c r="E3" s="3" t="s">
        <v>132</v>
      </c>
      <c r="F3" s="3" t="s">
        <v>133</v>
      </c>
      <c r="G3" s="3" t="s">
        <v>131</v>
      </c>
      <c r="H3" s="3" t="s">
        <v>132</v>
      </c>
      <c r="I3" s="3" t="s">
        <v>133</v>
      </c>
    </row>
    <row r="4" spans="2:9" ht="19.5" customHeight="1" x14ac:dyDescent="0.35">
      <c r="B4" s="701"/>
      <c r="C4" s="701"/>
      <c r="D4" s="4" t="s">
        <v>415</v>
      </c>
      <c r="E4" s="4" t="s">
        <v>136</v>
      </c>
      <c r="F4" s="4" t="s">
        <v>135</v>
      </c>
      <c r="G4" s="4" t="s">
        <v>134</v>
      </c>
      <c r="H4" s="4" t="s">
        <v>134</v>
      </c>
      <c r="I4" s="4" t="s">
        <v>135</v>
      </c>
    </row>
    <row r="5" spans="2:9" ht="24.95" customHeight="1" x14ac:dyDescent="0.35">
      <c r="B5" s="5">
        <v>1920</v>
      </c>
      <c r="C5" s="6" t="s">
        <v>162</v>
      </c>
      <c r="D5" s="7">
        <v>54648</v>
      </c>
      <c r="E5" s="8" t="s">
        <v>163</v>
      </c>
      <c r="F5" s="9" t="s">
        <v>163</v>
      </c>
      <c r="G5" s="8" t="s">
        <v>205</v>
      </c>
      <c r="H5" s="8" t="s">
        <v>163</v>
      </c>
      <c r="I5" s="9" t="s">
        <v>163</v>
      </c>
    </row>
    <row r="6" spans="2:9" ht="24.95" customHeight="1" x14ac:dyDescent="0.35">
      <c r="B6" s="5">
        <v>1925</v>
      </c>
      <c r="C6" s="5">
        <v>14</v>
      </c>
      <c r="D6" s="7">
        <v>55004</v>
      </c>
      <c r="E6" s="10">
        <f>+D6-D5</f>
        <v>356</v>
      </c>
      <c r="F6" s="11">
        <f>+E6/D5*100</f>
        <v>0.65144195578978192</v>
      </c>
      <c r="G6" s="8" t="s">
        <v>163</v>
      </c>
      <c r="H6" s="8" t="s">
        <v>163</v>
      </c>
      <c r="I6" s="9" t="s">
        <v>163</v>
      </c>
    </row>
    <row r="7" spans="2:9" ht="24.95" customHeight="1" x14ac:dyDescent="0.35">
      <c r="B7" s="5">
        <v>1930</v>
      </c>
      <c r="C7" s="6" t="s">
        <v>164</v>
      </c>
      <c r="D7" s="7">
        <v>55572</v>
      </c>
      <c r="E7" s="10">
        <f t="shared" ref="E7:E22" si="0">+D7-D6</f>
        <v>568</v>
      </c>
      <c r="F7" s="11">
        <f t="shared" ref="F7:F22" si="1">+E7/D6*100</f>
        <v>1.0326521707512182</v>
      </c>
      <c r="G7" s="8" t="s">
        <v>163</v>
      </c>
      <c r="H7" s="8" t="s">
        <v>163</v>
      </c>
      <c r="I7" s="9" t="s">
        <v>163</v>
      </c>
    </row>
    <row r="8" spans="2:9" ht="24.95" customHeight="1" x14ac:dyDescent="0.35">
      <c r="B8" s="5">
        <v>1935</v>
      </c>
      <c r="C8" s="5">
        <v>10</v>
      </c>
      <c r="D8" s="7">
        <v>55174</v>
      </c>
      <c r="E8" s="10">
        <f t="shared" si="0"/>
        <v>-398</v>
      </c>
      <c r="F8" s="11">
        <f t="shared" si="1"/>
        <v>-0.71618800834952856</v>
      </c>
      <c r="G8" s="8" t="s">
        <v>163</v>
      </c>
      <c r="H8" s="8" t="s">
        <v>163</v>
      </c>
      <c r="I8" s="9" t="s">
        <v>163</v>
      </c>
    </row>
    <row r="9" spans="2:9" ht="24.95" customHeight="1" x14ac:dyDescent="0.35">
      <c r="B9" s="5">
        <v>1940</v>
      </c>
      <c r="C9" s="5">
        <v>15</v>
      </c>
      <c r="D9" s="7">
        <v>55360</v>
      </c>
      <c r="E9" s="10">
        <f t="shared" si="0"/>
        <v>186</v>
      </c>
      <c r="F9" s="11">
        <f t="shared" si="1"/>
        <v>0.33711530793489686</v>
      </c>
      <c r="G9" s="8" t="s">
        <v>163</v>
      </c>
      <c r="H9" s="8" t="s">
        <v>163</v>
      </c>
      <c r="I9" s="9" t="s">
        <v>163</v>
      </c>
    </row>
    <row r="10" spans="2:9" ht="24.95" customHeight="1" x14ac:dyDescent="0.35">
      <c r="B10" s="5">
        <v>1947</v>
      </c>
      <c r="C10" s="5">
        <v>22</v>
      </c>
      <c r="D10" s="7">
        <v>64973</v>
      </c>
      <c r="E10" s="10">
        <f t="shared" si="0"/>
        <v>9613</v>
      </c>
      <c r="F10" s="11">
        <f t="shared" si="1"/>
        <v>17.364523121387283</v>
      </c>
      <c r="G10" s="8" t="s">
        <v>163</v>
      </c>
      <c r="H10" s="8" t="s">
        <v>163</v>
      </c>
      <c r="I10" s="9" t="s">
        <v>163</v>
      </c>
    </row>
    <row r="11" spans="2:9" ht="24.95" customHeight="1" x14ac:dyDescent="0.35">
      <c r="B11" s="5">
        <v>1950</v>
      </c>
      <c r="C11" s="5">
        <v>25</v>
      </c>
      <c r="D11" s="7">
        <v>65569</v>
      </c>
      <c r="E11" s="10">
        <f>+D11-D10</f>
        <v>596</v>
      </c>
      <c r="F11" s="11">
        <f t="shared" si="1"/>
        <v>0.91730411093838971</v>
      </c>
      <c r="G11" s="12" t="s">
        <v>163</v>
      </c>
      <c r="H11" s="8" t="s">
        <v>163</v>
      </c>
      <c r="I11" s="9" t="s">
        <v>163</v>
      </c>
    </row>
    <row r="12" spans="2:9" ht="24.95" customHeight="1" x14ac:dyDescent="0.35">
      <c r="B12" s="5">
        <v>1955</v>
      </c>
      <c r="C12" s="5">
        <v>30</v>
      </c>
      <c r="D12" s="7">
        <v>64256</v>
      </c>
      <c r="E12" s="10">
        <f t="shared" si="0"/>
        <v>-1313</v>
      </c>
      <c r="F12" s="11">
        <f t="shared" si="1"/>
        <v>-2.0024706797419514</v>
      </c>
      <c r="G12" s="12" t="s">
        <v>163</v>
      </c>
      <c r="H12" s="8" t="s">
        <v>163</v>
      </c>
      <c r="I12" s="9" t="s">
        <v>163</v>
      </c>
    </row>
    <row r="13" spans="2:9" ht="24.95" customHeight="1" x14ac:dyDescent="0.35">
      <c r="B13" s="5">
        <v>1960</v>
      </c>
      <c r="C13" s="5">
        <v>35</v>
      </c>
      <c r="D13" s="7">
        <v>61594</v>
      </c>
      <c r="E13" s="10">
        <f t="shared" si="0"/>
        <v>-2662</v>
      </c>
      <c r="F13" s="11">
        <f t="shared" si="1"/>
        <v>-4.1428037848605577</v>
      </c>
      <c r="G13" s="7">
        <v>13239</v>
      </c>
      <c r="H13" s="8" t="s">
        <v>163</v>
      </c>
      <c r="I13" s="9" t="s">
        <v>163</v>
      </c>
    </row>
    <row r="14" spans="2:9" ht="24.95" customHeight="1" x14ac:dyDescent="0.35">
      <c r="B14" s="5">
        <v>1965</v>
      </c>
      <c r="C14" s="5">
        <v>40</v>
      </c>
      <c r="D14" s="7">
        <v>57871</v>
      </c>
      <c r="E14" s="10">
        <f t="shared" si="0"/>
        <v>-3723</v>
      </c>
      <c r="F14" s="11">
        <f t="shared" si="1"/>
        <v>-6.0444199110302952</v>
      </c>
      <c r="G14" s="7">
        <v>13433</v>
      </c>
      <c r="H14" s="10">
        <f t="shared" ref="H14:H22" si="2">+G14-G13</f>
        <v>194</v>
      </c>
      <c r="I14" s="11">
        <f t="shared" ref="I14:I22" si="3">+H14/G13*100</f>
        <v>1.46536747488481</v>
      </c>
    </row>
    <row r="15" spans="2:9" ht="24.95" customHeight="1" x14ac:dyDescent="0.35">
      <c r="B15" s="5">
        <v>1970</v>
      </c>
      <c r="C15" s="5">
        <v>45</v>
      </c>
      <c r="D15" s="7">
        <v>54146</v>
      </c>
      <c r="E15" s="10">
        <f t="shared" si="0"/>
        <v>-3725</v>
      </c>
      <c r="F15" s="11">
        <f t="shared" si="1"/>
        <v>-6.4367299683779438</v>
      </c>
      <c r="G15" s="7">
        <v>13352</v>
      </c>
      <c r="H15" s="10">
        <f t="shared" si="2"/>
        <v>-81</v>
      </c>
      <c r="I15" s="11">
        <f t="shared" si="3"/>
        <v>-0.60299263009007664</v>
      </c>
    </row>
    <row r="16" spans="2:9" ht="24.95" customHeight="1" x14ac:dyDescent="0.35">
      <c r="B16" s="5">
        <v>1975</v>
      </c>
      <c r="C16" s="5">
        <v>50</v>
      </c>
      <c r="D16" s="7">
        <v>52985</v>
      </c>
      <c r="E16" s="10">
        <f t="shared" si="0"/>
        <v>-1161</v>
      </c>
      <c r="F16" s="11">
        <f t="shared" si="1"/>
        <v>-2.1442027111882687</v>
      </c>
      <c r="G16" s="7">
        <v>13581</v>
      </c>
      <c r="H16" s="10">
        <f t="shared" si="2"/>
        <v>229</v>
      </c>
      <c r="I16" s="11">
        <f t="shared" si="3"/>
        <v>1.7150988615937688</v>
      </c>
    </row>
    <row r="17" spans="2:10" ht="24.95" customHeight="1" x14ac:dyDescent="0.35">
      <c r="B17" s="5">
        <v>1980</v>
      </c>
      <c r="C17" s="5">
        <v>55</v>
      </c>
      <c r="D17" s="7">
        <v>52690</v>
      </c>
      <c r="E17" s="10">
        <f t="shared" si="0"/>
        <v>-295</v>
      </c>
      <c r="F17" s="11">
        <f t="shared" si="1"/>
        <v>-0.55676134755119366</v>
      </c>
      <c r="G17" s="7">
        <v>13908</v>
      </c>
      <c r="H17" s="10">
        <f t="shared" si="2"/>
        <v>327</v>
      </c>
      <c r="I17" s="11">
        <f t="shared" si="3"/>
        <v>2.4077755688093663</v>
      </c>
    </row>
    <row r="18" spans="2:10" ht="24.95" customHeight="1" x14ac:dyDescent="0.35">
      <c r="B18" s="5">
        <v>1985</v>
      </c>
      <c r="C18" s="5">
        <v>60</v>
      </c>
      <c r="D18" s="7">
        <v>52125</v>
      </c>
      <c r="E18" s="10">
        <f t="shared" si="0"/>
        <v>-565</v>
      </c>
      <c r="F18" s="11">
        <f t="shared" si="1"/>
        <v>-1.072309736192826</v>
      </c>
      <c r="G18" s="7">
        <v>14081</v>
      </c>
      <c r="H18" s="10">
        <f t="shared" si="2"/>
        <v>173</v>
      </c>
      <c r="I18" s="11">
        <f t="shared" si="3"/>
        <v>1.2438884095484615</v>
      </c>
    </row>
    <row r="19" spans="2:10" ht="24.95" customHeight="1" x14ac:dyDescent="0.35">
      <c r="B19" s="5">
        <v>1990</v>
      </c>
      <c r="C19" s="6" t="s">
        <v>165</v>
      </c>
      <c r="D19" s="7">
        <v>50986</v>
      </c>
      <c r="E19" s="10">
        <f t="shared" si="0"/>
        <v>-1139</v>
      </c>
      <c r="F19" s="11">
        <f t="shared" si="1"/>
        <v>-2.1851318944844125</v>
      </c>
      <c r="G19" s="7">
        <v>14191</v>
      </c>
      <c r="H19" s="10">
        <f t="shared" si="2"/>
        <v>110</v>
      </c>
      <c r="I19" s="11">
        <f t="shared" si="3"/>
        <v>0.78119451743484136</v>
      </c>
    </row>
    <row r="20" spans="2:10" ht="24.95" customHeight="1" x14ac:dyDescent="0.35">
      <c r="B20" s="5">
        <v>1995</v>
      </c>
      <c r="C20" s="5">
        <v>7</v>
      </c>
      <c r="D20" s="7">
        <v>50809</v>
      </c>
      <c r="E20" s="10">
        <f t="shared" si="0"/>
        <v>-177</v>
      </c>
      <c r="F20" s="11">
        <f t="shared" si="1"/>
        <v>-0.34715412073902641</v>
      </c>
      <c r="G20" s="7">
        <v>14944</v>
      </c>
      <c r="H20" s="10">
        <f t="shared" si="2"/>
        <v>753</v>
      </c>
      <c r="I20" s="11">
        <f t="shared" si="3"/>
        <v>5.3061799732224646</v>
      </c>
    </row>
    <row r="21" spans="2:10" ht="24.95" customHeight="1" x14ac:dyDescent="0.35">
      <c r="B21" s="5">
        <v>2000</v>
      </c>
      <c r="C21" s="5">
        <v>12</v>
      </c>
      <c r="D21" s="7">
        <v>49377</v>
      </c>
      <c r="E21" s="10">
        <f t="shared" si="0"/>
        <v>-1432</v>
      </c>
      <c r="F21" s="11">
        <f t="shared" si="1"/>
        <v>-2.8183983152591079</v>
      </c>
      <c r="G21" s="7">
        <v>14773</v>
      </c>
      <c r="H21" s="10">
        <f t="shared" si="2"/>
        <v>-171</v>
      </c>
      <c r="I21" s="11">
        <f t="shared" si="3"/>
        <v>-1.144271948608137</v>
      </c>
    </row>
    <row r="22" spans="2:10" ht="24.95" customHeight="1" x14ac:dyDescent="0.35">
      <c r="B22" s="5">
        <v>2005</v>
      </c>
      <c r="C22" s="5">
        <v>17</v>
      </c>
      <c r="D22" s="7">
        <v>47495</v>
      </c>
      <c r="E22" s="10">
        <f t="shared" si="0"/>
        <v>-1882</v>
      </c>
      <c r="F22" s="11">
        <f t="shared" si="1"/>
        <v>-3.8114911801040972</v>
      </c>
      <c r="G22" s="7">
        <v>14862</v>
      </c>
      <c r="H22" s="10">
        <f t="shared" si="2"/>
        <v>89</v>
      </c>
      <c r="I22" s="11">
        <f t="shared" si="3"/>
        <v>0.60245041630000673</v>
      </c>
    </row>
    <row r="23" spans="2:10" ht="24.95" customHeight="1" x14ac:dyDescent="0.35">
      <c r="B23" s="5">
        <v>2010</v>
      </c>
      <c r="C23" s="13">
        <v>22</v>
      </c>
      <c r="D23" s="7">
        <v>44491</v>
      </c>
      <c r="E23" s="10">
        <f>+D23-D22</f>
        <v>-3004</v>
      </c>
      <c r="F23" s="11">
        <f>+E23/D22*100</f>
        <v>-6.3248763027687129</v>
      </c>
      <c r="G23" s="14">
        <v>14622</v>
      </c>
      <c r="H23" s="10">
        <f>+G23-G22</f>
        <v>-240</v>
      </c>
      <c r="I23" s="11">
        <f>+H23/G22*100</f>
        <v>-1.6148566814695196</v>
      </c>
      <c r="J23" s="15"/>
    </row>
    <row r="24" spans="2:10" ht="24.95" customHeight="1" x14ac:dyDescent="0.35">
      <c r="B24" s="5">
        <v>2015</v>
      </c>
      <c r="C24" s="13">
        <v>27</v>
      </c>
      <c r="D24" s="7">
        <v>42090</v>
      </c>
      <c r="E24" s="10">
        <f>+D24-D23</f>
        <v>-2401</v>
      </c>
      <c r="F24" s="11">
        <f>+E24/D23*100</f>
        <v>-5.3965970645748582</v>
      </c>
      <c r="G24" s="14">
        <v>14610</v>
      </c>
      <c r="H24" s="10">
        <f>+G24-G23</f>
        <v>-12</v>
      </c>
      <c r="I24" s="11">
        <f>+H24/G23*100</f>
        <v>-8.206811653672548E-2</v>
      </c>
      <c r="J24" s="15"/>
    </row>
    <row r="25" spans="2:10" ht="24.95" customHeight="1" x14ac:dyDescent="0.35">
      <c r="B25" s="16">
        <v>2020</v>
      </c>
      <c r="C25" s="17" t="s">
        <v>216</v>
      </c>
      <c r="D25" s="18">
        <v>38997</v>
      </c>
      <c r="E25" s="19">
        <f>+D25-D24</f>
        <v>-3093</v>
      </c>
      <c r="F25" s="20">
        <f>+E25/D24*100</f>
        <v>-7.3485388453314329</v>
      </c>
      <c r="G25" s="21">
        <v>14562</v>
      </c>
      <c r="H25" s="19">
        <f>+G25-G24</f>
        <v>-48</v>
      </c>
      <c r="I25" s="20">
        <f>+H25/G24*100</f>
        <v>-0.32854209445585214</v>
      </c>
      <c r="J25" s="15"/>
    </row>
    <row r="26" spans="2:10" ht="18" customHeight="1" x14ac:dyDescent="0.35">
      <c r="B26" s="22" t="s">
        <v>575</v>
      </c>
      <c r="C26" s="23" t="s">
        <v>576</v>
      </c>
    </row>
    <row r="27" spans="2:10" ht="39" customHeight="1" x14ac:dyDescent="0.35">
      <c r="B27" s="611"/>
      <c r="C27" s="703" t="s">
        <v>577</v>
      </c>
      <c r="D27" s="703"/>
      <c r="E27" s="703"/>
      <c r="F27" s="703"/>
      <c r="G27" s="703"/>
      <c r="H27" s="703"/>
      <c r="I27" s="703"/>
    </row>
    <row r="28" spans="2:10" ht="18.2" customHeight="1" x14ac:dyDescent="0.35">
      <c r="B28" s="2" t="s">
        <v>202</v>
      </c>
    </row>
  </sheetData>
  <mergeCells count="4">
    <mergeCell ref="B2:C4"/>
    <mergeCell ref="D2:F2"/>
    <mergeCell ref="G2:I2"/>
    <mergeCell ref="C27:I27"/>
  </mergeCells>
  <phoneticPr fontId="17"/>
  <printOptions horizontalCentered="1" gridLinesSet="0"/>
  <pageMargins left="0.39370078740157483" right="0.39370078740157483" top="0.78740157480314965" bottom="0.78740157480314965" header="0.62992125984251968" footer="0.62992125984251968"/>
  <pageSetup paperSize="9" orientation="portrait" r:id="rId1"/>
  <headerFooter alignWithMargins="0"/>
  <rowBreaks count="1" manualBreakCount="1">
    <brk id="23" max="9" man="1"/>
  </rowBreaks>
  <colBreaks count="1" manualBreakCount="1">
    <brk id="3" max="2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B1" sqref="B1"/>
    </sheetView>
  </sheetViews>
  <sheetFormatPr defaultRowHeight="16.5" x14ac:dyDescent="0.15"/>
  <cols>
    <col min="1" max="1" width="2.5" style="198" customWidth="1"/>
    <col min="2" max="2" width="35.625" style="198" bestFit="1" customWidth="1"/>
    <col min="3" max="3" width="9" style="198"/>
    <col min="4" max="4" width="9.25" style="198" customWidth="1"/>
    <col min="5" max="16384" width="9" style="198"/>
  </cols>
  <sheetData>
    <row r="1" spans="2:8" ht="22.5" customHeight="1" x14ac:dyDescent="0.15">
      <c r="B1" s="197" t="s">
        <v>635</v>
      </c>
    </row>
    <row r="2" spans="2:8" x14ac:dyDescent="0.15">
      <c r="B2" s="742"/>
      <c r="C2" s="857" t="s">
        <v>339</v>
      </c>
      <c r="D2" s="857"/>
      <c r="E2" s="857" t="s">
        <v>258</v>
      </c>
      <c r="F2" s="857"/>
      <c r="G2" s="857" t="s">
        <v>355</v>
      </c>
      <c r="H2" s="857"/>
    </row>
    <row r="3" spans="2:8" ht="49.5" customHeight="1" x14ac:dyDescent="0.15">
      <c r="B3" s="741"/>
      <c r="C3" s="476" t="s">
        <v>376</v>
      </c>
      <c r="D3" s="476" t="s">
        <v>354</v>
      </c>
      <c r="E3" s="476" t="s">
        <v>376</v>
      </c>
      <c r="F3" s="476" t="s">
        <v>354</v>
      </c>
      <c r="G3" s="476" t="s">
        <v>376</v>
      </c>
      <c r="H3" s="476" t="s">
        <v>354</v>
      </c>
    </row>
    <row r="4" spans="2:8" ht="15" customHeight="1" x14ac:dyDescent="0.15">
      <c r="B4" s="208" t="s">
        <v>356</v>
      </c>
      <c r="C4" s="466">
        <v>1261</v>
      </c>
      <c r="D4" s="208">
        <v>6.2</v>
      </c>
      <c r="E4" s="466">
        <v>1397</v>
      </c>
      <c r="F4" s="208">
        <v>6.5</v>
      </c>
      <c r="G4" s="466">
        <v>1416</v>
      </c>
      <c r="H4" s="208">
        <v>6.6</v>
      </c>
    </row>
    <row r="5" spans="2:8" ht="15" customHeight="1" x14ac:dyDescent="0.15">
      <c r="B5" s="204" t="s">
        <v>357</v>
      </c>
      <c r="C5" s="204">
        <v>18</v>
      </c>
      <c r="D5" s="204">
        <v>0.1</v>
      </c>
      <c r="E5" s="204">
        <v>16</v>
      </c>
      <c r="F5" s="204">
        <v>0.1</v>
      </c>
      <c r="G5" s="204">
        <v>24</v>
      </c>
      <c r="H5" s="204">
        <v>0.1</v>
      </c>
    </row>
    <row r="6" spans="2:8" ht="15" customHeight="1" x14ac:dyDescent="0.15">
      <c r="B6" s="204" t="s">
        <v>358</v>
      </c>
      <c r="C6" s="204">
        <v>21</v>
      </c>
      <c r="D6" s="204">
        <v>0.1</v>
      </c>
      <c r="E6" s="204">
        <v>24</v>
      </c>
      <c r="F6" s="204">
        <v>0.1</v>
      </c>
      <c r="G6" s="204">
        <v>26</v>
      </c>
      <c r="H6" s="204">
        <v>0.1</v>
      </c>
    </row>
    <row r="7" spans="2:8" ht="15" customHeight="1" x14ac:dyDescent="0.15">
      <c r="B7" s="204" t="s">
        <v>359</v>
      </c>
      <c r="C7" s="470">
        <v>2411</v>
      </c>
      <c r="D7" s="204">
        <v>11.8</v>
      </c>
      <c r="E7" s="470">
        <v>2550</v>
      </c>
      <c r="F7" s="204">
        <v>11.9</v>
      </c>
      <c r="G7" s="470">
        <v>2620</v>
      </c>
      <c r="H7" s="204">
        <v>12.2</v>
      </c>
    </row>
    <row r="8" spans="2:8" ht="15" customHeight="1" x14ac:dyDescent="0.15">
      <c r="B8" s="204" t="s">
        <v>360</v>
      </c>
      <c r="C8" s="470">
        <v>4469</v>
      </c>
      <c r="D8" s="204">
        <v>21.9</v>
      </c>
      <c r="E8" s="470">
        <v>4777</v>
      </c>
      <c r="F8" s="204">
        <v>22.2</v>
      </c>
      <c r="G8" s="470">
        <v>4621</v>
      </c>
      <c r="H8" s="204">
        <v>21.4</v>
      </c>
    </row>
    <row r="9" spans="2:8" ht="15" customHeight="1" x14ac:dyDescent="0.15">
      <c r="B9" s="204" t="s">
        <v>361</v>
      </c>
      <c r="C9" s="204">
        <v>77</v>
      </c>
      <c r="D9" s="204">
        <v>0.4</v>
      </c>
      <c r="E9" s="204">
        <v>72</v>
      </c>
      <c r="F9" s="204">
        <v>0.3</v>
      </c>
      <c r="G9" s="204">
        <v>83</v>
      </c>
      <c r="H9" s="204">
        <v>0.4</v>
      </c>
    </row>
    <row r="10" spans="2:8" ht="15" customHeight="1" x14ac:dyDescent="0.15">
      <c r="B10" s="204" t="s">
        <v>362</v>
      </c>
      <c r="C10" s="204">
        <v>79</v>
      </c>
      <c r="D10" s="204">
        <v>0.4</v>
      </c>
      <c r="E10" s="204">
        <v>84</v>
      </c>
      <c r="F10" s="204">
        <v>0.4</v>
      </c>
      <c r="G10" s="204">
        <v>96</v>
      </c>
      <c r="H10" s="204">
        <v>0.4</v>
      </c>
    </row>
    <row r="11" spans="2:8" ht="15" customHeight="1" x14ac:dyDescent="0.15">
      <c r="B11" s="204" t="s">
        <v>363</v>
      </c>
      <c r="C11" s="204">
        <v>759</v>
      </c>
      <c r="D11" s="204">
        <v>3.7</v>
      </c>
      <c r="E11" s="204">
        <v>840</v>
      </c>
      <c r="F11" s="204">
        <v>3.9</v>
      </c>
      <c r="G11" s="204">
        <v>905</v>
      </c>
      <c r="H11" s="204">
        <v>4.2</v>
      </c>
    </row>
    <row r="12" spans="2:8" ht="15" customHeight="1" x14ac:dyDescent="0.15">
      <c r="B12" s="204" t="s">
        <v>364</v>
      </c>
      <c r="C12" s="470">
        <v>2566</v>
      </c>
      <c r="D12" s="204">
        <v>12.5</v>
      </c>
      <c r="E12" s="470">
        <v>2755</v>
      </c>
      <c r="F12" s="204">
        <v>12.8</v>
      </c>
      <c r="G12" s="470">
        <v>2924</v>
      </c>
      <c r="H12" s="204">
        <v>13.6</v>
      </c>
    </row>
    <row r="13" spans="2:8" ht="15" customHeight="1" x14ac:dyDescent="0.15">
      <c r="B13" s="204" t="s">
        <v>365</v>
      </c>
      <c r="C13" s="204">
        <v>314</v>
      </c>
      <c r="D13" s="204">
        <v>1.5</v>
      </c>
      <c r="E13" s="204">
        <v>328</v>
      </c>
      <c r="F13" s="204">
        <v>1.5</v>
      </c>
      <c r="G13" s="204">
        <v>341</v>
      </c>
      <c r="H13" s="204">
        <v>1.6</v>
      </c>
    </row>
    <row r="14" spans="2:8" ht="15" customHeight="1" x14ac:dyDescent="0.15">
      <c r="B14" s="204" t="s">
        <v>366</v>
      </c>
      <c r="C14" s="204">
        <v>135</v>
      </c>
      <c r="D14" s="204">
        <v>0.7</v>
      </c>
      <c r="E14" s="204">
        <v>113</v>
      </c>
      <c r="F14" s="204">
        <v>0.5</v>
      </c>
      <c r="G14" s="204">
        <v>122</v>
      </c>
      <c r="H14" s="204">
        <v>0.6</v>
      </c>
    </row>
    <row r="15" spans="2:8" ht="15" customHeight="1" x14ac:dyDescent="0.15">
      <c r="B15" s="204" t="s">
        <v>367</v>
      </c>
      <c r="C15" s="204">
        <v>381</v>
      </c>
      <c r="D15" s="204">
        <v>1.9</v>
      </c>
      <c r="E15" s="204">
        <v>360</v>
      </c>
      <c r="F15" s="204">
        <v>1.7</v>
      </c>
      <c r="G15" s="204">
        <v>347</v>
      </c>
      <c r="H15" s="204">
        <v>1.6</v>
      </c>
    </row>
    <row r="16" spans="2:8" ht="15" customHeight="1" x14ac:dyDescent="0.15">
      <c r="B16" s="204" t="s">
        <v>368</v>
      </c>
      <c r="C16" s="470">
        <v>1534</v>
      </c>
      <c r="D16" s="204">
        <v>7.5</v>
      </c>
      <c r="E16" s="470">
        <v>1637</v>
      </c>
      <c r="F16" s="204">
        <v>7.6</v>
      </c>
      <c r="G16" s="470">
        <v>1650</v>
      </c>
      <c r="H16" s="204">
        <v>7.7</v>
      </c>
    </row>
    <row r="17" spans="2:8" ht="15" customHeight="1" x14ac:dyDescent="0.15">
      <c r="B17" s="204" t="s">
        <v>369</v>
      </c>
      <c r="C17" s="204">
        <v>803</v>
      </c>
      <c r="D17" s="204">
        <v>3.9</v>
      </c>
      <c r="E17" s="204">
        <v>929</v>
      </c>
      <c r="F17" s="204">
        <v>4.3</v>
      </c>
      <c r="G17" s="470">
        <v>1020</v>
      </c>
      <c r="H17" s="204">
        <v>4.7</v>
      </c>
    </row>
    <row r="18" spans="2:8" ht="15" customHeight="1" x14ac:dyDescent="0.15">
      <c r="B18" s="204" t="s">
        <v>370</v>
      </c>
      <c r="C18" s="204">
        <v>966</v>
      </c>
      <c r="D18" s="204">
        <v>4.7</v>
      </c>
      <c r="E18" s="204">
        <v>928</v>
      </c>
      <c r="F18" s="204">
        <v>4.3</v>
      </c>
      <c r="G18" s="204">
        <v>899</v>
      </c>
      <c r="H18" s="204">
        <v>4.2</v>
      </c>
    </row>
    <row r="19" spans="2:8" ht="15" customHeight="1" x14ac:dyDescent="0.15">
      <c r="B19" s="204" t="s">
        <v>371</v>
      </c>
      <c r="C19" s="470">
        <v>2785</v>
      </c>
      <c r="D19" s="204">
        <v>13.6</v>
      </c>
      <c r="E19" s="470">
        <v>2670</v>
      </c>
      <c r="F19" s="204">
        <v>12.4</v>
      </c>
      <c r="G19" s="470">
        <v>2404</v>
      </c>
      <c r="H19" s="204">
        <v>11.2</v>
      </c>
    </row>
    <row r="20" spans="2:8" ht="15" customHeight="1" x14ac:dyDescent="0.15">
      <c r="B20" s="204" t="s">
        <v>372</v>
      </c>
      <c r="C20" s="204">
        <v>358</v>
      </c>
      <c r="D20" s="204">
        <v>1.8</v>
      </c>
      <c r="E20" s="204">
        <v>411</v>
      </c>
      <c r="F20" s="204">
        <v>1.9</v>
      </c>
      <c r="G20" s="204">
        <v>331</v>
      </c>
      <c r="H20" s="204">
        <v>1.5</v>
      </c>
    </row>
    <row r="21" spans="2:8" ht="15" customHeight="1" x14ac:dyDescent="0.15">
      <c r="B21" s="204" t="s">
        <v>373</v>
      </c>
      <c r="C21" s="204">
        <v>791</v>
      </c>
      <c r="D21" s="204">
        <v>3.9</v>
      </c>
      <c r="E21" s="204">
        <v>835</v>
      </c>
      <c r="F21" s="204">
        <v>3.9</v>
      </c>
      <c r="G21" s="204">
        <v>787</v>
      </c>
      <c r="H21" s="204">
        <v>3.7</v>
      </c>
    </row>
    <row r="22" spans="2:8" ht="15" customHeight="1" x14ac:dyDescent="0.15">
      <c r="B22" s="204" t="s">
        <v>374</v>
      </c>
      <c r="C22" s="204">
        <v>634</v>
      </c>
      <c r="D22" s="204">
        <v>3.1</v>
      </c>
      <c r="E22" s="204">
        <v>683</v>
      </c>
      <c r="F22" s="204">
        <v>3.2</v>
      </c>
      <c r="G22" s="204">
        <v>712</v>
      </c>
      <c r="H22" s="204">
        <v>3.3</v>
      </c>
    </row>
    <row r="23" spans="2:8" ht="15" customHeight="1" x14ac:dyDescent="0.15">
      <c r="B23" s="204" t="s">
        <v>375</v>
      </c>
      <c r="C23" s="204">
        <v>87</v>
      </c>
      <c r="D23" s="204">
        <v>0.4</v>
      </c>
      <c r="E23" s="204">
        <v>92</v>
      </c>
      <c r="F23" s="204">
        <v>0.4</v>
      </c>
      <c r="G23" s="204">
        <v>223</v>
      </c>
      <c r="H23" s="474">
        <v>1</v>
      </c>
    </row>
    <row r="24" spans="2:8" ht="15" customHeight="1" x14ac:dyDescent="0.15">
      <c r="B24" s="206" t="s">
        <v>377</v>
      </c>
      <c r="C24" s="464">
        <v>20449</v>
      </c>
      <c r="D24" s="206">
        <v>100</v>
      </c>
      <c r="E24" s="464">
        <v>21501</v>
      </c>
      <c r="F24" s="206">
        <v>100</v>
      </c>
      <c r="G24" s="464">
        <v>21551</v>
      </c>
      <c r="H24" s="475">
        <v>100</v>
      </c>
    </row>
  </sheetData>
  <mergeCells count="4">
    <mergeCell ref="C2:D2"/>
    <mergeCell ref="E2:F2"/>
    <mergeCell ref="G2:H2"/>
    <mergeCell ref="B2:B3"/>
  </mergeCells>
  <phoneticPr fontId="4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B1" sqref="B1"/>
    </sheetView>
  </sheetViews>
  <sheetFormatPr defaultRowHeight="16.5" x14ac:dyDescent="0.15"/>
  <cols>
    <col min="1" max="1" width="2.5" style="198" customWidth="1"/>
    <col min="2" max="2" width="28.25" style="198" bestFit="1" customWidth="1"/>
    <col min="3" max="6" width="12" style="198" customWidth="1"/>
    <col min="7" max="16384" width="9" style="198"/>
  </cols>
  <sheetData>
    <row r="1" spans="2:6" ht="24" x14ac:dyDescent="0.15">
      <c r="B1" s="197" t="s">
        <v>636</v>
      </c>
    </row>
    <row r="2" spans="2:6" ht="15" customHeight="1" x14ac:dyDescent="0.15">
      <c r="B2" s="742" t="s">
        <v>378</v>
      </c>
      <c r="C2" s="857" t="s">
        <v>599</v>
      </c>
      <c r="D2" s="857"/>
      <c r="E2" s="857" t="s">
        <v>600</v>
      </c>
      <c r="F2" s="857"/>
    </row>
    <row r="3" spans="2:6" ht="34.5" customHeight="1" x14ac:dyDescent="0.15">
      <c r="B3" s="741"/>
      <c r="C3" s="477" t="s">
        <v>376</v>
      </c>
      <c r="D3" s="478" t="s">
        <v>409</v>
      </c>
      <c r="E3" s="477" t="s">
        <v>376</v>
      </c>
      <c r="F3" s="478" t="s">
        <v>409</v>
      </c>
    </row>
    <row r="4" spans="2:6" ht="15.75" customHeight="1" x14ac:dyDescent="0.15">
      <c r="B4" s="208" t="s">
        <v>318</v>
      </c>
      <c r="C4" s="466">
        <v>20449</v>
      </c>
      <c r="D4" s="479">
        <f>SUM(D5:D16)</f>
        <v>100</v>
      </c>
      <c r="E4" s="466">
        <v>21501</v>
      </c>
      <c r="F4" s="480">
        <f>SUM(F5:F16)</f>
        <v>100</v>
      </c>
    </row>
    <row r="5" spans="2:6" ht="15.75" customHeight="1" x14ac:dyDescent="0.15">
      <c r="B5" s="204" t="s">
        <v>379</v>
      </c>
      <c r="C5" s="204">
        <v>421</v>
      </c>
      <c r="D5" s="474">
        <f>C5/$C$4*100</f>
        <v>2.0587803804587019</v>
      </c>
      <c r="E5" s="204">
        <v>532</v>
      </c>
      <c r="F5" s="474">
        <f>E5/$E$4*100</f>
        <v>2.4743035207664761</v>
      </c>
    </row>
    <row r="6" spans="2:6" ht="15.75" customHeight="1" x14ac:dyDescent="0.15">
      <c r="B6" s="204" t="s">
        <v>380</v>
      </c>
      <c r="C6" s="470">
        <v>2716</v>
      </c>
      <c r="D6" s="474">
        <f t="shared" ref="D6:D16" si="0">C6/$C$4*100</f>
        <v>13.281823072032861</v>
      </c>
      <c r="E6" s="470">
        <v>2635</v>
      </c>
      <c r="F6" s="474">
        <f t="shared" ref="F6:F16" si="1">E6/$E$4*100</f>
        <v>12.255243942142226</v>
      </c>
    </row>
    <row r="7" spans="2:6" ht="15.75" customHeight="1" x14ac:dyDescent="0.15">
      <c r="B7" s="204" t="s">
        <v>381</v>
      </c>
      <c r="C7" s="470">
        <v>3174</v>
      </c>
      <c r="D7" s="474">
        <f t="shared" si="0"/>
        <v>15.521541395667271</v>
      </c>
      <c r="E7" s="470">
        <v>3154</v>
      </c>
      <c r="F7" s="474">
        <f t="shared" si="1"/>
        <v>14.669085158829823</v>
      </c>
    </row>
    <row r="8" spans="2:6" ht="15.75" customHeight="1" x14ac:dyDescent="0.15">
      <c r="B8" s="204" t="s">
        <v>382</v>
      </c>
      <c r="C8" s="470">
        <v>1620</v>
      </c>
      <c r="D8" s="474">
        <f t="shared" si="0"/>
        <v>7.9221477822876416</v>
      </c>
      <c r="E8" s="470">
        <v>1925</v>
      </c>
      <c r="F8" s="474">
        <f t="shared" si="1"/>
        <v>8.9530719501418545</v>
      </c>
    </row>
    <row r="9" spans="2:6" ht="15.75" customHeight="1" x14ac:dyDescent="0.15">
      <c r="B9" s="204" t="s">
        <v>383</v>
      </c>
      <c r="C9" s="470">
        <v>3020</v>
      </c>
      <c r="D9" s="474">
        <f t="shared" si="0"/>
        <v>14.768448334881901</v>
      </c>
      <c r="E9" s="470">
        <v>3215</v>
      </c>
      <c r="F9" s="474">
        <f t="shared" si="1"/>
        <v>14.952792893353797</v>
      </c>
    </row>
    <row r="10" spans="2:6" ht="15.75" customHeight="1" x14ac:dyDescent="0.15">
      <c r="B10" s="204" t="s">
        <v>384</v>
      </c>
      <c r="C10" s="204">
        <v>213</v>
      </c>
      <c r="D10" s="474">
        <f t="shared" si="0"/>
        <v>1.0416157269304123</v>
      </c>
      <c r="E10" s="204">
        <v>205</v>
      </c>
      <c r="F10" s="474">
        <f t="shared" si="1"/>
        <v>0.95344402585926225</v>
      </c>
    </row>
    <row r="11" spans="2:6" ht="15.75" customHeight="1" x14ac:dyDescent="0.15">
      <c r="B11" s="204" t="s">
        <v>385</v>
      </c>
      <c r="C11" s="470">
        <v>1187</v>
      </c>
      <c r="D11" s="474">
        <f t="shared" si="0"/>
        <v>5.8046848256638466</v>
      </c>
      <c r="E11" s="470">
        <v>1316</v>
      </c>
      <c r="F11" s="474">
        <f t="shared" si="1"/>
        <v>6.1206455513697033</v>
      </c>
    </row>
    <row r="12" spans="2:6" ht="15.75" customHeight="1" x14ac:dyDescent="0.15">
      <c r="B12" s="204" t="s">
        <v>386</v>
      </c>
      <c r="C12" s="470">
        <v>4361</v>
      </c>
      <c r="D12" s="474">
        <f t="shared" si="0"/>
        <v>21.326226221331115</v>
      </c>
      <c r="E12" s="470">
        <v>4599</v>
      </c>
      <c r="F12" s="474">
        <f t="shared" si="1"/>
        <v>21.38970280452072</v>
      </c>
    </row>
    <row r="13" spans="2:6" ht="15.75" customHeight="1" x14ac:dyDescent="0.15">
      <c r="B13" s="204" t="s">
        <v>387</v>
      </c>
      <c r="C13" s="204">
        <v>722</v>
      </c>
      <c r="D13" s="474">
        <f t="shared" si="0"/>
        <v>3.5307349992664681</v>
      </c>
      <c r="E13" s="204">
        <v>742</v>
      </c>
      <c r="F13" s="474">
        <f t="shared" si="1"/>
        <v>3.4510022789637689</v>
      </c>
    </row>
    <row r="14" spans="2:6" ht="15.75" customHeight="1" x14ac:dyDescent="0.15">
      <c r="B14" s="204" t="s">
        <v>388</v>
      </c>
      <c r="C14" s="470">
        <v>1474</v>
      </c>
      <c r="D14" s="474">
        <f t="shared" si="0"/>
        <v>7.20817643894567</v>
      </c>
      <c r="E14" s="470">
        <v>1637</v>
      </c>
      <c r="F14" s="474">
        <f t="shared" si="1"/>
        <v>7.6135993674712799</v>
      </c>
    </row>
    <row r="15" spans="2:6" ht="15.75" customHeight="1" x14ac:dyDescent="0.15">
      <c r="B15" s="204" t="s">
        <v>389</v>
      </c>
      <c r="C15" s="470">
        <v>1462</v>
      </c>
      <c r="D15" s="474">
        <f t="shared" si="0"/>
        <v>7.1494938627805755</v>
      </c>
      <c r="E15" s="470">
        <v>1446</v>
      </c>
      <c r="F15" s="474">
        <f t="shared" si="1"/>
        <v>6.7252685921585034</v>
      </c>
    </row>
    <row r="16" spans="2:6" ht="15.75" customHeight="1" x14ac:dyDescent="0.15">
      <c r="B16" s="206" t="s">
        <v>390</v>
      </c>
      <c r="C16" s="206">
        <v>79</v>
      </c>
      <c r="D16" s="475">
        <f t="shared" si="0"/>
        <v>0.38632695975353321</v>
      </c>
      <c r="E16" s="206">
        <v>95</v>
      </c>
      <c r="F16" s="475">
        <f t="shared" si="1"/>
        <v>0.44183991442258497</v>
      </c>
    </row>
  </sheetData>
  <mergeCells count="3">
    <mergeCell ref="C2:D2"/>
    <mergeCell ref="E2:F2"/>
    <mergeCell ref="B2:B3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0" workbookViewId="0">
      <selection activeCell="F34" sqref="F34"/>
    </sheetView>
  </sheetViews>
  <sheetFormatPr defaultRowHeight="18.75" x14ac:dyDescent="0.15"/>
  <cols>
    <col min="1" max="2" width="2.5" style="25" customWidth="1"/>
    <col min="3" max="3" width="29.375" style="25" bestFit="1" customWidth="1"/>
    <col min="4" max="9" width="10.625" style="25" customWidth="1"/>
    <col min="10" max="16384" width="9" style="25"/>
  </cols>
  <sheetData>
    <row r="1" spans="1:9" ht="24.75" thickBot="1" x14ac:dyDescent="0.2">
      <c r="B1" s="197" t="s">
        <v>673</v>
      </c>
      <c r="C1" s="197"/>
    </row>
    <row r="2" spans="1:9" s="198" customFormat="1" ht="16.5" x14ac:dyDescent="0.15">
      <c r="B2" s="867"/>
      <c r="C2" s="868"/>
      <c r="D2" s="863" t="s">
        <v>416</v>
      </c>
      <c r="E2" s="864"/>
      <c r="F2" s="676" t="s">
        <v>200</v>
      </c>
      <c r="G2" s="863" t="s">
        <v>418</v>
      </c>
      <c r="H2" s="864"/>
      <c r="I2" s="865" t="s">
        <v>419</v>
      </c>
    </row>
    <row r="3" spans="1:9" s="198" customFormat="1" ht="17.25" thickBot="1" x14ac:dyDescent="0.2">
      <c r="B3" s="869"/>
      <c r="C3" s="870"/>
      <c r="D3" s="677" t="s">
        <v>396</v>
      </c>
      <c r="E3" s="678" t="s">
        <v>395</v>
      </c>
      <c r="F3" s="679" t="s">
        <v>417</v>
      </c>
      <c r="G3" s="677" t="s">
        <v>396</v>
      </c>
      <c r="H3" s="678" t="s">
        <v>395</v>
      </c>
      <c r="I3" s="866"/>
    </row>
    <row r="4" spans="1:9" s="198" customFormat="1" ht="16.5" x14ac:dyDescent="0.15">
      <c r="B4" s="859" t="s">
        <v>666</v>
      </c>
      <c r="C4" s="662" t="s">
        <v>420</v>
      </c>
      <c r="D4" s="663">
        <v>38997</v>
      </c>
      <c r="E4" s="664">
        <v>42090</v>
      </c>
      <c r="F4" s="665">
        <f>D4-E4</f>
        <v>-3093</v>
      </c>
      <c r="G4" s="896">
        <f>G5+G6+G9+G13</f>
        <v>99.999999999999986</v>
      </c>
      <c r="H4" s="897">
        <f>H5+H6+H9+H13</f>
        <v>100</v>
      </c>
      <c r="I4" s="919">
        <f>G4-H4</f>
        <v>0</v>
      </c>
    </row>
    <row r="5" spans="1:9" s="198" customFormat="1" ht="16.5" x14ac:dyDescent="0.15">
      <c r="B5" s="860"/>
      <c r="C5" s="522" t="s">
        <v>424</v>
      </c>
      <c r="D5" s="666">
        <v>13993</v>
      </c>
      <c r="E5" s="667">
        <v>15930</v>
      </c>
      <c r="F5" s="668">
        <f t="shared" ref="F5:F16" si="0">D5-E5</f>
        <v>-1937</v>
      </c>
      <c r="G5" s="898">
        <f>D5/$D$4*100</f>
        <v>35.882247352360437</v>
      </c>
      <c r="H5" s="899">
        <f>E5/$E$4*100</f>
        <v>37.847469707769065</v>
      </c>
      <c r="I5" s="920">
        <f t="shared" ref="I5:I16" si="1">G5-H5</f>
        <v>-1.9652223554086277</v>
      </c>
    </row>
    <row r="6" spans="1:9" s="198" customFormat="1" ht="16.5" x14ac:dyDescent="0.15">
      <c r="B6" s="860"/>
      <c r="C6" s="512" t="s">
        <v>615</v>
      </c>
      <c r="D6" s="669">
        <v>22491</v>
      </c>
      <c r="E6" s="670">
        <f>SUM(E7:E8)</f>
        <v>23793</v>
      </c>
      <c r="F6" s="671">
        <f t="shared" si="0"/>
        <v>-1302</v>
      </c>
      <c r="G6" s="900">
        <f t="shared" ref="G6:G16" si="2">D6/$D$4*100</f>
        <v>57.673667205169629</v>
      </c>
      <c r="H6" s="901">
        <f t="shared" ref="H6:H16" si="3">E6/$E$4*100</f>
        <v>56.528866714183891</v>
      </c>
      <c r="I6" s="921">
        <f t="shared" si="1"/>
        <v>1.1448004909857374</v>
      </c>
    </row>
    <row r="7" spans="1:9" s="198" customFormat="1" ht="16.5" x14ac:dyDescent="0.15">
      <c r="B7" s="860"/>
      <c r="C7" s="204" t="s">
        <v>611</v>
      </c>
      <c r="D7" s="486">
        <v>3302</v>
      </c>
      <c r="E7" s="487">
        <v>3650</v>
      </c>
      <c r="F7" s="488">
        <f t="shared" si="0"/>
        <v>-348</v>
      </c>
      <c r="G7" s="902">
        <f t="shared" si="2"/>
        <v>8.4673179988204215</v>
      </c>
      <c r="H7" s="903">
        <f t="shared" si="3"/>
        <v>8.6718935614160131</v>
      </c>
      <c r="I7" s="922">
        <f t="shared" si="1"/>
        <v>-0.20457556259559162</v>
      </c>
    </row>
    <row r="8" spans="1:9" s="198" customFormat="1" ht="16.5" x14ac:dyDescent="0.15">
      <c r="B8" s="860"/>
      <c r="C8" s="206" t="s">
        <v>616</v>
      </c>
      <c r="D8" s="489">
        <v>19189</v>
      </c>
      <c r="E8" s="490">
        <v>20143</v>
      </c>
      <c r="F8" s="491">
        <f t="shared" si="0"/>
        <v>-954</v>
      </c>
      <c r="G8" s="904">
        <f t="shared" si="2"/>
        <v>49.206349206349202</v>
      </c>
      <c r="H8" s="905">
        <f t="shared" si="3"/>
        <v>47.856973152767878</v>
      </c>
      <c r="I8" s="923">
        <f t="shared" si="1"/>
        <v>1.3493760535813237</v>
      </c>
    </row>
    <row r="9" spans="1:9" s="198" customFormat="1" ht="16.5" x14ac:dyDescent="0.15">
      <c r="B9" s="860"/>
      <c r="C9" s="512" t="s">
        <v>617</v>
      </c>
      <c r="D9" s="669">
        <v>1970</v>
      </c>
      <c r="E9" s="670">
        <v>2029</v>
      </c>
      <c r="F9" s="671">
        <f t="shared" si="0"/>
        <v>-59</v>
      </c>
      <c r="G9" s="900">
        <f t="shared" si="2"/>
        <v>5.0516706413313841</v>
      </c>
      <c r="H9" s="901">
        <f t="shared" si="3"/>
        <v>4.8206224756474221</v>
      </c>
      <c r="I9" s="921">
        <f t="shared" si="1"/>
        <v>0.23104816568396203</v>
      </c>
    </row>
    <row r="10" spans="1:9" s="198" customFormat="1" ht="16.5" x14ac:dyDescent="0.15">
      <c r="B10" s="860"/>
      <c r="C10" s="204" t="s">
        <v>681</v>
      </c>
      <c r="D10" s="486">
        <v>1664</v>
      </c>
      <c r="E10" s="487">
        <v>1745</v>
      </c>
      <c r="F10" s="488">
        <f t="shared" si="0"/>
        <v>-81</v>
      </c>
      <c r="G10" s="902">
        <f t="shared" si="2"/>
        <v>4.2669948970433618</v>
      </c>
      <c r="H10" s="903">
        <f t="shared" si="3"/>
        <v>4.1458778807317653</v>
      </c>
      <c r="I10" s="922">
        <f t="shared" si="1"/>
        <v>0.12111701631159644</v>
      </c>
    </row>
    <row r="11" spans="1:9" s="198" customFormat="1" ht="16.5" x14ac:dyDescent="0.15">
      <c r="A11" s="198" t="s">
        <v>425</v>
      </c>
      <c r="B11" s="860"/>
      <c r="C11" s="516" t="s">
        <v>618</v>
      </c>
      <c r="D11" s="892">
        <v>275</v>
      </c>
      <c r="E11" s="893">
        <v>268</v>
      </c>
      <c r="F11" s="894">
        <f t="shared" si="0"/>
        <v>7</v>
      </c>
      <c r="G11" s="906">
        <f t="shared" si="2"/>
        <v>0.70518244993204604</v>
      </c>
      <c r="H11" s="907">
        <f t="shared" si="3"/>
        <v>0.63673081492040862</v>
      </c>
      <c r="I11" s="924">
        <f t="shared" si="1"/>
        <v>6.8451635011637424E-2</v>
      </c>
    </row>
    <row r="12" spans="1:9" s="198" customFormat="1" ht="16.5" x14ac:dyDescent="0.15">
      <c r="B12" s="860"/>
      <c r="C12" s="206" t="s">
        <v>676</v>
      </c>
      <c r="D12" s="489">
        <v>31</v>
      </c>
      <c r="E12" s="490">
        <v>16</v>
      </c>
      <c r="F12" s="894">
        <f t="shared" si="0"/>
        <v>15</v>
      </c>
      <c r="G12" s="906">
        <f t="shared" ref="G12" si="4">D12/$D$4*100</f>
        <v>7.9493294355976102E-2</v>
      </c>
      <c r="H12" s="907">
        <f t="shared" ref="H12" si="5">E12/$E$4*100</f>
        <v>3.8013779995248277E-2</v>
      </c>
      <c r="I12" s="924">
        <f t="shared" ref="I12" si="6">G12-H12</f>
        <v>4.1479514360727825E-2</v>
      </c>
    </row>
    <row r="13" spans="1:9" s="198" customFormat="1" ht="16.5" x14ac:dyDescent="0.15">
      <c r="B13" s="860"/>
      <c r="C13" s="522" t="s">
        <v>421</v>
      </c>
      <c r="D13" s="666">
        <v>543</v>
      </c>
      <c r="E13" s="667">
        <v>338</v>
      </c>
      <c r="F13" s="668">
        <f t="shared" si="0"/>
        <v>205</v>
      </c>
      <c r="G13" s="898">
        <f t="shared" si="2"/>
        <v>1.3924148011385491</v>
      </c>
      <c r="H13" s="899">
        <f t="shared" si="3"/>
        <v>0.8030411023996199</v>
      </c>
      <c r="I13" s="920">
        <f t="shared" si="1"/>
        <v>0.5893736987389292</v>
      </c>
    </row>
    <row r="14" spans="1:9" s="198" customFormat="1" ht="16.5" x14ac:dyDescent="0.15">
      <c r="B14" s="860"/>
      <c r="C14" s="607" t="s">
        <v>675</v>
      </c>
      <c r="D14" s="666">
        <v>38276</v>
      </c>
      <c r="E14" s="667">
        <v>41356</v>
      </c>
      <c r="F14" s="668">
        <f t="shared" si="0"/>
        <v>-3080</v>
      </c>
      <c r="G14" s="898">
        <f t="shared" si="2"/>
        <v>98.151139831269077</v>
      </c>
      <c r="H14" s="899">
        <f t="shared" si="3"/>
        <v>98.256117842717984</v>
      </c>
      <c r="I14" s="920">
        <f t="shared" si="1"/>
        <v>-0.10497801144890673</v>
      </c>
    </row>
    <row r="15" spans="1:9" s="198" customFormat="1" ht="16.5" x14ac:dyDescent="0.15">
      <c r="B15" s="860"/>
      <c r="C15" s="522" t="s">
        <v>422</v>
      </c>
      <c r="D15" s="666">
        <v>1939</v>
      </c>
      <c r="E15" s="667">
        <v>2013</v>
      </c>
      <c r="F15" s="668">
        <f t="shared" si="0"/>
        <v>-74</v>
      </c>
      <c r="G15" s="898">
        <f t="shared" si="2"/>
        <v>4.9721773469754087</v>
      </c>
      <c r="H15" s="899">
        <f t="shared" si="3"/>
        <v>4.7826086956521738</v>
      </c>
      <c r="I15" s="920">
        <f t="shared" si="1"/>
        <v>0.18956865132323486</v>
      </c>
    </row>
    <row r="16" spans="1:9" s="198" customFormat="1" ht="17.25" thickBot="1" x14ac:dyDescent="0.2">
      <c r="B16" s="861"/>
      <c r="C16" s="672" t="s">
        <v>423</v>
      </c>
      <c r="D16" s="673">
        <v>1218</v>
      </c>
      <c r="E16" s="674">
        <v>1279</v>
      </c>
      <c r="F16" s="675">
        <f t="shared" si="0"/>
        <v>-61</v>
      </c>
      <c r="G16" s="908">
        <f t="shared" si="2"/>
        <v>3.1233171782444802</v>
      </c>
      <c r="H16" s="909">
        <f t="shared" si="3"/>
        <v>3.0387265383701592</v>
      </c>
      <c r="I16" s="925">
        <f t="shared" si="1"/>
        <v>8.4590639874321027E-2</v>
      </c>
    </row>
    <row r="17" spans="2:9" ht="18.75" customHeight="1" x14ac:dyDescent="0.15">
      <c r="B17" s="859" t="s">
        <v>664</v>
      </c>
      <c r="C17" s="662" t="s">
        <v>613</v>
      </c>
      <c r="D17" s="663">
        <v>20450</v>
      </c>
      <c r="E17" s="664">
        <v>21501</v>
      </c>
      <c r="F17" s="665">
        <f>D17-E17</f>
        <v>-1051</v>
      </c>
      <c r="G17" s="896">
        <f>G18+G21+G25</f>
        <v>100</v>
      </c>
      <c r="H17" s="897">
        <f>H18+H21+H25</f>
        <v>100</v>
      </c>
      <c r="I17" s="919">
        <f>G17-H17</f>
        <v>0</v>
      </c>
    </row>
    <row r="18" spans="2:9" x14ac:dyDescent="0.15">
      <c r="B18" s="860"/>
      <c r="C18" s="512" t="s">
        <v>668</v>
      </c>
      <c r="D18" s="669">
        <v>18665</v>
      </c>
      <c r="E18" s="670">
        <f>E19+E20</f>
        <v>19552</v>
      </c>
      <c r="F18" s="671">
        <f t="shared" ref="F18:F28" si="7">D18-E18</f>
        <v>-887</v>
      </c>
      <c r="G18" s="900">
        <f>D18/$D$17*100</f>
        <v>91.271393643031786</v>
      </c>
      <c r="H18" s="901">
        <f>E18/$E$17*100</f>
        <v>90.935305334635601</v>
      </c>
      <c r="I18" s="921">
        <f t="shared" ref="I18:I28" si="8">G18-H18</f>
        <v>0.3360883083961852</v>
      </c>
    </row>
    <row r="19" spans="2:9" x14ac:dyDescent="0.15">
      <c r="B19" s="860"/>
      <c r="C19" s="204" t="s">
        <v>669</v>
      </c>
      <c r="D19" s="486">
        <v>3302</v>
      </c>
      <c r="E19" s="487">
        <v>3650</v>
      </c>
      <c r="F19" s="488">
        <f t="shared" si="7"/>
        <v>-348</v>
      </c>
      <c r="G19" s="902">
        <f t="shared" ref="G19:G28" si="9">D19/$D$17*100</f>
        <v>16.146699266503667</v>
      </c>
      <c r="H19" s="903">
        <f t="shared" ref="H19:H28" si="10">E19/$E$17*100</f>
        <v>16.975954606762475</v>
      </c>
      <c r="I19" s="922">
        <f t="shared" si="8"/>
        <v>-0.82925534025880765</v>
      </c>
    </row>
    <row r="20" spans="2:9" x14ac:dyDescent="0.15">
      <c r="B20" s="860"/>
      <c r="C20" s="206" t="s">
        <v>670</v>
      </c>
      <c r="D20" s="489">
        <v>15363</v>
      </c>
      <c r="E20" s="490">
        <v>15902</v>
      </c>
      <c r="F20" s="491">
        <f t="shared" si="7"/>
        <v>-539</v>
      </c>
      <c r="G20" s="904">
        <f t="shared" si="9"/>
        <v>75.124694376528126</v>
      </c>
      <c r="H20" s="905">
        <f t="shared" si="10"/>
        <v>73.959350727873115</v>
      </c>
      <c r="I20" s="923">
        <f t="shared" si="8"/>
        <v>1.1653436486550106</v>
      </c>
    </row>
    <row r="21" spans="2:9" x14ac:dyDescent="0.15">
      <c r="B21" s="860"/>
      <c r="C21" s="512" t="s">
        <v>671</v>
      </c>
      <c r="D21" s="669">
        <v>1692</v>
      </c>
      <c r="E21" s="670">
        <v>1800</v>
      </c>
      <c r="F21" s="671">
        <f t="shared" si="7"/>
        <v>-108</v>
      </c>
      <c r="G21" s="900">
        <f t="shared" si="9"/>
        <v>8.2738386308068463</v>
      </c>
      <c r="H21" s="901">
        <f t="shared" si="10"/>
        <v>8.3717036416910844</v>
      </c>
      <c r="I21" s="921">
        <f t="shared" si="8"/>
        <v>-9.7865010884238046E-2</v>
      </c>
    </row>
    <row r="22" spans="2:9" x14ac:dyDescent="0.15">
      <c r="B22" s="860"/>
      <c r="C22" s="204" t="s">
        <v>680</v>
      </c>
      <c r="D22" s="486">
        <v>1478</v>
      </c>
      <c r="E22" s="487">
        <v>1589</v>
      </c>
      <c r="F22" s="488">
        <f t="shared" si="7"/>
        <v>-111</v>
      </c>
      <c r="G22" s="902">
        <f t="shared" si="9"/>
        <v>7.2273838630806848</v>
      </c>
      <c r="H22" s="903">
        <f t="shared" si="10"/>
        <v>7.3903539370261857</v>
      </c>
      <c r="I22" s="922">
        <f t="shared" si="8"/>
        <v>-0.16297007394550089</v>
      </c>
    </row>
    <row r="23" spans="2:9" x14ac:dyDescent="0.15">
      <c r="B23" s="860"/>
      <c r="C23" s="516" t="s">
        <v>672</v>
      </c>
      <c r="D23" s="892">
        <v>200</v>
      </c>
      <c r="E23" s="893">
        <v>197</v>
      </c>
      <c r="F23" s="894">
        <f t="shared" si="7"/>
        <v>3</v>
      </c>
      <c r="G23" s="906">
        <f t="shared" si="9"/>
        <v>0.97799511002444983</v>
      </c>
      <c r="H23" s="907">
        <f t="shared" si="10"/>
        <v>0.91623645411841315</v>
      </c>
      <c r="I23" s="924">
        <f t="shared" si="8"/>
        <v>6.1758655906036686E-2</v>
      </c>
    </row>
    <row r="24" spans="2:9" x14ac:dyDescent="0.15">
      <c r="B24" s="860"/>
      <c r="C24" s="206" t="s">
        <v>677</v>
      </c>
      <c r="D24" s="489">
        <v>14</v>
      </c>
      <c r="E24" s="490">
        <v>14</v>
      </c>
      <c r="F24" s="894">
        <f t="shared" ref="F24" si="11">D24-E24</f>
        <v>0</v>
      </c>
      <c r="G24" s="906">
        <f t="shared" ref="G24" si="12">D24/$D$17*100</f>
        <v>6.8459657701711502E-2</v>
      </c>
      <c r="H24" s="907">
        <f t="shared" ref="H24" si="13">E24/$E$17*100</f>
        <v>6.5113250546486215E-2</v>
      </c>
      <c r="I24" s="924">
        <f t="shared" ref="I24" si="14">G24-H24</f>
        <v>3.3464071552252866E-3</v>
      </c>
    </row>
    <row r="25" spans="2:9" x14ac:dyDescent="0.15">
      <c r="B25" s="860"/>
      <c r="C25" s="522" t="s">
        <v>426</v>
      </c>
      <c r="D25" s="666">
        <v>93</v>
      </c>
      <c r="E25" s="667">
        <v>149</v>
      </c>
      <c r="F25" s="668">
        <f t="shared" si="7"/>
        <v>-56</v>
      </c>
      <c r="G25" s="910">
        <f t="shared" si="9"/>
        <v>0.45476772616136918</v>
      </c>
      <c r="H25" s="911">
        <f t="shared" si="10"/>
        <v>0.69299102367331744</v>
      </c>
      <c r="I25" s="920">
        <f t="shared" si="8"/>
        <v>-0.23822329751194826</v>
      </c>
    </row>
    <row r="26" spans="2:9" x14ac:dyDescent="0.15">
      <c r="B26" s="860"/>
      <c r="C26" s="607" t="s">
        <v>427</v>
      </c>
      <c r="D26" s="666">
        <v>19979</v>
      </c>
      <c r="E26" s="667">
        <v>20981</v>
      </c>
      <c r="F26" s="668">
        <f t="shared" si="7"/>
        <v>-1002</v>
      </c>
      <c r="G26" s="912">
        <f t="shared" si="9"/>
        <v>97.696821515892424</v>
      </c>
      <c r="H26" s="913">
        <f t="shared" si="10"/>
        <v>97.581507836844793</v>
      </c>
      <c r="I26" s="926">
        <f t="shared" si="8"/>
        <v>0.11531367904763101</v>
      </c>
    </row>
    <row r="27" spans="2:9" x14ac:dyDescent="0.15">
      <c r="B27" s="860"/>
      <c r="C27" s="522" t="s">
        <v>422</v>
      </c>
      <c r="D27" s="666">
        <v>1678</v>
      </c>
      <c r="E27" s="667">
        <v>1786</v>
      </c>
      <c r="F27" s="668">
        <f t="shared" si="7"/>
        <v>-108</v>
      </c>
      <c r="G27" s="912">
        <f t="shared" si="9"/>
        <v>8.2053789731051339</v>
      </c>
      <c r="H27" s="913">
        <f t="shared" si="10"/>
        <v>8.3065903911445993</v>
      </c>
      <c r="I27" s="926">
        <f t="shared" si="8"/>
        <v>-0.10121141803946543</v>
      </c>
    </row>
    <row r="28" spans="2:9" ht="19.5" thickBot="1" x14ac:dyDescent="0.2">
      <c r="B28" s="860"/>
      <c r="C28" s="672" t="s">
        <v>423</v>
      </c>
      <c r="D28" s="673">
        <v>1207</v>
      </c>
      <c r="E28" s="674">
        <v>1266</v>
      </c>
      <c r="F28" s="675">
        <f t="shared" si="7"/>
        <v>-59</v>
      </c>
      <c r="G28" s="914">
        <f t="shared" si="9"/>
        <v>5.902200488997555</v>
      </c>
      <c r="H28" s="915">
        <f t="shared" si="10"/>
        <v>5.8880982279893956</v>
      </c>
      <c r="I28" s="925">
        <f t="shared" si="8"/>
        <v>1.4102261008159367E-2</v>
      </c>
    </row>
    <row r="29" spans="2:9" ht="18.75" customHeight="1" x14ac:dyDescent="0.15">
      <c r="B29" s="859" t="s">
        <v>612</v>
      </c>
      <c r="C29" s="689" t="s">
        <v>614</v>
      </c>
      <c r="D29" s="663">
        <v>4164</v>
      </c>
      <c r="E29" s="664">
        <v>4512</v>
      </c>
      <c r="F29" s="665">
        <f>D29-E29</f>
        <v>-348</v>
      </c>
      <c r="G29" s="896">
        <f>G30+G31+G35</f>
        <v>100</v>
      </c>
      <c r="H29" s="897">
        <f>H30+H31+H35</f>
        <v>100</v>
      </c>
      <c r="I29" s="919">
        <f>G29-H29</f>
        <v>0</v>
      </c>
    </row>
    <row r="30" spans="2:9" x14ac:dyDescent="0.15">
      <c r="B30" s="860"/>
      <c r="C30" s="690" t="s">
        <v>619</v>
      </c>
      <c r="D30" s="680">
        <v>3826</v>
      </c>
      <c r="E30" s="670">
        <v>4241</v>
      </c>
      <c r="F30" s="681">
        <f t="shared" ref="F30:F38" si="15">D30-E30</f>
        <v>-415</v>
      </c>
      <c r="G30" s="916">
        <f>D30/$D$29*100</f>
        <v>91.882804995196921</v>
      </c>
      <c r="H30" s="901">
        <f>E30/$E$29*100</f>
        <v>93.99379432624113</v>
      </c>
      <c r="I30" s="927">
        <f t="shared" ref="I30:I38" si="16">G30-H30</f>
        <v>-2.1109893310442089</v>
      </c>
    </row>
    <row r="31" spans="2:9" x14ac:dyDescent="0.15">
      <c r="B31" s="860"/>
      <c r="C31" s="690" t="s">
        <v>620</v>
      </c>
      <c r="D31" s="680">
        <v>278</v>
      </c>
      <c r="E31" s="670">
        <v>229</v>
      </c>
      <c r="F31" s="681">
        <f t="shared" si="15"/>
        <v>49</v>
      </c>
      <c r="G31" s="916">
        <f t="shared" ref="G31:G38" si="17">D31/$D$29*100</f>
        <v>6.6762728146013446</v>
      </c>
      <c r="H31" s="901">
        <f t="shared" ref="H31:H38" si="18">E31/$E$29*100</f>
        <v>5.0753546099290778</v>
      </c>
      <c r="I31" s="927">
        <f t="shared" si="16"/>
        <v>1.6009182046722668</v>
      </c>
    </row>
    <row r="32" spans="2:9" x14ac:dyDescent="0.15">
      <c r="B32" s="860"/>
      <c r="C32" s="691" t="s">
        <v>679</v>
      </c>
      <c r="D32" s="486">
        <v>186</v>
      </c>
      <c r="E32" s="487">
        <v>156</v>
      </c>
      <c r="F32" s="488">
        <f t="shared" si="15"/>
        <v>30</v>
      </c>
      <c r="G32" s="902">
        <f t="shared" si="17"/>
        <v>4.46685878962536</v>
      </c>
      <c r="H32" s="903">
        <f t="shared" si="18"/>
        <v>3.4574468085106385</v>
      </c>
      <c r="I32" s="922">
        <f t="shared" si="16"/>
        <v>1.0094119811147215</v>
      </c>
    </row>
    <row r="33" spans="2:9" x14ac:dyDescent="0.15">
      <c r="B33" s="860"/>
      <c r="C33" s="895" t="s">
        <v>621</v>
      </c>
      <c r="D33" s="892">
        <v>75</v>
      </c>
      <c r="E33" s="893">
        <v>71</v>
      </c>
      <c r="F33" s="894">
        <f t="shared" si="15"/>
        <v>4</v>
      </c>
      <c r="G33" s="906">
        <f t="shared" si="17"/>
        <v>1.8011527377521614</v>
      </c>
      <c r="H33" s="907">
        <f t="shared" si="18"/>
        <v>1.5735815602836878</v>
      </c>
      <c r="I33" s="924">
        <f t="shared" si="16"/>
        <v>0.22757117746847366</v>
      </c>
    </row>
    <row r="34" spans="2:9" x14ac:dyDescent="0.15">
      <c r="B34" s="860"/>
      <c r="C34" s="692" t="s">
        <v>678</v>
      </c>
      <c r="D34" s="489">
        <v>17</v>
      </c>
      <c r="E34" s="490">
        <v>2</v>
      </c>
      <c r="F34" s="894">
        <f t="shared" ref="F34" si="19">D34-E34</f>
        <v>15</v>
      </c>
      <c r="G34" s="906">
        <f t="shared" ref="G34" si="20">D34/$D$29*100</f>
        <v>0.40826128722382327</v>
      </c>
      <c r="H34" s="907">
        <f t="shared" ref="H34" si="21">E34/$E$29*100</f>
        <v>4.4326241134751775E-2</v>
      </c>
      <c r="I34" s="924">
        <f t="shared" ref="I34" si="22">G34-H34</f>
        <v>0.36393504608907151</v>
      </c>
    </row>
    <row r="35" spans="2:9" x14ac:dyDescent="0.15">
      <c r="B35" s="860"/>
      <c r="C35" s="693" t="s">
        <v>428</v>
      </c>
      <c r="D35" s="682">
        <v>60</v>
      </c>
      <c r="E35" s="683">
        <v>42</v>
      </c>
      <c r="F35" s="684">
        <f t="shared" si="15"/>
        <v>18</v>
      </c>
      <c r="G35" s="916">
        <f t="shared" si="17"/>
        <v>1.4409221902017291</v>
      </c>
      <c r="H35" s="901">
        <f t="shared" si="18"/>
        <v>0.93085106382978722</v>
      </c>
      <c r="I35" s="928">
        <f t="shared" si="16"/>
        <v>0.51007112637194185</v>
      </c>
    </row>
    <row r="36" spans="2:9" x14ac:dyDescent="0.15">
      <c r="B36" s="860"/>
      <c r="C36" s="694" t="s">
        <v>429</v>
      </c>
      <c r="D36" s="682">
        <v>3914</v>
      </c>
      <c r="E36" s="683">
        <v>4298</v>
      </c>
      <c r="F36" s="684">
        <f t="shared" si="15"/>
        <v>-384</v>
      </c>
      <c r="G36" s="916">
        <f t="shared" si="17"/>
        <v>93.996157540826133</v>
      </c>
      <c r="H36" s="901">
        <f t="shared" si="18"/>
        <v>95.25709219858156</v>
      </c>
      <c r="I36" s="928">
        <f t="shared" si="16"/>
        <v>-1.2609346577554277</v>
      </c>
    </row>
    <row r="37" spans="2:9" x14ac:dyDescent="0.15">
      <c r="B37" s="860"/>
      <c r="C37" s="693" t="s">
        <v>422</v>
      </c>
      <c r="D37" s="682">
        <v>261</v>
      </c>
      <c r="E37" s="683">
        <v>227</v>
      </c>
      <c r="F37" s="684">
        <f t="shared" si="15"/>
        <v>34</v>
      </c>
      <c r="G37" s="916">
        <f t="shared" si="17"/>
        <v>6.2680115273775217</v>
      </c>
      <c r="H37" s="901">
        <f t="shared" si="18"/>
        <v>5.0310283687943258</v>
      </c>
      <c r="I37" s="928">
        <f t="shared" si="16"/>
        <v>1.2369831585831959</v>
      </c>
    </row>
    <row r="38" spans="2:9" ht="19.5" thickBot="1" x14ac:dyDescent="0.2">
      <c r="B38" s="861"/>
      <c r="C38" s="695" t="s">
        <v>423</v>
      </c>
      <c r="D38" s="685">
        <v>11</v>
      </c>
      <c r="E38" s="686">
        <v>13</v>
      </c>
      <c r="F38" s="687">
        <f t="shared" si="15"/>
        <v>-2</v>
      </c>
      <c r="G38" s="917">
        <f t="shared" si="17"/>
        <v>0.26416906820365033</v>
      </c>
      <c r="H38" s="918">
        <f t="shared" si="18"/>
        <v>0.28812056737588648</v>
      </c>
      <c r="I38" s="929">
        <f t="shared" si="16"/>
        <v>-2.3951499172236157E-2</v>
      </c>
    </row>
    <row r="39" spans="2:9" ht="38.25" customHeight="1" x14ac:dyDescent="0.15">
      <c r="B39" s="696" t="s">
        <v>665</v>
      </c>
      <c r="C39" s="862" t="s">
        <v>667</v>
      </c>
      <c r="D39" s="862"/>
      <c r="E39" s="862"/>
      <c r="F39" s="862"/>
      <c r="G39" s="862"/>
      <c r="H39" s="862"/>
      <c r="I39" s="862"/>
    </row>
  </sheetData>
  <mergeCells count="8">
    <mergeCell ref="B4:B16"/>
    <mergeCell ref="B17:B28"/>
    <mergeCell ref="B29:B38"/>
    <mergeCell ref="C39:I39"/>
    <mergeCell ref="D2:E2"/>
    <mergeCell ref="G2:H2"/>
    <mergeCell ref="I2:I3"/>
    <mergeCell ref="B2:C3"/>
  </mergeCells>
  <phoneticPr fontId="4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workbookViewId="0">
      <selection activeCell="H40" sqref="H40"/>
    </sheetView>
  </sheetViews>
  <sheetFormatPr defaultRowHeight="18.75" x14ac:dyDescent="0.15"/>
  <cols>
    <col min="1" max="1" width="2.5" style="25" customWidth="1"/>
    <col min="2" max="2" width="17.875" style="25" customWidth="1"/>
    <col min="3" max="8" width="9" style="492"/>
    <col min="9" max="16384" width="9" style="25"/>
  </cols>
  <sheetData>
    <row r="1" spans="2:10" ht="20.25" x14ac:dyDescent="0.15">
      <c r="B1" s="697" t="s">
        <v>659</v>
      </c>
    </row>
    <row r="2" spans="2:10" s="198" customFormat="1" ht="15" customHeight="1" x14ac:dyDescent="0.15">
      <c r="B2" s="875" t="s">
        <v>430</v>
      </c>
      <c r="C2" s="876" t="s">
        <v>437</v>
      </c>
      <c r="D2" s="877"/>
      <c r="E2" s="877"/>
      <c r="F2" s="877"/>
      <c r="G2" s="877"/>
      <c r="H2" s="877"/>
      <c r="I2" s="877"/>
      <c r="J2" s="878"/>
    </row>
    <row r="3" spans="2:10" s="198" customFormat="1" ht="15" customHeight="1" x14ac:dyDescent="0.15">
      <c r="B3" s="857"/>
      <c r="C3" s="871" t="s">
        <v>439</v>
      </c>
      <c r="D3" s="871"/>
      <c r="E3" s="871"/>
      <c r="F3" s="872" t="s">
        <v>438</v>
      </c>
      <c r="G3" s="873"/>
      <c r="H3" s="874"/>
      <c r="I3" s="879" t="s">
        <v>441</v>
      </c>
      <c r="J3" s="879" t="s">
        <v>442</v>
      </c>
    </row>
    <row r="4" spans="2:10" s="198" customFormat="1" ht="15" customHeight="1" x14ac:dyDescent="0.15">
      <c r="B4" s="857"/>
      <c r="C4" s="495" t="s">
        <v>431</v>
      </c>
      <c r="D4" s="496" t="s">
        <v>432</v>
      </c>
      <c r="E4" s="497" t="s">
        <v>433</v>
      </c>
      <c r="F4" s="495" t="s">
        <v>431</v>
      </c>
      <c r="G4" s="496" t="s">
        <v>432</v>
      </c>
      <c r="H4" s="497" t="s">
        <v>433</v>
      </c>
      <c r="I4" s="880"/>
      <c r="J4" s="880"/>
    </row>
    <row r="5" spans="2:10" s="198" customFormat="1" ht="13.5" customHeight="1" x14ac:dyDescent="0.15">
      <c r="B5" s="484" t="s">
        <v>434</v>
      </c>
      <c r="C5" s="498">
        <v>1966</v>
      </c>
      <c r="D5" s="499">
        <v>1692</v>
      </c>
      <c r="E5" s="500">
        <v>274</v>
      </c>
      <c r="F5" s="498">
        <v>2029</v>
      </c>
      <c r="G5" s="499">
        <v>1800</v>
      </c>
      <c r="H5" s="500">
        <v>229</v>
      </c>
      <c r="I5" s="494">
        <f>D5-G5</f>
        <v>-108</v>
      </c>
      <c r="J5" s="494">
        <f>E5-H5</f>
        <v>45</v>
      </c>
    </row>
    <row r="6" spans="2:10" s="198" customFormat="1" ht="13.5" customHeight="1" x14ac:dyDescent="0.15">
      <c r="B6" s="512" t="s">
        <v>435</v>
      </c>
      <c r="C6" s="501">
        <v>1691</v>
      </c>
      <c r="D6" s="502">
        <v>1492</v>
      </c>
      <c r="E6" s="503">
        <v>199</v>
      </c>
      <c r="F6" s="501">
        <v>1745</v>
      </c>
      <c r="G6" s="502">
        <v>1589</v>
      </c>
      <c r="H6" s="503">
        <v>156</v>
      </c>
      <c r="I6" s="504">
        <f t="shared" ref="I6:I61" si="0">D6-G6</f>
        <v>-97</v>
      </c>
      <c r="J6" s="504">
        <f t="shared" ref="J6:J61" si="1">E6-H6</f>
        <v>43</v>
      </c>
    </row>
    <row r="7" spans="2:10" s="198" customFormat="1" ht="13.5" customHeight="1" x14ac:dyDescent="0.15">
      <c r="B7" s="204" t="s">
        <v>443</v>
      </c>
      <c r="C7" s="505">
        <v>224</v>
      </c>
      <c r="D7" s="506">
        <v>180</v>
      </c>
      <c r="E7" s="507">
        <v>44</v>
      </c>
      <c r="F7" s="505">
        <v>232</v>
      </c>
      <c r="G7" s="506">
        <v>185</v>
      </c>
      <c r="H7" s="507">
        <v>47</v>
      </c>
      <c r="I7" s="508">
        <f t="shared" si="0"/>
        <v>-5</v>
      </c>
      <c r="J7" s="508">
        <f t="shared" si="1"/>
        <v>-3</v>
      </c>
    </row>
    <row r="8" spans="2:10" s="198" customFormat="1" ht="13.5" customHeight="1" x14ac:dyDescent="0.15">
      <c r="B8" s="204" t="s">
        <v>444</v>
      </c>
      <c r="C8" s="505">
        <v>12</v>
      </c>
      <c r="D8" s="506">
        <v>9</v>
      </c>
      <c r="E8" s="507">
        <v>3</v>
      </c>
      <c r="F8" s="505">
        <v>14</v>
      </c>
      <c r="G8" s="506">
        <v>12</v>
      </c>
      <c r="H8" s="507">
        <v>2</v>
      </c>
      <c r="I8" s="508">
        <f t="shared" si="0"/>
        <v>-3</v>
      </c>
      <c r="J8" s="508">
        <f t="shared" si="1"/>
        <v>1</v>
      </c>
    </row>
    <row r="9" spans="2:10" s="198" customFormat="1" ht="13.5" customHeight="1" x14ac:dyDescent="0.15">
      <c r="B9" s="204" t="s">
        <v>445</v>
      </c>
      <c r="C9" s="505">
        <v>102</v>
      </c>
      <c r="D9" s="506">
        <v>85</v>
      </c>
      <c r="E9" s="507">
        <v>17</v>
      </c>
      <c r="F9" s="505">
        <v>102</v>
      </c>
      <c r="G9" s="506">
        <v>100</v>
      </c>
      <c r="H9" s="507">
        <v>2</v>
      </c>
      <c r="I9" s="508">
        <f t="shared" si="0"/>
        <v>-15</v>
      </c>
      <c r="J9" s="508">
        <f t="shared" si="1"/>
        <v>15</v>
      </c>
    </row>
    <row r="10" spans="2:10" s="198" customFormat="1" ht="13.5" customHeight="1" x14ac:dyDescent="0.15">
      <c r="B10" s="204" t="s">
        <v>446</v>
      </c>
      <c r="C10" s="505">
        <v>7</v>
      </c>
      <c r="D10" s="506">
        <v>7</v>
      </c>
      <c r="E10" s="507">
        <v>0</v>
      </c>
      <c r="F10" s="505">
        <v>6</v>
      </c>
      <c r="G10" s="506">
        <v>6</v>
      </c>
      <c r="H10" s="507">
        <v>0</v>
      </c>
      <c r="I10" s="508">
        <f t="shared" si="0"/>
        <v>1</v>
      </c>
      <c r="J10" s="508">
        <f t="shared" si="1"/>
        <v>0</v>
      </c>
    </row>
    <row r="11" spans="2:10" s="198" customFormat="1" ht="13.5" customHeight="1" x14ac:dyDescent="0.15">
      <c r="B11" s="204" t="s">
        <v>447</v>
      </c>
      <c r="C11" s="505">
        <v>511</v>
      </c>
      <c r="D11" s="506">
        <v>452</v>
      </c>
      <c r="E11" s="507">
        <v>59</v>
      </c>
      <c r="F11" s="505">
        <v>553</v>
      </c>
      <c r="G11" s="506">
        <v>498</v>
      </c>
      <c r="H11" s="507">
        <v>55</v>
      </c>
      <c r="I11" s="508">
        <f t="shared" si="0"/>
        <v>-46</v>
      </c>
      <c r="J11" s="508">
        <f t="shared" si="1"/>
        <v>4</v>
      </c>
    </row>
    <row r="12" spans="2:10" s="198" customFormat="1" ht="13.5" customHeight="1" x14ac:dyDescent="0.15">
      <c r="B12" s="204" t="s">
        <v>448</v>
      </c>
      <c r="C12" s="505">
        <v>5</v>
      </c>
      <c r="D12" s="506">
        <v>5</v>
      </c>
      <c r="E12" s="507">
        <v>0</v>
      </c>
      <c r="F12" s="505">
        <v>1</v>
      </c>
      <c r="G12" s="506">
        <v>1</v>
      </c>
      <c r="H12" s="507">
        <v>0</v>
      </c>
      <c r="I12" s="508">
        <f t="shared" si="0"/>
        <v>4</v>
      </c>
      <c r="J12" s="508">
        <f t="shared" si="1"/>
        <v>0</v>
      </c>
    </row>
    <row r="13" spans="2:10" s="198" customFormat="1" ht="13.5" customHeight="1" x14ac:dyDescent="0.15">
      <c r="B13" s="204" t="s">
        <v>449</v>
      </c>
      <c r="C13" s="505">
        <v>383</v>
      </c>
      <c r="D13" s="506">
        <v>352</v>
      </c>
      <c r="E13" s="507">
        <v>31</v>
      </c>
      <c r="F13" s="505">
        <v>382</v>
      </c>
      <c r="G13" s="506">
        <v>355</v>
      </c>
      <c r="H13" s="507">
        <v>27</v>
      </c>
      <c r="I13" s="508">
        <f t="shared" si="0"/>
        <v>-3</v>
      </c>
      <c r="J13" s="508">
        <f t="shared" si="1"/>
        <v>4</v>
      </c>
    </row>
    <row r="14" spans="2:10" s="198" customFormat="1" ht="13.5" customHeight="1" x14ac:dyDescent="0.15">
      <c r="B14" s="204" t="s">
        <v>450</v>
      </c>
      <c r="C14" s="505">
        <v>2</v>
      </c>
      <c r="D14" s="506">
        <v>0</v>
      </c>
      <c r="E14" s="507">
        <v>2</v>
      </c>
      <c r="F14" s="505">
        <v>2</v>
      </c>
      <c r="G14" s="506">
        <v>0</v>
      </c>
      <c r="H14" s="507">
        <v>2</v>
      </c>
      <c r="I14" s="508">
        <f t="shared" si="0"/>
        <v>0</v>
      </c>
      <c r="J14" s="508">
        <f t="shared" si="1"/>
        <v>0</v>
      </c>
    </row>
    <row r="15" spans="2:10" s="198" customFormat="1" ht="13.5" customHeight="1" x14ac:dyDescent="0.15">
      <c r="B15" s="204" t="s">
        <v>451</v>
      </c>
      <c r="C15" s="505">
        <v>5</v>
      </c>
      <c r="D15" s="506">
        <v>3</v>
      </c>
      <c r="E15" s="507">
        <v>2</v>
      </c>
      <c r="F15" s="505">
        <v>5</v>
      </c>
      <c r="G15" s="506">
        <v>5</v>
      </c>
      <c r="H15" s="507">
        <v>0</v>
      </c>
      <c r="I15" s="508">
        <f t="shared" si="0"/>
        <v>-2</v>
      </c>
      <c r="J15" s="508">
        <f t="shared" si="1"/>
        <v>2</v>
      </c>
    </row>
    <row r="16" spans="2:10" s="198" customFormat="1" ht="13.5" customHeight="1" x14ac:dyDescent="0.15">
      <c r="B16" s="204" t="s">
        <v>452</v>
      </c>
      <c r="C16" s="505">
        <v>1</v>
      </c>
      <c r="D16" s="506">
        <v>1</v>
      </c>
      <c r="E16" s="507">
        <v>0</v>
      </c>
      <c r="F16" s="505">
        <v>2</v>
      </c>
      <c r="G16" s="506">
        <v>2</v>
      </c>
      <c r="H16" s="507">
        <v>0</v>
      </c>
      <c r="I16" s="508">
        <f t="shared" si="0"/>
        <v>-1</v>
      </c>
      <c r="J16" s="508">
        <f t="shared" si="1"/>
        <v>0</v>
      </c>
    </row>
    <row r="17" spans="2:10" s="198" customFormat="1" ht="13.5" customHeight="1" x14ac:dyDescent="0.15">
      <c r="B17" s="204" t="s">
        <v>453</v>
      </c>
      <c r="C17" s="505">
        <v>84</v>
      </c>
      <c r="D17" s="506">
        <v>73</v>
      </c>
      <c r="E17" s="507">
        <v>11</v>
      </c>
      <c r="F17" s="505">
        <v>73</v>
      </c>
      <c r="G17" s="506">
        <v>67</v>
      </c>
      <c r="H17" s="507">
        <v>6</v>
      </c>
      <c r="I17" s="508">
        <f t="shared" si="0"/>
        <v>6</v>
      </c>
      <c r="J17" s="508">
        <f t="shared" si="1"/>
        <v>5</v>
      </c>
    </row>
    <row r="18" spans="2:10" s="198" customFormat="1" ht="13.5" customHeight="1" x14ac:dyDescent="0.15">
      <c r="B18" s="204" t="s">
        <v>454</v>
      </c>
      <c r="C18" s="505">
        <v>3</v>
      </c>
      <c r="D18" s="506">
        <v>3</v>
      </c>
      <c r="E18" s="507">
        <v>0</v>
      </c>
      <c r="F18" s="505">
        <v>1</v>
      </c>
      <c r="G18" s="506">
        <v>0</v>
      </c>
      <c r="H18" s="507">
        <v>1</v>
      </c>
      <c r="I18" s="508">
        <f t="shared" si="0"/>
        <v>3</v>
      </c>
      <c r="J18" s="508">
        <f t="shared" si="1"/>
        <v>-1</v>
      </c>
    </row>
    <row r="19" spans="2:10" s="198" customFormat="1" ht="13.5" customHeight="1" x14ac:dyDescent="0.15">
      <c r="B19" s="204" t="s">
        <v>455</v>
      </c>
      <c r="C19" s="505">
        <v>59</v>
      </c>
      <c r="D19" s="506">
        <v>55</v>
      </c>
      <c r="E19" s="507">
        <v>4</v>
      </c>
      <c r="F19" s="505">
        <v>80</v>
      </c>
      <c r="G19" s="506">
        <v>77</v>
      </c>
      <c r="H19" s="507">
        <v>3</v>
      </c>
      <c r="I19" s="508">
        <f t="shared" si="0"/>
        <v>-22</v>
      </c>
      <c r="J19" s="508">
        <f t="shared" si="1"/>
        <v>1</v>
      </c>
    </row>
    <row r="20" spans="2:10" s="198" customFormat="1" ht="13.5" customHeight="1" x14ac:dyDescent="0.15">
      <c r="B20" s="204" t="s">
        <v>456</v>
      </c>
      <c r="C20" s="505">
        <v>26</v>
      </c>
      <c r="D20" s="506">
        <v>23</v>
      </c>
      <c r="E20" s="507">
        <v>3</v>
      </c>
      <c r="F20" s="505">
        <v>25</v>
      </c>
      <c r="G20" s="506">
        <v>23</v>
      </c>
      <c r="H20" s="507">
        <v>2</v>
      </c>
      <c r="I20" s="508">
        <f t="shared" si="0"/>
        <v>0</v>
      </c>
      <c r="J20" s="508">
        <f t="shared" si="1"/>
        <v>1</v>
      </c>
    </row>
    <row r="21" spans="2:10" s="198" customFormat="1" ht="13.5" customHeight="1" x14ac:dyDescent="0.15">
      <c r="B21" s="204" t="s">
        <v>457</v>
      </c>
      <c r="C21" s="505">
        <v>16</v>
      </c>
      <c r="D21" s="506">
        <v>16</v>
      </c>
      <c r="E21" s="507">
        <v>0</v>
      </c>
      <c r="F21" s="505">
        <v>15</v>
      </c>
      <c r="G21" s="506">
        <v>15</v>
      </c>
      <c r="H21" s="507">
        <v>0</v>
      </c>
      <c r="I21" s="508">
        <f t="shared" si="0"/>
        <v>1</v>
      </c>
      <c r="J21" s="508">
        <f t="shared" si="1"/>
        <v>0</v>
      </c>
    </row>
    <row r="22" spans="2:10" s="198" customFormat="1" ht="13.5" customHeight="1" x14ac:dyDescent="0.15">
      <c r="B22" s="204" t="s">
        <v>458</v>
      </c>
      <c r="C22" s="505">
        <v>3</v>
      </c>
      <c r="D22" s="506">
        <v>2</v>
      </c>
      <c r="E22" s="507">
        <v>1</v>
      </c>
      <c r="F22" s="505">
        <v>7</v>
      </c>
      <c r="G22" s="506">
        <v>6</v>
      </c>
      <c r="H22" s="507">
        <v>1</v>
      </c>
      <c r="I22" s="508">
        <f t="shared" si="0"/>
        <v>-4</v>
      </c>
      <c r="J22" s="508">
        <f t="shared" si="1"/>
        <v>0</v>
      </c>
    </row>
    <row r="23" spans="2:10" s="198" customFormat="1" ht="13.5" customHeight="1" x14ac:dyDescent="0.15">
      <c r="B23" s="204" t="s">
        <v>459</v>
      </c>
      <c r="C23" s="505">
        <v>2</v>
      </c>
      <c r="D23" s="506">
        <v>1</v>
      </c>
      <c r="E23" s="507">
        <v>1</v>
      </c>
      <c r="F23" s="505">
        <v>2</v>
      </c>
      <c r="G23" s="506">
        <v>2</v>
      </c>
      <c r="H23" s="507">
        <v>0</v>
      </c>
      <c r="I23" s="508">
        <f t="shared" si="0"/>
        <v>-1</v>
      </c>
      <c r="J23" s="508">
        <f t="shared" si="1"/>
        <v>1</v>
      </c>
    </row>
    <row r="24" spans="2:10" s="198" customFormat="1" ht="13.5" customHeight="1" x14ac:dyDescent="0.15">
      <c r="B24" s="204" t="s">
        <v>460</v>
      </c>
      <c r="C24" s="505">
        <v>10</v>
      </c>
      <c r="D24" s="506">
        <v>7</v>
      </c>
      <c r="E24" s="507">
        <v>3</v>
      </c>
      <c r="F24" s="505">
        <v>5</v>
      </c>
      <c r="G24" s="506">
        <v>4</v>
      </c>
      <c r="H24" s="507">
        <v>1</v>
      </c>
      <c r="I24" s="508">
        <f t="shared" si="0"/>
        <v>3</v>
      </c>
      <c r="J24" s="508">
        <f t="shared" si="1"/>
        <v>2</v>
      </c>
    </row>
    <row r="25" spans="2:10" s="198" customFormat="1" ht="13.5" customHeight="1" x14ac:dyDescent="0.15">
      <c r="B25" s="204" t="s">
        <v>461</v>
      </c>
      <c r="C25" s="505">
        <v>126</v>
      </c>
      <c r="D25" s="506">
        <v>125</v>
      </c>
      <c r="E25" s="507">
        <v>1</v>
      </c>
      <c r="F25" s="505">
        <v>141</v>
      </c>
      <c r="G25" s="506">
        <v>138</v>
      </c>
      <c r="H25" s="507">
        <v>3</v>
      </c>
      <c r="I25" s="508">
        <f t="shared" si="0"/>
        <v>-13</v>
      </c>
      <c r="J25" s="508">
        <f t="shared" si="1"/>
        <v>-2</v>
      </c>
    </row>
    <row r="26" spans="2:10" s="198" customFormat="1" ht="13.5" customHeight="1" x14ac:dyDescent="0.15">
      <c r="B26" s="204" t="s">
        <v>462</v>
      </c>
      <c r="C26" s="505">
        <v>0</v>
      </c>
      <c r="D26" s="506">
        <v>0</v>
      </c>
      <c r="E26" s="507">
        <v>0</v>
      </c>
      <c r="F26" s="642" t="s">
        <v>593</v>
      </c>
      <c r="G26" s="643" t="s">
        <v>589</v>
      </c>
      <c r="H26" s="644" t="s">
        <v>589</v>
      </c>
      <c r="I26" s="645" t="s">
        <v>589</v>
      </c>
      <c r="J26" s="645" t="s">
        <v>589</v>
      </c>
    </row>
    <row r="27" spans="2:10" s="198" customFormat="1" ht="13.5" customHeight="1" x14ac:dyDescent="0.15">
      <c r="B27" s="204" t="s">
        <v>463</v>
      </c>
      <c r="C27" s="505">
        <v>15</v>
      </c>
      <c r="D27" s="506">
        <v>14</v>
      </c>
      <c r="E27" s="507">
        <v>1</v>
      </c>
      <c r="F27" s="505">
        <v>17</v>
      </c>
      <c r="G27" s="506">
        <v>16</v>
      </c>
      <c r="H27" s="507">
        <v>1</v>
      </c>
      <c r="I27" s="508">
        <f t="shared" si="0"/>
        <v>-2</v>
      </c>
      <c r="J27" s="508">
        <f t="shared" si="1"/>
        <v>0</v>
      </c>
    </row>
    <row r="28" spans="2:10" s="198" customFormat="1" ht="13.5" customHeight="1" x14ac:dyDescent="0.15">
      <c r="B28" s="204" t="s">
        <v>464</v>
      </c>
      <c r="C28" s="505">
        <v>4</v>
      </c>
      <c r="D28" s="506">
        <v>4</v>
      </c>
      <c r="E28" s="507">
        <v>0</v>
      </c>
      <c r="F28" s="505">
        <v>8</v>
      </c>
      <c r="G28" s="506">
        <v>8</v>
      </c>
      <c r="H28" s="507">
        <v>0</v>
      </c>
      <c r="I28" s="508">
        <f t="shared" si="0"/>
        <v>-4</v>
      </c>
      <c r="J28" s="508">
        <f t="shared" si="1"/>
        <v>0</v>
      </c>
    </row>
    <row r="29" spans="2:10" s="198" customFormat="1" ht="13.5" customHeight="1" x14ac:dyDescent="0.15">
      <c r="B29" s="204" t="s">
        <v>465</v>
      </c>
      <c r="C29" s="505">
        <v>0</v>
      </c>
      <c r="D29" s="506">
        <v>0</v>
      </c>
      <c r="E29" s="507">
        <v>0</v>
      </c>
      <c r="F29" s="642" t="s">
        <v>593</v>
      </c>
      <c r="G29" s="643" t="s">
        <v>589</v>
      </c>
      <c r="H29" s="644" t="s">
        <v>589</v>
      </c>
      <c r="I29" s="645" t="s">
        <v>589</v>
      </c>
      <c r="J29" s="645" t="s">
        <v>589</v>
      </c>
    </row>
    <row r="30" spans="2:10" s="198" customFormat="1" ht="13.5" customHeight="1" x14ac:dyDescent="0.15">
      <c r="B30" s="204" t="s">
        <v>466</v>
      </c>
      <c r="C30" s="505">
        <v>1</v>
      </c>
      <c r="D30" s="506">
        <v>1</v>
      </c>
      <c r="E30" s="507">
        <v>0</v>
      </c>
      <c r="F30" s="505">
        <v>1</v>
      </c>
      <c r="G30" s="506">
        <v>1</v>
      </c>
      <c r="H30" s="507">
        <v>0</v>
      </c>
      <c r="I30" s="508">
        <f t="shared" si="0"/>
        <v>0</v>
      </c>
      <c r="J30" s="508">
        <f t="shared" si="1"/>
        <v>0</v>
      </c>
    </row>
    <row r="31" spans="2:10" s="198" customFormat="1" ht="13.5" customHeight="1" x14ac:dyDescent="0.15">
      <c r="B31" s="204" t="s">
        <v>467</v>
      </c>
      <c r="C31" s="505">
        <v>0</v>
      </c>
      <c r="D31" s="506">
        <v>0</v>
      </c>
      <c r="E31" s="507">
        <v>0</v>
      </c>
      <c r="F31" s="642" t="s">
        <v>593</v>
      </c>
      <c r="G31" s="643" t="s">
        <v>589</v>
      </c>
      <c r="H31" s="644" t="s">
        <v>589</v>
      </c>
      <c r="I31" s="645" t="s">
        <v>589</v>
      </c>
      <c r="J31" s="645" t="s">
        <v>589</v>
      </c>
    </row>
    <row r="32" spans="2:10" s="198" customFormat="1" ht="13.5" customHeight="1" x14ac:dyDescent="0.15">
      <c r="B32" s="204" t="s">
        <v>468</v>
      </c>
      <c r="C32" s="505">
        <v>1</v>
      </c>
      <c r="D32" s="506">
        <v>1</v>
      </c>
      <c r="E32" s="507">
        <v>0</v>
      </c>
      <c r="F32" s="642" t="s">
        <v>593</v>
      </c>
      <c r="G32" s="643" t="s">
        <v>589</v>
      </c>
      <c r="H32" s="644" t="s">
        <v>589</v>
      </c>
      <c r="I32" s="645" t="s">
        <v>589</v>
      </c>
      <c r="J32" s="645" t="s">
        <v>589</v>
      </c>
    </row>
    <row r="33" spans="2:10" s="198" customFormat="1" ht="13.5" customHeight="1" x14ac:dyDescent="0.15">
      <c r="B33" s="204" t="s">
        <v>469</v>
      </c>
      <c r="C33" s="505">
        <v>0</v>
      </c>
      <c r="D33" s="506">
        <v>0</v>
      </c>
      <c r="E33" s="507">
        <v>0</v>
      </c>
      <c r="F33" s="642" t="s">
        <v>593</v>
      </c>
      <c r="G33" s="643" t="s">
        <v>589</v>
      </c>
      <c r="H33" s="644" t="s">
        <v>589</v>
      </c>
      <c r="I33" s="645" t="s">
        <v>589</v>
      </c>
      <c r="J33" s="645" t="s">
        <v>589</v>
      </c>
    </row>
    <row r="34" spans="2:10" s="198" customFormat="1" ht="13.5" customHeight="1" x14ac:dyDescent="0.15">
      <c r="B34" s="204" t="s">
        <v>470</v>
      </c>
      <c r="C34" s="505">
        <v>0</v>
      </c>
      <c r="D34" s="506">
        <v>0</v>
      </c>
      <c r="E34" s="507">
        <v>0</v>
      </c>
      <c r="F34" s="642" t="s">
        <v>593</v>
      </c>
      <c r="G34" s="643" t="s">
        <v>589</v>
      </c>
      <c r="H34" s="644" t="s">
        <v>589</v>
      </c>
      <c r="I34" s="645" t="s">
        <v>589</v>
      </c>
      <c r="J34" s="645" t="s">
        <v>589</v>
      </c>
    </row>
    <row r="35" spans="2:10" s="198" customFormat="1" ht="13.5" customHeight="1" x14ac:dyDescent="0.15">
      <c r="B35" s="204" t="s">
        <v>471</v>
      </c>
      <c r="C35" s="505">
        <v>2</v>
      </c>
      <c r="D35" s="506">
        <v>2</v>
      </c>
      <c r="E35" s="507">
        <v>0</v>
      </c>
      <c r="F35" s="505">
        <v>1</v>
      </c>
      <c r="G35" s="506">
        <v>1</v>
      </c>
      <c r="H35" s="507">
        <v>0</v>
      </c>
      <c r="I35" s="508">
        <f t="shared" si="0"/>
        <v>1</v>
      </c>
      <c r="J35" s="508">
        <f t="shared" si="1"/>
        <v>0</v>
      </c>
    </row>
    <row r="36" spans="2:10" s="198" customFormat="1" ht="13.5" customHeight="1" x14ac:dyDescent="0.15">
      <c r="B36" s="204" t="s">
        <v>472</v>
      </c>
      <c r="C36" s="505">
        <v>1</v>
      </c>
      <c r="D36" s="506">
        <v>0</v>
      </c>
      <c r="E36" s="507">
        <v>1</v>
      </c>
      <c r="F36" s="505">
        <v>4</v>
      </c>
      <c r="G36" s="506">
        <v>2</v>
      </c>
      <c r="H36" s="507">
        <v>2</v>
      </c>
      <c r="I36" s="508">
        <f t="shared" si="0"/>
        <v>-2</v>
      </c>
      <c r="J36" s="508">
        <f t="shared" si="1"/>
        <v>-1</v>
      </c>
    </row>
    <row r="37" spans="2:10" s="198" customFormat="1" ht="13.5" customHeight="1" x14ac:dyDescent="0.15">
      <c r="B37" s="204" t="s">
        <v>473</v>
      </c>
      <c r="C37" s="505">
        <v>1</v>
      </c>
      <c r="D37" s="506">
        <v>1</v>
      </c>
      <c r="E37" s="507">
        <v>0</v>
      </c>
      <c r="F37" s="505">
        <v>3</v>
      </c>
      <c r="G37" s="506">
        <v>3</v>
      </c>
      <c r="H37" s="507">
        <v>0</v>
      </c>
      <c r="I37" s="508">
        <f t="shared" si="0"/>
        <v>-2</v>
      </c>
      <c r="J37" s="508">
        <f t="shared" si="1"/>
        <v>0</v>
      </c>
    </row>
    <row r="38" spans="2:10" s="198" customFormat="1" ht="13.5" customHeight="1" x14ac:dyDescent="0.15">
      <c r="B38" s="204" t="s">
        <v>474</v>
      </c>
      <c r="C38" s="505">
        <v>3</v>
      </c>
      <c r="D38" s="506">
        <v>2</v>
      </c>
      <c r="E38" s="507">
        <v>1</v>
      </c>
      <c r="F38" s="505">
        <v>2</v>
      </c>
      <c r="G38" s="506">
        <v>2</v>
      </c>
      <c r="H38" s="507">
        <v>0</v>
      </c>
      <c r="I38" s="508">
        <f t="shared" si="0"/>
        <v>0</v>
      </c>
      <c r="J38" s="508">
        <f t="shared" si="1"/>
        <v>1</v>
      </c>
    </row>
    <row r="39" spans="2:10" s="198" customFormat="1" ht="13.5" customHeight="1" x14ac:dyDescent="0.15">
      <c r="B39" s="204" t="s">
        <v>475</v>
      </c>
      <c r="C39" s="505">
        <v>4</v>
      </c>
      <c r="D39" s="506">
        <v>4</v>
      </c>
      <c r="E39" s="507">
        <v>0</v>
      </c>
      <c r="F39" s="505">
        <v>8</v>
      </c>
      <c r="G39" s="506">
        <v>7</v>
      </c>
      <c r="H39" s="507">
        <v>1</v>
      </c>
      <c r="I39" s="508">
        <f t="shared" si="0"/>
        <v>-3</v>
      </c>
      <c r="J39" s="508">
        <f t="shared" si="1"/>
        <v>-1</v>
      </c>
    </row>
    <row r="40" spans="2:10" s="198" customFormat="1" ht="13.5" customHeight="1" x14ac:dyDescent="0.15">
      <c r="B40" s="204" t="s">
        <v>476</v>
      </c>
      <c r="C40" s="505">
        <v>10</v>
      </c>
      <c r="D40" s="506">
        <v>10</v>
      </c>
      <c r="E40" s="507">
        <v>0</v>
      </c>
      <c r="F40" s="505">
        <v>14</v>
      </c>
      <c r="G40" s="506">
        <v>14</v>
      </c>
      <c r="H40" s="507">
        <v>0</v>
      </c>
      <c r="I40" s="508">
        <f t="shared" si="0"/>
        <v>-4</v>
      </c>
      <c r="J40" s="508">
        <f t="shared" si="1"/>
        <v>0</v>
      </c>
    </row>
    <row r="41" spans="2:10" s="198" customFormat="1" ht="13.5" customHeight="1" x14ac:dyDescent="0.15">
      <c r="B41" s="204" t="s">
        <v>477</v>
      </c>
      <c r="C41" s="505">
        <v>5</v>
      </c>
      <c r="D41" s="506">
        <v>5</v>
      </c>
      <c r="E41" s="507">
        <v>0</v>
      </c>
      <c r="F41" s="505">
        <v>2</v>
      </c>
      <c r="G41" s="506">
        <v>2</v>
      </c>
      <c r="H41" s="507">
        <v>0</v>
      </c>
      <c r="I41" s="508">
        <f t="shared" si="0"/>
        <v>3</v>
      </c>
      <c r="J41" s="508">
        <f t="shared" si="1"/>
        <v>0</v>
      </c>
    </row>
    <row r="42" spans="2:10" s="198" customFormat="1" ht="13.5" customHeight="1" x14ac:dyDescent="0.15">
      <c r="B42" s="204" t="s">
        <v>478</v>
      </c>
      <c r="C42" s="505">
        <v>0</v>
      </c>
      <c r="D42" s="506">
        <v>0</v>
      </c>
      <c r="E42" s="507">
        <v>0</v>
      </c>
      <c r="F42" s="505">
        <v>2</v>
      </c>
      <c r="G42" s="506">
        <v>2</v>
      </c>
      <c r="H42" s="507">
        <v>0</v>
      </c>
      <c r="I42" s="508">
        <f t="shared" si="0"/>
        <v>-2</v>
      </c>
      <c r="J42" s="508">
        <f t="shared" si="1"/>
        <v>0</v>
      </c>
    </row>
    <row r="43" spans="2:10" s="198" customFormat="1" ht="13.5" customHeight="1" x14ac:dyDescent="0.15">
      <c r="B43" s="204" t="s">
        <v>479</v>
      </c>
      <c r="C43" s="505">
        <v>2</v>
      </c>
      <c r="D43" s="506">
        <v>2</v>
      </c>
      <c r="E43" s="507">
        <v>0</v>
      </c>
      <c r="F43" s="505">
        <v>1</v>
      </c>
      <c r="G43" s="506">
        <v>1</v>
      </c>
      <c r="H43" s="507">
        <v>0</v>
      </c>
      <c r="I43" s="508">
        <f t="shared" si="0"/>
        <v>1</v>
      </c>
      <c r="J43" s="508">
        <f t="shared" si="1"/>
        <v>0</v>
      </c>
    </row>
    <row r="44" spans="2:10" s="198" customFormat="1" ht="13.5" customHeight="1" x14ac:dyDescent="0.15">
      <c r="B44" s="204" t="s">
        <v>480</v>
      </c>
      <c r="C44" s="505">
        <v>14</v>
      </c>
      <c r="D44" s="506">
        <v>14</v>
      </c>
      <c r="E44" s="507">
        <v>0</v>
      </c>
      <c r="F44" s="505">
        <v>11</v>
      </c>
      <c r="G44" s="506">
        <v>11</v>
      </c>
      <c r="H44" s="507">
        <v>0</v>
      </c>
      <c r="I44" s="508">
        <f t="shared" si="0"/>
        <v>3</v>
      </c>
      <c r="J44" s="508">
        <f t="shared" si="1"/>
        <v>0</v>
      </c>
    </row>
    <row r="45" spans="2:10" s="198" customFormat="1" ht="13.5" customHeight="1" x14ac:dyDescent="0.15">
      <c r="B45" s="204" t="s">
        <v>481</v>
      </c>
      <c r="C45" s="505">
        <v>0</v>
      </c>
      <c r="D45" s="506">
        <v>0</v>
      </c>
      <c r="E45" s="507">
        <v>0</v>
      </c>
      <c r="F45" s="642" t="s">
        <v>593</v>
      </c>
      <c r="G45" s="643" t="s">
        <v>589</v>
      </c>
      <c r="H45" s="644" t="s">
        <v>589</v>
      </c>
      <c r="I45" s="645" t="s">
        <v>589</v>
      </c>
      <c r="J45" s="645" t="s">
        <v>589</v>
      </c>
    </row>
    <row r="46" spans="2:10" s="198" customFormat="1" ht="13.5" customHeight="1" x14ac:dyDescent="0.15">
      <c r="B46" s="204" t="s">
        <v>482</v>
      </c>
      <c r="C46" s="505">
        <v>0</v>
      </c>
      <c r="D46" s="506">
        <v>0</v>
      </c>
      <c r="E46" s="507">
        <v>0</v>
      </c>
      <c r="F46" s="505">
        <v>1</v>
      </c>
      <c r="G46" s="506">
        <v>1</v>
      </c>
      <c r="H46" s="507">
        <v>0</v>
      </c>
      <c r="I46" s="508">
        <f t="shared" si="0"/>
        <v>-1</v>
      </c>
      <c r="J46" s="508">
        <f t="shared" si="1"/>
        <v>0</v>
      </c>
    </row>
    <row r="47" spans="2:10" s="198" customFormat="1" ht="13.5" customHeight="1" x14ac:dyDescent="0.15">
      <c r="B47" s="206" t="s">
        <v>483</v>
      </c>
      <c r="C47" s="509">
        <v>19</v>
      </c>
      <c r="D47" s="510">
        <v>19</v>
      </c>
      <c r="E47" s="511">
        <v>0</v>
      </c>
      <c r="F47" s="509">
        <v>22</v>
      </c>
      <c r="G47" s="510">
        <v>22</v>
      </c>
      <c r="H47" s="511">
        <v>0</v>
      </c>
      <c r="I47" s="472">
        <f t="shared" si="0"/>
        <v>-3</v>
      </c>
      <c r="J47" s="472">
        <f t="shared" si="1"/>
        <v>0</v>
      </c>
    </row>
    <row r="48" spans="2:10" s="198" customFormat="1" ht="13.5" customHeight="1" x14ac:dyDescent="0.15">
      <c r="B48" s="512" t="s">
        <v>436</v>
      </c>
      <c r="C48" s="501">
        <v>275</v>
      </c>
      <c r="D48" s="513">
        <v>200</v>
      </c>
      <c r="E48" s="503">
        <v>75</v>
      </c>
      <c r="F48" s="501">
        <v>268</v>
      </c>
      <c r="G48" s="513">
        <v>197</v>
      </c>
      <c r="H48" s="503">
        <v>71</v>
      </c>
      <c r="I48" s="504">
        <f t="shared" si="0"/>
        <v>3</v>
      </c>
      <c r="J48" s="504">
        <f t="shared" si="1"/>
        <v>4</v>
      </c>
    </row>
    <row r="49" spans="2:10" s="198" customFormat="1" ht="13.5" customHeight="1" x14ac:dyDescent="0.15">
      <c r="B49" s="204" t="s">
        <v>484</v>
      </c>
      <c r="C49" s="505">
        <v>3</v>
      </c>
      <c r="D49" s="506">
        <v>1</v>
      </c>
      <c r="E49" s="507">
        <v>2</v>
      </c>
      <c r="F49" s="505">
        <v>5</v>
      </c>
      <c r="G49" s="506">
        <v>3</v>
      </c>
      <c r="H49" s="507">
        <v>2</v>
      </c>
      <c r="I49" s="508">
        <f t="shared" si="0"/>
        <v>-2</v>
      </c>
      <c r="J49" s="508">
        <f t="shared" si="1"/>
        <v>0</v>
      </c>
    </row>
    <row r="50" spans="2:10" s="198" customFormat="1" ht="13.5" customHeight="1" x14ac:dyDescent="0.15">
      <c r="B50" s="204" t="s">
        <v>485</v>
      </c>
      <c r="C50" s="505">
        <v>2</v>
      </c>
      <c r="D50" s="506">
        <v>1</v>
      </c>
      <c r="E50" s="507">
        <v>1</v>
      </c>
      <c r="F50" s="505">
        <v>2</v>
      </c>
      <c r="G50" s="506">
        <v>1</v>
      </c>
      <c r="H50" s="507">
        <v>1</v>
      </c>
      <c r="I50" s="508">
        <f t="shared" si="0"/>
        <v>0</v>
      </c>
      <c r="J50" s="508">
        <f t="shared" si="1"/>
        <v>0</v>
      </c>
    </row>
    <row r="51" spans="2:10" s="198" customFormat="1" ht="13.5" customHeight="1" x14ac:dyDescent="0.15">
      <c r="B51" s="204" t="s">
        <v>486</v>
      </c>
      <c r="C51" s="505">
        <v>5</v>
      </c>
      <c r="D51" s="506">
        <v>4</v>
      </c>
      <c r="E51" s="507">
        <v>1</v>
      </c>
      <c r="F51" s="505">
        <v>8</v>
      </c>
      <c r="G51" s="506">
        <v>5</v>
      </c>
      <c r="H51" s="507">
        <v>3</v>
      </c>
      <c r="I51" s="508">
        <f t="shared" si="0"/>
        <v>-1</v>
      </c>
      <c r="J51" s="508">
        <f t="shared" si="1"/>
        <v>-2</v>
      </c>
    </row>
    <row r="52" spans="2:10" s="198" customFormat="1" ht="13.5" customHeight="1" x14ac:dyDescent="0.15">
      <c r="B52" s="204" t="s">
        <v>487</v>
      </c>
      <c r="C52" s="505">
        <v>2</v>
      </c>
      <c r="D52" s="506">
        <v>1</v>
      </c>
      <c r="E52" s="507">
        <v>1</v>
      </c>
      <c r="F52" s="505">
        <v>2</v>
      </c>
      <c r="G52" s="506">
        <v>0</v>
      </c>
      <c r="H52" s="507">
        <v>2</v>
      </c>
      <c r="I52" s="508">
        <f t="shared" si="0"/>
        <v>1</v>
      </c>
      <c r="J52" s="508">
        <f t="shared" si="1"/>
        <v>-1</v>
      </c>
    </row>
    <row r="53" spans="2:10" s="198" customFormat="1" ht="13.5" customHeight="1" x14ac:dyDescent="0.15">
      <c r="B53" s="204" t="s">
        <v>488</v>
      </c>
      <c r="C53" s="505">
        <v>22</v>
      </c>
      <c r="D53" s="506">
        <v>22</v>
      </c>
      <c r="E53" s="507">
        <v>0</v>
      </c>
      <c r="F53" s="505">
        <v>14</v>
      </c>
      <c r="G53" s="506">
        <v>13</v>
      </c>
      <c r="H53" s="507">
        <v>1</v>
      </c>
      <c r="I53" s="508">
        <f t="shared" si="0"/>
        <v>9</v>
      </c>
      <c r="J53" s="508">
        <f t="shared" si="1"/>
        <v>-1</v>
      </c>
    </row>
    <row r="54" spans="2:10" s="198" customFormat="1" ht="13.5" customHeight="1" x14ac:dyDescent="0.15">
      <c r="B54" s="204" t="s">
        <v>489</v>
      </c>
      <c r="C54" s="505">
        <v>4</v>
      </c>
      <c r="D54" s="506">
        <v>1</v>
      </c>
      <c r="E54" s="507">
        <v>3</v>
      </c>
      <c r="F54" s="505">
        <v>3</v>
      </c>
      <c r="G54" s="506">
        <v>3</v>
      </c>
      <c r="H54" s="507">
        <v>0</v>
      </c>
      <c r="I54" s="508">
        <f t="shared" si="0"/>
        <v>-2</v>
      </c>
      <c r="J54" s="508">
        <f t="shared" si="1"/>
        <v>3</v>
      </c>
    </row>
    <row r="55" spans="2:10" s="198" customFormat="1" ht="13.5" customHeight="1" x14ac:dyDescent="0.15">
      <c r="B55" s="204" t="s">
        <v>490</v>
      </c>
      <c r="C55" s="505">
        <v>215</v>
      </c>
      <c r="D55" s="506">
        <v>156</v>
      </c>
      <c r="E55" s="507">
        <v>59</v>
      </c>
      <c r="F55" s="505">
        <v>208</v>
      </c>
      <c r="G55" s="506">
        <v>158</v>
      </c>
      <c r="H55" s="507">
        <v>50</v>
      </c>
      <c r="I55" s="508">
        <f t="shared" si="0"/>
        <v>-2</v>
      </c>
      <c r="J55" s="508">
        <f t="shared" si="1"/>
        <v>9</v>
      </c>
    </row>
    <row r="56" spans="2:10" s="198" customFormat="1" ht="13.5" customHeight="1" x14ac:dyDescent="0.15">
      <c r="B56" s="204" t="s">
        <v>491</v>
      </c>
      <c r="C56" s="505">
        <v>10</v>
      </c>
      <c r="D56" s="506">
        <v>6</v>
      </c>
      <c r="E56" s="507">
        <v>4</v>
      </c>
      <c r="F56" s="505">
        <v>5</v>
      </c>
      <c r="G56" s="506">
        <v>4</v>
      </c>
      <c r="H56" s="507">
        <v>1</v>
      </c>
      <c r="I56" s="508">
        <f t="shared" si="0"/>
        <v>2</v>
      </c>
      <c r="J56" s="508">
        <f t="shared" si="1"/>
        <v>3</v>
      </c>
    </row>
    <row r="57" spans="2:10" s="198" customFormat="1" ht="13.5" customHeight="1" x14ac:dyDescent="0.15">
      <c r="B57" s="204" t="s">
        <v>492</v>
      </c>
      <c r="C57" s="505">
        <v>0</v>
      </c>
      <c r="D57" s="506">
        <v>0</v>
      </c>
      <c r="E57" s="507">
        <v>0</v>
      </c>
      <c r="F57" s="505">
        <v>1</v>
      </c>
      <c r="G57" s="506">
        <v>0</v>
      </c>
      <c r="H57" s="507">
        <v>1</v>
      </c>
      <c r="I57" s="508">
        <f t="shared" si="0"/>
        <v>0</v>
      </c>
      <c r="J57" s="508">
        <f t="shared" si="1"/>
        <v>-1</v>
      </c>
    </row>
    <row r="58" spans="2:10" s="198" customFormat="1" ht="13.5" customHeight="1" x14ac:dyDescent="0.15">
      <c r="B58" s="204" t="s">
        <v>493</v>
      </c>
      <c r="C58" s="505">
        <v>4</v>
      </c>
      <c r="D58" s="506">
        <v>2</v>
      </c>
      <c r="E58" s="507">
        <v>2</v>
      </c>
      <c r="F58" s="505">
        <v>7</v>
      </c>
      <c r="G58" s="506">
        <v>3</v>
      </c>
      <c r="H58" s="507">
        <v>4</v>
      </c>
      <c r="I58" s="508">
        <f t="shared" si="0"/>
        <v>-1</v>
      </c>
      <c r="J58" s="508">
        <f t="shared" si="1"/>
        <v>-2</v>
      </c>
    </row>
    <row r="59" spans="2:10" s="198" customFormat="1" ht="13.5" customHeight="1" x14ac:dyDescent="0.15">
      <c r="B59" s="204" t="s">
        <v>494</v>
      </c>
      <c r="C59" s="505">
        <v>1</v>
      </c>
      <c r="D59" s="506">
        <v>1</v>
      </c>
      <c r="E59" s="507">
        <v>0</v>
      </c>
      <c r="F59" s="505">
        <v>4</v>
      </c>
      <c r="G59" s="506">
        <v>3</v>
      </c>
      <c r="H59" s="507">
        <v>1</v>
      </c>
      <c r="I59" s="508">
        <f t="shared" si="0"/>
        <v>-2</v>
      </c>
      <c r="J59" s="508">
        <f t="shared" si="1"/>
        <v>-1</v>
      </c>
    </row>
    <row r="60" spans="2:10" s="198" customFormat="1" ht="13.5" customHeight="1" x14ac:dyDescent="0.15">
      <c r="B60" s="514" t="s">
        <v>495</v>
      </c>
      <c r="C60" s="509">
        <v>7</v>
      </c>
      <c r="D60" s="510">
        <v>5</v>
      </c>
      <c r="E60" s="511">
        <v>2</v>
      </c>
      <c r="F60" s="509">
        <v>9</v>
      </c>
      <c r="G60" s="510">
        <v>4</v>
      </c>
      <c r="H60" s="511">
        <v>5</v>
      </c>
      <c r="I60" s="472">
        <f t="shared" si="0"/>
        <v>1</v>
      </c>
      <c r="J60" s="472">
        <f t="shared" si="1"/>
        <v>-3</v>
      </c>
    </row>
    <row r="61" spans="2:10" ht="30" customHeight="1" x14ac:dyDescent="0.15">
      <c r="B61" s="493" t="s">
        <v>440</v>
      </c>
      <c r="C61" s="498">
        <v>28</v>
      </c>
      <c r="D61" s="499">
        <v>14</v>
      </c>
      <c r="E61" s="500">
        <v>14</v>
      </c>
      <c r="F61" s="498">
        <v>16</v>
      </c>
      <c r="G61" s="499">
        <v>14</v>
      </c>
      <c r="H61" s="500">
        <v>2</v>
      </c>
      <c r="I61" s="494">
        <f t="shared" si="0"/>
        <v>0</v>
      </c>
      <c r="J61" s="494">
        <f t="shared" si="1"/>
        <v>12</v>
      </c>
    </row>
  </sheetData>
  <mergeCells count="6">
    <mergeCell ref="C3:E3"/>
    <mergeCell ref="F3:H3"/>
    <mergeCell ref="B2:B4"/>
    <mergeCell ref="C2:J2"/>
    <mergeCell ref="I3:I4"/>
    <mergeCell ref="J3:J4"/>
  </mergeCells>
  <phoneticPr fontId="4"/>
  <pageMargins left="0.51181102362204722" right="0.31496062992125984" top="0.39370078740157483" bottom="0.35433070866141736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3"/>
  <sheetViews>
    <sheetView topLeftCell="A49" workbookViewId="0">
      <selection activeCell="G67" sqref="G67"/>
    </sheetView>
  </sheetViews>
  <sheetFormatPr defaultRowHeight="18.75" x14ac:dyDescent="0.15"/>
  <cols>
    <col min="1" max="1" width="2.5" style="25" customWidth="1"/>
    <col min="2" max="2" width="17.875" style="25" customWidth="1"/>
    <col min="3" max="8" width="9" style="492"/>
    <col min="9" max="16384" width="9" style="25"/>
  </cols>
  <sheetData>
    <row r="1" spans="2:10" ht="20.25" x14ac:dyDescent="0.15">
      <c r="B1" s="697" t="s">
        <v>657</v>
      </c>
    </row>
    <row r="2" spans="2:10" s="198" customFormat="1" ht="15" customHeight="1" x14ac:dyDescent="0.15">
      <c r="B2" s="875" t="s">
        <v>430</v>
      </c>
      <c r="C2" s="876" t="s">
        <v>496</v>
      </c>
      <c r="D2" s="877"/>
      <c r="E2" s="877"/>
      <c r="F2" s="877"/>
      <c r="G2" s="877"/>
      <c r="H2" s="877"/>
      <c r="I2" s="877"/>
      <c r="J2" s="878"/>
    </row>
    <row r="3" spans="2:10" s="198" customFormat="1" ht="15" customHeight="1" x14ac:dyDescent="0.15">
      <c r="B3" s="857"/>
      <c r="C3" s="871" t="s">
        <v>439</v>
      </c>
      <c r="D3" s="871"/>
      <c r="E3" s="871"/>
      <c r="F3" s="872" t="s">
        <v>438</v>
      </c>
      <c r="G3" s="873"/>
      <c r="H3" s="874"/>
      <c r="I3" s="879" t="s">
        <v>441</v>
      </c>
      <c r="J3" s="879" t="s">
        <v>442</v>
      </c>
    </row>
    <row r="4" spans="2:10" s="198" customFormat="1" ht="15" customHeight="1" x14ac:dyDescent="0.15">
      <c r="B4" s="857"/>
      <c r="C4" s="495" t="s">
        <v>431</v>
      </c>
      <c r="D4" s="496" t="s">
        <v>432</v>
      </c>
      <c r="E4" s="497" t="s">
        <v>433</v>
      </c>
      <c r="F4" s="495" t="s">
        <v>431</v>
      </c>
      <c r="G4" s="496" t="s">
        <v>432</v>
      </c>
      <c r="H4" s="497" t="s">
        <v>433</v>
      </c>
      <c r="I4" s="880"/>
      <c r="J4" s="880"/>
    </row>
    <row r="5" spans="2:10" s="198" customFormat="1" ht="13.5" customHeight="1" x14ac:dyDescent="0.15">
      <c r="B5" s="484" t="s">
        <v>434</v>
      </c>
      <c r="C5" s="498">
        <v>1218</v>
      </c>
      <c r="D5" s="499">
        <v>1207</v>
      </c>
      <c r="E5" s="500">
        <v>11</v>
      </c>
      <c r="F5" s="498">
        <v>1279</v>
      </c>
      <c r="G5" s="499">
        <v>1266</v>
      </c>
      <c r="H5" s="500">
        <v>13</v>
      </c>
      <c r="I5" s="494">
        <f>D5-G5</f>
        <v>-59</v>
      </c>
      <c r="J5" s="494">
        <f>E5-H5</f>
        <v>-2</v>
      </c>
    </row>
    <row r="6" spans="2:10" s="198" customFormat="1" ht="13.5" customHeight="1" x14ac:dyDescent="0.15">
      <c r="B6" s="512" t="s">
        <v>435</v>
      </c>
      <c r="C6" s="501">
        <v>1076</v>
      </c>
      <c r="D6" s="502">
        <v>1065</v>
      </c>
      <c r="E6" s="503">
        <v>11</v>
      </c>
      <c r="F6" s="501">
        <v>1074</v>
      </c>
      <c r="G6" s="502">
        <v>1065</v>
      </c>
      <c r="H6" s="503">
        <v>9</v>
      </c>
      <c r="I6" s="504">
        <f t="shared" ref="I6:J63" si="0">D6-G6</f>
        <v>0</v>
      </c>
      <c r="J6" s="504">
        <f t="shared" si="0"/>
        <v>2</v>
      </c>
    </row>
    <row r="7" spans="2:10" s="198" customFormat="1" ht="13.5" customHeight="1" x14ac:dyDescent="0.15">
      <c r="B7" s="204" t="s">
        <v>443</v>
      </c>
      <c r="C7" s="505">
        <v>163</v>
      </c>
      <c r="D7" s="506">
        <v>161</v>
      </c>
      <c r="E7" s="507">
        <v>2</v>
      </c>
      <c r="F7" s="505">
        <v>153</v>
      </c>
      <c r="G7" s="506">
        <v>153</v>
      </c>
      <c r="H7" s="507">
        <v>0</v>
      </c>
      <c r="I7" s="508">
        <f t="shared" si="0"/>
        <v>8</v>
      </c>
      <c r="J7" s="508">
        <f t="shared" si="0"/>
        <v>2</v>
      </c>
    </row>
    <row r="8" spans="2:10" s="198" customFormat="1" ht="13.5" customHeight="1" x14ac:dyDescent="0.15">
      <c r="B8" s="204" t="s">
        <v>444</v>
      </c>
      <c r="C8" s="505">
        <v>8</v>
      </c>
      <c r="D8" s="506">
        <v>8</v>
      </c>
      <c r="E8" s="507">
        <v>0</v>
      </c>
      <c r="F8" s="505">
        <v>12</v>
      </c>
      <c r="G8" s="506">
        <v>12</v>
      </c>
      <c r="H8" s="507">
        <v>0</v>
      </c>
      <c r="I8" s="508">
        <f t="shared" si="0"/>
        <v>-4</v>
      </c>
      <c r="J8" s="508">
        <f t="shared" si="0"/>
        <v>0</v>
      </c>
    </row>
    <row r="9" spans="2:10" s="198" customFormat="1" ht="13.5" customHeight="1" x14ac:dyDescent="0.15">
      <c r="B9" s="204" t="s">
        <v>445</v>
      </c>
      <c r="C9" s="505">
        <v>73</v>
      </c>
      <c r="D9" s="506">
        <v>73</v>
      </c>
      <c r="E9" s="507">
        <v>0</v>
      </c>
      <c r="F9" s="505">
        <v>87</v>
      </c>
      <c r="G9" s="506">
        <v>87</v>
      </c>
      <c r="H9" s="507">
        <v>0</v>
      </c>
      <c r="I9" s="508">
        <f t="shared" si="0"/>
        <v>-14</v>
      </c>
      <c r="J9" s="508">
        <f t="shared" si="0"/>
        <v>0</v>
      </c>
    </row>
    <row r="10" spans="2:10" s="198" customFormat="1" ht="13.5" customHeight="1" x14ac:dyDescent="0.15">
      <c r="B10" s="204" t="s">
        <v>446</v>
      </c>
      <c r="C10" s="505">
        <v>15</v>
      </c>
      <c r="D10" s="506">
        <v>15</v>
      </c>
      <c r="E10" s="507">
        <v>0</v>
      </c>
      <c r="F10" s="505">
        <v>7</v>
      </c>
      <c r="G10" s="506">
        <v>7</v>
      </c>
      <c r="H10" s="507">
        <v>0</v>
      </c>
      <c r="I10" s="508">
        <f t="shared" si="0"/>
        <v>8</v>
      </c>
      <c r="J10" s="508">
        <f t="shared" si="0"/>
        <v>0</v>
      </c>
    </row>
    <row r="11" spans="2:10" s="198" customFormat="1" ht="13.5" customHeight="1" x14ac:dyDescent="0.15">
      <c r="B11" s="204" t="s">
        <v>447</v>
      </c>
      <c r="C11" s="505">
        <v>295</v>
      </c>
      <c r="D11" s="506">
        <v>294</v>
      </c>
      <c r="E11" s="507">
        <v>1</v>
      </c>
      <c r="F11" s="505">
        <v>301</v>
      </c>
      <c r="G11" s="506">
        <v>299</v>
      </c>
      <c r="H11" s="507">
        <v>2</v>
      </c>
      <c r="I11" s="508">
        <f t="shared" si="0"/>
        <v>-5</v>
      </c>
      <c r="J11" s="508">
        <f t="shared" si="0"/>
        <v>-1</v>
      </c>
    </row>
    <row r="12" spans="2:10" s="198" customFormat="1" ht="13.5" customHeight="1" x14ac:dyDescent="0.15">
      <c r="B12" s="204" t="s">
        <v>448</v>
      </c>
      <c r="C12" s="505">
        <v>4</v>
      </c>
      <c r="D12" s="506">
        <v>4</v>
      </c>
      <c r="E12" s="507">
        <v>0</v>
      </c>
      <c r="F12" s="505">
        <v>6</v>
      </c>
      <c r="G12" s="506">
        <v>6</v>
      </c>
      <c r="H12" s="507">
        <v>0</v>
      </c>
      <c r="I12" s="508">
        <f t="shared" si="0"/>
        <v>-2</v>
      </c>
      <c r="J12" s="508">
        <f t="shared" si="0"/>
        <v>0</v>
      </c>
    </row>
    <row r="13" spans="2:10" s="198" customFormat="1" ht="13.5" customHeight="1" x14ac:dyDescent="0.15">
      <c r="B13" s="204" t="s">
        <v>449</v>
      </c>
      <c r="C13" s="505">
        <v>217</v>
      </c>
      <c r="D13" s="506">
        <v>216</v>
      </c>
      <c r="E13" s="507">
        <v>1</v>
      </c>
      <c r="F13" s="505">
        <v>233</v>
      </c>
      <c r="G13" s="506">
        <v>229</v>
      </c>
      <c r="H13" s="507">
        <v>4</v>
      </c>
      <c r="I13" s="508">
        <f t="shared" si="0"/>
        <v>-13</v>
      </c>
      <c r="J13" s="508">
        <f t="shared" si="0"/>
        <v>-3</v>
      </c>
    </row>
    <row r="14" spans="2:10" s="198" customFormat="1" ht="13.5" customHeight="1" x14ac:dyDescent="0.15">
      <c r="B14" s="204" t="s">
        <v>450</v>
      </c>
      <c r="C14" s="505">
        <v>4</v>
      </c>
      <c r="D14" s="506">
        <v>4</v>
      </c>
      <c r="E14" s="507">
        <v>0</v>
      </c>
      <c r="F14" s="505">
        <v>1</v>
      </c>
      <c r="G14" s="506">
        <v>1</v>
      </c>
      <c r="H14" s="507">
        <v>0</v>
      </c>
      <c r="I14" s="508">
        <f t="shared" si="0"/>
        <v>3</v>
      </c>
      <c r="J14" s="508">
        <f t="shared" si="0"/>
        <v>0</v>
      </c>
    </row>
    <row r="15" spans="2:10" s="198" customFormat="1" ht="13.5" customHeight="1" x14ac:dyDescent="0.15">
      <c r="B15" s="204" t="s">
        <v>451</v>
      </c>
      <c r="C15" s="505">
        <v>10</v>
      </c>
      <c r="D15" s="506">
        <v>10</v>
      </c>
      <c r="E15" s="507">
        <v>0</v>
      </c>
      <c r="F15" s="505">
        <v>5</v>
      </c>
      <c r="G15" s="506">
        <v>5</v>
      </c>
      <c r="H15" s="507">
        <v>0</v>
      </c>
      <c r="I15" s="508">
        <f t="shared" si="0"/>
        <v>5</v>
      </c>
      <c r="J15" s="508">
        <f t="shared" si="0"/>
        <v>0</v>
      </c>
    </row>
    <row r="16" spans="2:10" s="198" customFormat="1" ht="13.5" customHeight="1" x14ac:dyDescent="0.15">
      <c r="B16" s="204" t="s">
        <v>452</v>
      </c>
      <c r="C16" s="505">
        <v>1</v>
      </c>
      <c r="D16" s="506">
        <v>1</v>
      </c>
      <c r="E16" s="507">
        <v>0</v>
      </c>
      <c r="F16" s="505">
        <v>1</v>
      </c>
      <c r="G16" s="506">
        <v>0</v>
      </c>
      <c r="H16" s="507">
        <v>1</v>
      </c>
      <c r="I16" s="508">
        <f t="shared" si="0"/>
        <v>1</v>
      </c>
      <c r="J16" s="508">
        <f t="shared" si="0"/>
        <v>-1</v>
      </c>
    </row>
    <row r="17" spans="2:10" s="198" customFormat="1" ht="13.5" customHeight="1" x14ac:dyDescent="0.15">
      <c r="B17" s="204" t="s">
        <v>453</v>
      </c>
      <c r="C17" s="505">
        <v>43</v>
      </c>
      <c r="D17" s="506">
        <v>42</v>
      </c>
      <c r="E17" s="507">
        <v>1</v>
      </c>
      <c r="F17" s="505">
        <v>32</v>
      </c>
      <c r="G17" s="506">
        <v>32</v>
      </c>
      <c r="H17" s="507">
        <v>0</v>
      </c>
      <c r="I17" s="508">
        <f t="shared" si="0"/>
        <v>10</v>
      </c>
      <c r="J17" s="508">
        <f t="shared" si="0"/>
        <v>1</v>
      </c>
    </row>
    <row r="18" spans="2:10" s="198" customFormat="1" ht="13.5" customHeight="1" x14ac:dyDescent="0.15">
      <c r="B18" s="204" t="s">
        <v>454</v>
      </c>
      <c r="C18" s="505">
        <v>1</v>
      </c>
      <c r="D18" s="506">
        <v>1</v>
      </c>
      <c r="E18" s="507">
        <v>0</v>
      </c>
      <c r="F18" s="505">
        <v>1</v>
      </c>
      <c r="G18" s="506">
        <v>1</v>
      </c>
      <c r="H18" s="507">
        <v>0</v>
      </c>
      <c r="I18" s="508">
        <f t="shared" si="0"/>
        <v>0</v>
      </c>
      <c r="J18" s="508">
        <f t="shared" si="0"/>
        <v>0</v>
      </c>
    </row>
    <row r="19" spans="2:10" s="198" customFormat="1" ht="13.5" customHeight="1" x14ac:dyDescent="0.15">
      <c r="B19" s="204" t="s">
        <v>455</v>
      </c>
      <c r="C19" s="505">
        <v>57</v>
      </c>
      <c r="D19" s="506">
        <v>56</v>
      </c>
      <c r="E19" s="507">
        <v>1</v>
      </c>
      <c r="F19" s="505">
        <v>58</v>
      </c>
      <c r="G19" s="506">
        <v>57</v>
      </c>
      <c r="H19" s="507">
        <v>1</v>
      </c>
      <c r="I19" s="508">
        <f t="shared" si="0"/>
        <v>-1</v>
      </c>
      <c r="J19" s="508">
        <f t="shared" si="0"/>
        <v>0</v>
      </c>
    </row>
    <row r="20" spans="2:10" s="198" customFormat="1" ht="13.5" customHeight="1" x14ac:dyDescent="0.15">
      <c r="B20" s="204" t="s">
        <v>456</v>
      </c>
      <c r="C20" s="505">
        <v>19</v>
      </c>
      <c r="D20" s="506">
        <v>19</v>
      </c>
      <c r="E20" s="507">
        <v>0</v>
      </c>
      <c r="F20" s="505">
        <v>26</v>
      </c>
      <c r="G20" s="506">
        <v>26</v>
      </c>
      <c r="H20" s="507">
        <v>0</v>
      </c>
      <c r="I20" s="508">
        <f t="shared" si="0"/>
        <v>-7</v>
      </c>
      <c r="J20" s="508">
        <f t="shared" si="0"/>
        <v>0</v>
      </c>
    </row>
    <row r="21" spans="2:10" s="198" customFormat="1" ht="13.5" customHeight="1" x14ac:dyDescent="0.15">
      <c r="B21" s="204" t="s">
        <v>457</v>
      </c>
      <c r="C21" s="505">
        <v>17</v>
      </c>
      <c r="D21" s="506">
        <v>17</v>
      </c>
      <c r="E21" s="507">
        <v>0</v>
      </c>
      <c r="F21" s="505">
        <v>17</v>
      </c>
      <c r="G21" s="506">
        <v>16</v>
      </c>
      <c r="H21" s="507">
        <v>1</v>
      </c>
      <c r="I21" s="508">
        <f t="shared" si="0"/>
        <v>1</v>
      </c>
      <c r="J21" s="508">
        <f t="shared" si="0"/>
        <v>-1</v>
      </c>
    </row>
    <row r="22" spans="2:10" s="198" customFormat="1" ht="13.5" customHeight="1" x14ac:dyDescent="0.15">
      <c r="B22" s="204" t="s">
        <v>458</v>
      </c>
      <c r="C22" s="505">
        <v>15</v>
      </c>
      <c r="D22" s="506">
        <v>14</v>
      </c>
      <c r="E22" s="507">
        <v>1</v>
      </c>
      <c r="F22" s="505">
        <v>13</v>
      </c>
      <c r="G22" s="506">
        <v>13</v>
      </c>
      <c r="H22" s="507">
        <v>0</v>
      </c>
      <c r="I22" s="508">
        <f t="shared" si="0"/>
        <v>1</v>
      </c>
      <c r="J22" s="508">
        <f t="shared" si="0"/>
        <v>1</v>
      </c>
    </row>
    <row r="23" spans="2:10" s="198" customFormat="1" ht="13.5" customHeight="1" x14ac:dyDescent="0.15">
      <c r="B23" s="204" t="s">
        <v>459</v>
      </c>
      <c r="C23" s="505">
        <v>1</v>
      </c>
      <c r="D23" s="506">
        <v>1</v>
      </c>
      <c r="E23" s="507">
        <v>0</v>
      </c>
      <c r="F23" s="505">
        <v>2</v>
      </c>
      <c r="G23" s="506">
        <v>2</v>
      </c>
      <c r="H23" s="507">
        <v>0</v>
      </c>
      <c r="I23" s="508">
        <f t="shared" si="0"/>
        <v>-1</v>
      </c>
      <c r="J23" s="508">
        <f t="shared" si="0"/>
        <v>0</v>
      </c>
    </row>
    <row r="24" spans="2:10" s="198" customFormat="1" ht="13.5" customHeight="1" x14ac:dyDescent="0.15">
      <c r="B24" s="204" t="s">
        <v>460</v>
      </c>
      <c r="C24" s="505">
        <v>10</v>
      </c>
      <c r="D24" s="506">
        <v>10</v>
      </c>
      <c r="E24" s="507">
        <v>0</v>
      </c>
      <c r="F24" s="505">
        <v>3</v>
      </c>
      <c r="G24" s="506">
        <v>3</v>
      </c>
      <c r="H24" s="507">
        <v>0</v>
      </c>
      <c r="I24" s="508">
        <f t="shared" si="0"/>
        <v>7</v>
      </c>
      <c r="J24" s="508">
        <f t="shared" si="0"/>
        <v>0</v>
      </c>
    </row>
    <row r="25" spans="2:10" s="198" customFormat="1" ht="13.5" customHeight="1" x14ac:dyDescent="0.15">
      <c r="B25" s="204" t="s">
        <v>461</v>
      </c>
      <c r="C25" s="505">
        <v>61</v>
      </c>
      <c r="D25" s="506">
        <v>61</v>
      </c>
      <c r="E25" s="507">
        <v>0</v>
      </c>
      <c r="F25" s="505">
        <v>67</v>
      </c>
      <c r="G25" s="506">
        <v>67</v>
      </c>
      <c r="H25" s="507">
        <v>0</v>
      </c>
      <c r="I25" s="508">
        <f t="shared" si="0"/>
        <v>-6</v>
      </c>
      <c r="J25" s="508">
        <f t="shared" si="0"/>
        <v>0</v>
      </c>
    </row>
    <row r="26" spans="2:10" s="198" customFormat="1" ht="13.5" customHeight="1" x14ac:dyDescent="0.15">
      <c r="B26" s="204" t="s">
        <v>462</v>
      </c>
      <c r="C26" s="505">
        <v>3</v>
      </c>
      <c r="D26" s="506">
        <v>3</v>
      </c>
      <c r="E26" s="507">
        <v>0</v>
      </c>
      <c r="F26" s="505">
        <v>1</v>
      </c>
      <c r="G26" s="506">
        <v>1</v>
      </c>
      <c r="H26" s="507">
        <v>0</v>
      </c>
      <c r="I26" s="508">
        <f t="shared" si="0"/>
        <v>2</v>
      </c>
      <c r="J26" s="508">
        <f t="shared" si="0"/>
        <v>0</v>
      </c>
    </row>
    <row r="27" spans="2:10" s="198" customFormat="1" ht="13.5" customHeight="1" x14ac:dyDescent="0.15">
      <c r="B27" s="204" t="s">
        <v>463</v>
      </c>
      <c r="C27" s="505">
        <v>9</v>
      </c>
      <c r="D27" s="506">
        <v>9</v>
      </c>
      <c r="E27" s="507">
        <v>0</v>
      </c>
      <c r="F27" s="505">
        <v>11</v>
      </c>
      <c r="G27" s="506">
        <v>11</v>
      </c>
      <c r="H27" s="507">
        <v>0</v>
      </c>
      <c r="I27" s="508">
        <f t="shared" si="0"/>
        <v>-2</v>
      </c>
      <c r="J27" s="508">
        <f t="shared" si="0"/>
        <v>0</v>
      </c>
    </row>
    <row r="28" spans="2:10" s="198" customFormat="1" ht="13.5" customHeight="1" x14ac:dyDescent="0.15">
      <c r="B28" s="204" t="s">
        <v>464</v>
      </c>
      <c r="C28" s="505">
        <v>8</v>
      </c>
      <c r="D28" s="506">
        <v>7</v>
      </c>
      <c r="E28" s="507">
        <v>1</v>
      </c>
      <c r="F28" s="505">
        <v>3</v>
      </c>
      <c r="G28" s="506">
        <v>3</v>
      </c>
      <c r="H28" s="507">
        <v>0</v>
      </c>
      <c r="I28" s="508">
        <f t="shared" si="0"/>
        <v>4</v>
      </c>
      <c r="J28" s="508">
        <f t="shared" si="0"/>
        <v>1</v>
      </c>
    </row>
    <row r="29" spans="2:10" s="198" customFormat="1" ht="13.5" customHeight="1" x14ac:dyDescent="0.15">
      <c r="B29" s="204" t="s">
        <v>465</v>
      </c>
      <c r="C29" s="505">
        <v>3</v>
      </c>
      <c r="D29" s="506">
        <v>3</v>
      </c>
      <c r="E29" s="507">
        <v>0</v>
      </c>
      <c r="F29" s="642" t="s">
        <v>589</v>
      </c>
      <c r="G29" s="643" t="s">
        <v>589</v>
      </c>
      <c r="H29" s="644" t="s">
        <v>589</v>
      </c>
      <c r="I29" s="645" t="s">
        <v>589</v>
      </c>
      <c r="J29" s="645" t="s">
        <v>589</v>
      </c>
    </row>
    <row r="30" spans="2:10" s="198" customFormat="1" ht="13.5" customHeight="1" x14ac:dyDescent="0.15">
      <c r="B30" s="204" t="s">
        <v>466</v>
      </c>
      <c r="C30" s="505">
        <v>2</v>
      </c>
      <c r="D30" s="506">
        <v>2</v>
      </c>
      <c r="E30" s="507">
        <v>0</v>
      </c>
      <c r="F30" s="505">
        <v>1</v>
      </c>
      <c r="G30" s="506">
        <v>1</v>
      </c>
      <c r="H30" s="507">
        <v>0</v>
      </c>
      <c r="I30" s="508">
        <f t="shared" si="0"/>
        <v>1</v>
      </c>
      <c r="J30" s="508">
        <f t="shared" si="0"/>
        <v>0</v>
      </c>
    </row>
    <row r="31" spans="2:10" s="198" customFormat="1" ht="13.5" customHeight="1" x14ac:dyDescent="0.15">
      <c r="B31" s="204" t="s">
        <v>467</v>
      </c>
      <c r="C31" s="505">
        <v>1</v>
      </c>
      <c r="D31" s="506">
        <v>1</v>
      </c>
      <c r="E31" s="507">
        <v>0</v>
      </c>
      <c r="F31" s="642" t="s">
        <v>589</v>
      </c>
      <c r="G31" s="643" t="s">
        <v>589</v>
      </c>
      <c r="H31" s="644" t="s">
        <v>589</v>
      </c>
      <c r="I31" s="645" t="s">
        <v>589</v>
      </c>
      <c r="J31" s="645" t="s">
        <v>589</v>
      </c>
    </row>
    <row r="32" spans="2:10" s="198" customFormat="1" ht="13.5" customHeight="1" x14ac:dyDescent="0.15">
      <c r="B32" s="204" t="s">
        <v>468</v>
      </c>
      <c r="C32" s="505">
        <v>4</v>
      </c>
      <c r="D32" s="506">
        <v>3</v>
      </c>
      <c r="E32" s="507">
        <v>1</v>
      </c>
      <c r="F32" s="505">
        <v>2</v>
      </c>
      <c r="G32" s="506">
        <v>2</v>
      </c>
      <c r="H32" s="507">
        <v>0</v>
      </c>
      <c r="I32" s="508">
        <f t="shared" si="0"/>
        <v>1</v>
      </c>
      <c r="J32" s="508">
        <f t="shared" si="0"/>
        <v>1</v>
      </c>
    </row>
    <row r="33" spans="2:10" s="198" customFormat="1" ht="13.5" customHeight="1" x14ac:dyDescent="0.15">
      <c r="B33" s="204" t="s">
        <v>469</v>
      </c>
      <c r="C33" s="505">
        <v>1</v>
      </c>
      <c r="D33" s="506">
        <v>1</v>
      </c>
      <c r="E33" s="507">
        <v>0</v>
      </c>
      <c r="F33" s="642" t="s">
        <v>589</v>
      </c>
      <c r="G33" s="643" t="s">
        <v>589</v>
      </c>
      <c r="H33" s="644" t="s">
        <v>589</v>
      </c>
      <c r="I33" s="645" t="s">
        <v>589</v>
      </c>
      <c r="J33" s="645" t="s">
        <v>589</v>
      </c>
    </row>
    <row r="34" spans="2:10" s="198" customFormat="1" ht="13.5" customHeight="1" x14ac:dyDescent="0.15">
      <c r="B34" s="204" t="s">
        <v>470</v>
      </c>
      <c r="C34" s="505">
        <v>2</v>
      </c>
      <c r="D34" s="506">
        <v>1</v>
      </c>
      <c r="E34" s="507">
        <v>1</v>
      </c>
      <c r="F34" s="505">
        <v>1</v>
      </c>
      <c r="G34" s="506">
        <v>1</v>
      </c>
      <c r="H34" s="507">
        <v>0</v>
      </c>
      <c r="I34" s="508">
        <f t="shared" si="0"/>
        <v>0</v>
      </c>
      <c r="J34" s="508">
        <f t="shared" si="0"/>
        <v>1</v>
      </c>
    </row>
    <row r="35" spans="2:10" s="198" customFormat="1" ht="13.5" customHeight="1" x14ac:dyDescent="0.15">
      <c r="B35" s="204" t="s">
        <v>471</v>
      </c>
      <c r="C35" s="505">
        <v>0</v>
      </c>
      <c r="D35" s="506">
        <v>0</v>
      </c>
      <c r="E35" s="507">
        <v>0</v>
      </c>
      <c r="F35" s="505">
        <v>2</v>
      </c>
      <c r="G35" s="506">
        <v>2</v>
      </c>
      <c r="H35" s="507">
        <v>0</v>
      </c>
      <c r="I35" s="508">
        <f t="shared" si="0"/>
        <v>-2</v>
      </c>
      <c r="J35" s="508">
        <f t="shared" si="0"/>
        <v>0</v>
      </c>
    </row>
    <row r="36" spans="2:10" s="198" customFormat="1" ht="13.5" customHeight="1" x14ac:dyDescent="0.15">
      <c r="B36" s="204" t="s">
        <v>472</v>
      </c>
      <c r="C36" s="505">
        <v>2</v>
      </c>
      <c r="D36" s="506">
        <v>2</v>
      </c>
      <c r="E36" s="507">
        <v>0</v>
      </c>
      <c r="F36" s="505">
        <v>1</v>
      </c>
      <c r="G36" s="506">
        <v>1</v>
      </c>
      <c r="H36" s="507">
        <v>0</v>
      </c>
      <c r="I36" s="508">
        <f t="shared" si="0"/>
        <v>1</v>
      </c>
      <c r="J36" s="508">
        <f t="shared" si="0"/>
        <v>0</v>
      </c>
    </row>
    <row r="37" spans="2:10" s="198" customFormat="1" ht="13.5" customHeight="1" x14ac:dyDescent="0.15">
      <c r="B37" s="204" t="s">
        <v>473</v>
      </c>
      <c r="C37" s="505">
        <v>0</v>
      </c>
      <c r="D37" s="506">
        <v>0</v>
      </c>
      <c r="E37" s="507">
        <v>0</v>
      </c>
      <c r="F37" s="642" t="s">
        <v>589</v>
      </c>
      <c r="G37" s="643" t="s">
        <v>589</v>
      </c>
      <c r="H37" s="644" t="s">
        <v>589</v>
      </c>
      <c r="I37" s="645" t="s">
        <v>589</v>
      </c>
      <c r="J37" s="645" t="s">
        <v>589</v>
      </c>
    </row>
    <row r="38" spans="2:10" s="198" customFormat="1" ht="13.5" customHeight="1" x14ac:dyDescent="0.15">
      <c r="B38" s="204" t="s">
        <v>474</v>
      </c>
      <c r="C38" s="505">
        <v>2</v>
      </c>
      <c r="D38" s="506">
        <v>2</v>
      </c>
      <c r="E38" s="507">
        <v>0</v>
      </c>
      <c r="F38" s="505">
        <v>4</v>
      </c>
      <c r="G38" s="506">
        <v>4</v>
      </c>
      <c r="H38" s="507">
        <v>0</v>
      </c>
      <c r="I38" s="508">
        <f t="shared" si="0"/>
        <v>-2</v>
      </c>
      <c r="J38" s="508">
        <f t="shared" si="0"/>
        <v>0</v>
      </c>
    </row>
    <row r="39" spans="2:10" s="198" customFormat="1" ht="13.5" customHeight="1" x14ac:dyDescent="0.15">
      <c r="B39" s="204" t="s">
        <v>475</v>
      </c>
      <c r="C39" s="505">
        <v>5</v>
      </c>
      <c r="D39" s="506">
        <v>4</v>
      </c>
      <c r="E39" s="507">
        <v>1</v>
      </c>
      <c r="F39" s="505">
        <v>5</v>
      </c>
      <c r="G39" s="506">
        <v>5</v>
      </c>
      <c r="H39" s="507">
        <v>0</v>
      </c>
      <c r="I39" s="508">
        <f t="shared" si="0"/>
        <v>-1</v>
      </c>
      <c r="J39" s="508">
        <f t="shared" si="0"/>
        <v>1</v>
      </c>
    </row>
    <row r="40" spans="2:10" s="198" customFormat="1" ht="13.5" customHeight="1" x14ac:dyDescent="0.15">
      <c r="B40" s="204" t="s">
        <v>476</v>
      </c>
      <c r="C40" s="505">
        <v>5</v>
      </c>
      <c r="D40" s="506">
        <v>5</v>
      </c>
      <c r="E40" s="507">
        <v>0</v>
      </c>
      <c r="F40" s="505">
        <v>5</v>
      </c>
      <c r="G40" s="506">
        <v>5</v>
      </c>
      <c r="H40" s="507">
        <v>0</v>
      </c>
      <c r="I40" s="508">
        <f t="shared" si="0"/>
        <v>0</v>
      </c>
      <c r="J40" s="508">
        <f t="shared" si="0"/>
        <v>0</v>
      </c>
    </row>
    <row r="41" spans="2:10" s="198" customFormat="1" ht="13.5" customHeight="1" x14ac:dyDescent="0.15">
      <c r="B41" s="204" t="s">
        <v>477</v>
      </c>
      <c r="C41" s="505">
        <v>2</v>
      </c>
      <c r="D41" s="506">
        <v>2</v>
      </c>
      <c r="E41" s="507">
        <v>0</v>
      </c>
      <c r="F41" s="505">
        <v>5</v>
      </c>
      <c r="G41" s="506">
        <v>5</v>
      </c>
      <c r="H41" s="507">
        <v>0</v>
      </c>
      <c r="I41" s="508">
        <f t="shared" si="0"/>
        <v>-3</v>
      </c>
      <c r="J41" s="508">
        <f t="shared" si="0"/>
        <v>0</v>
      </c>
    </row>
    <row r="42" spans="2:10" s="198" customFormat="1" ht="13.5" customHeight="1" x14ac:dyDescent="0.15">
      <c r="B42" s="204" t="s">
        <v>478</v>
      </c>
      <c r="C42" s="505">
        <v>2</v>
      </c>
      <c r="D42" s="506">
        <v>2</v>
      </c>
      <c r="E42" s="507">
        <v>0</v>
      </c>
      <c r="F42" s="505">
        <v>1</v>
      </c>
      <c r="G42" s="506">
        <v>1</v>
      </c>
      <c r="H42" s="507">
        <v>0</v>
      </c>
      <c r="I42" s="508">
        <f t="shared" si="0"/>
        <v>1</v>
      </c>
      <c r="J42" s="508">
        <f t="shared" si="0"/>
        <v>0</v>
      </c>
    </row>
    <row r="43" spans="2:10" s="198" customFormat="1" ht="13.5" customHeight="1" x14ac:dyDescent="0.15">
      <c r="B43" s="204" t="s">
        <v>479</v>
      </c>
      <c r="C43" s="505">
        <v>3</v>
      </c>
      <c r="D43" s="506">
        <v>3</v>
      </c>
      <c r="E43" s="507">
        <v>0</v>
      </c>
      <c r="F43" s="505">
        <v>2</v>
      </c>
      <c r="G43" s="506">
        <v>2</v>
      </c>
      <c r="H43" s="507">
        <v>0</v>
      </c>
      <c r="I43" s="508">
        <f t="shared" si="0"/>
        <v>1</v>
      </c>
      <c r="J43" s="508">
        <f t="shared" si="0"/>
        <v>0</v>
      </c>
    </row>
    <row r="44" spans="2:10" s="198" customFormat="1" ht="13.5" customHeight="1" x14ac:dyDescent="0.15">
      <c r="B44" s="204" t="s">
        <v>480</v>
      </c>
      <c r="C44" s="505">
        <v>1</v>
      </c>
      <c r="D44" s="506">
        <v>1</v>
      </c>
      <c r="E44" s="507">
        <v>0</v>
      </c>
      <c r="F44" s="505">
        <v>1</v>
      </c>
      <c r="G44" s="506">
        <v>1</v>
      </c>
      <c r="H44" s="507">
        <v>0</v>
      </c>
      <c r="I44" s="508">
        <f t="shared" si="0"/>
        <v>0</v>
      </c>
      <c r="J44" s="508">
        <f t="shared" si="0"/>
        <v>0</v>
      </c>
    </row>
    <row r="45" spans="2:10" s="198" customFormat="1" ht="13.5" customHeight="1" x14ac:dyDescent="0.15">
      <c r="B45" s="204" t="s">
        <v>481</v>
      </c>
      <c r="C45" s="505">
        <v>2</v>
      </c>
      <c r="D45" s="506">
        <v>2</v>
      </c>
      <c r="E45" s="507">
        <v>0</v>
      </c>
      <c r="F45" s="642" t="s">
        <v>589</v>
      </c>
      <c r="G45" s="643" t="s">
        <v>589</v>
      </c>
      <c r="H45" s="644" t="s">
        <v>589</v>
      </c>
      <c r="I45" s="645" t="s">
        <v>589</v>
      </c>
      <c r="J45" s="645" t="s">
        <v>589</v>
      </c>
    </row>
    <row r="46" spans="2:10" s="198" customFormat="1" ht="13.5" customHeight="1" x14ac:dyDescent="0.15">
      <c r="B46" s="204" t="s">
        <v>482</v>
      </c>
      <c r="C46" s="505">
        <v>4</v>
      </c>
      <c r="D46" s="506">
        <v>4</v>
      </c>
      <c r="E46" s="507">
        <v>0</v>
      </c>
      <c r="F46" s="505">
        <v>4</v>
      </c>
      <c r="G46" s="506">
        <v>4</v>
      </c>
      <c r="H46" s="507">
        <v>0</v>
      </c>
      <c r="I46" s="508">
        <f t="shared" si="0"/>
        <v>0</v>
      </c>
      <c r="J46" s="508">
        <f t="shared" si="0"/>
        <v>0</v>
      </c>
    </row>
    <row r="47" spans="2:10" s="198" customFormat="1" ht="13.5" customHeight="1" x14ac:dyDescent="0.15">
      <c r="B47" s="206" t="s">
        <v>483</v>
      </c>
      <c r="C47" s="509">
        <v>1</v>
      </c>
      <c r="D47" s="510">
        <v>1</v>
      </c>
      <c r="E47" s="507">
        <v>0</v>
      </c>
      <c r="F47" s="642" t="s">
        <v>589</v>
      </c>
      <c r="G47" s="643" t="s">
        <v>589</v>
      </c>
      <c r="H47" s="644" t="s">
        <v>589</v>
      </c>
      <c r="I47" s="645" t="s">
        <v>589</v>
      </c>
      <c r="J47" s="645" t="s">
        <v>589</v>
      </c>
    </row>
    <row r="48" spans="2:10" s="198" customFormat="1" ht="13.5" customHeight="1" x14ac:dyDescent="0.15">
      <c r="B48" s="512" t="s">
        <v>436</v>
      </c>
      <c r="C48" s="501">
        <v>142</v>
      </c>
      <c r="D48" s="513">
        <v>142</v>
      </c>
      <c r="E48" s="503">
        <v>0</v>
      </c>
      <c r="F48" s="501">
        <v>205</v>
      </c>
      <c r="G48" s="513">
        <v>201</v>
      </c>
      <c r="H48" s="503">
        <v>4</v>
      </c>
      <c r="I48" s="504">
        <f t="shared" si="0"/>
        <v>-59</v>
      </c>
      <c r="J48" s="504">
        <f t="shared" si="0"/>
        <v>-4</v>
      </c>
    </row>
    <row r="49" spans="2:10" s="198" customFormat="1" ht="13.5" customHeight="1" x14ac:dyDescent="0.15">
      <c r="B49" s="204" t="s">
        <v>484</v>
      </c>
      <c r="C49" s="505">
        <v>6</v>
      </c>
      <c r="D49" s="506">
        <v>6</v>
      </c>
      <c r="E49" s="507">
        <v>0</v>
      </c>
      <c r="F49" s="505">
        <v>5</v>
      </c>
      <c r="G49" s="506">
        <v>5</v>
      </c>
      <c r="H49" s="507">
        <v>0</v>
      </c>
      <c r="I49" s="508">
        <f t="shared" si="0"/>
        <v>1</v>
      </c>
      <c r="J49" s="508">
        <f t="shared" si="0"/>
        <v>0</v>
      </c>
    </row>
    <row r="50" spans="2:10" s="198" customFormat="1" ht="13.5" customHeight="1" x14ac:dyDescent="0.15">
      <c r="B50" s="204" t="s">
        <v>485</v>
      </c>
      <c r="C50" s="505">
        <v>2</v>
      </c>
      <c r="D50" s="506">
        <v>2</v>
      </c>
      <c r="E50" s="507">
        <v>0</v>
      </c>
      <c r="F50" s="505">
        <v>4</v>
      </c>
      <c r="G50" s="506">
        <v>4</v>
      </c>
      <c r="H50" s="507">
        <v>0</v>
      </c>
      <c r="I50" s="508">
        <f t="shared" si="0"/>
        <v>-2</v>
      </c>
      <c r="J50" s="508">
        <f t="shared" si="0"/>
        <v>0</v>
      </c>
    </row>
    <row r="51" spans="2:10" s="198" customFormat="1" ht="13.5" customHeight="1" x14ac:dyDescent="0.15">
      <c r="B51" s="204" t="s">
        <v>497</v>
      </c>
      <c r="C51" s="505">
        <v>2</v>
      </c>
      <c r="D51" s="506">
        <v>2</v>
      </c>
      <c r="E51" s="507">
        <v>0</v>
      </c>
      <c r="F51" s="642" t="s">
        <v>589</v>
      </c>
      <c r="G51" s="643" t="s">
        <v>589</v>
      </c>
      <c r="H51" s="644" t="s">
        <v>589</v>
      </c>
      <c r="I51" s="645" t="s">
        <v>589</v>
      </c>
      <c r="J51" s="645" t="s">
        <v>589</v>
      </c>
    </row>
    <row r="52" spans="2:10" s="198" customFormat="1" ht="13.5" customHeight="1" x14ac:dyDescent="0.15">
      <c r="B52" s="204" t="s">
        <v>486</v>
      </c>
      <c r="C52" s="505">
        <v>2</v>
      </c>
      <c r="D52" s="506">
        <v>2</v>
      </c>
      <c r="E52" s="507">
        <v>0</v>
      </c>
      <c r="F52" s="505">
        <v>7</v>
      </c>
      <c r="G52" s="506">
        <v>7</v>
      </c>
      <c r="H52" s="507">
        <v>0</v>
      </c>
      <c r="I52" s="508">
        <f t="shared" si="0"/>
        <v>-5</v>
      </c>
      <c r="J52" s="508">
        <f t="shared" si="0"/>
        <v>0</v>
      </c>
    </row>
    <row r="53" spans="2:10" s="198" customFormat="1" ht="13.5" customHeight="1" x14ac:dyDescent="0.15">
      <c r="B53" s="204" t="s">
        <v>487</v>
      </c>
      <c r="C53" s="505">
        <v>0</v>
      </c>
      <c r="D53" s="506">
        <v>0</v>
      </c>
      <c r="E53" s="507">
        <v>0</v>
      </c>
      <c r="F53" s="505">
        <v>1</v>
      </c>
      <c r="G53" s="506">
        <v>1</v>
      </c>
      <c r="H53" s="507">
        <v>0</v>
      </c>
      <c r="I53" s="508">
        <f t="shared" si="0"/>
        <v>-1</v>
      </c>
      <c r="J53" s="508">
        <f t="shared" si="0"/>
        <v>0</v>
      </c>
    </row>
    <row r="54" spans="2:10" s="198" customFormat="1" ht="13.5" customHeight="1" x14ac:dyDescent="0.15">
      <c r="B54" s="204" t="s">
        <v>488</v>
      </c>
      <c r="C54" s="505">
        <v>4</v>
      </c>
      <c r="D54" s="506">
        <v>4</v>
      </c>
      <c r="E54" s="507">
        <v>0</v>
      </c>
      <c r="F54" s="505">
        <v>5</v>
      </c>
      <c r="G54" s="506">
        <v>5</v>
      </c>
      <c r="H54" s="507">
        <v>0</v>
      </c>
      <c r="I54" s="508">
        <f t="shared" si="0"/>
        <v>-1</v>
      </c>
      <c r="J54" s="508">
        <f t="shared" si="0"/>
        <v>0</v>
      </c>
    </row>
    <row r="55" spans="2:10" s="198" customFormat="1" ht="13.5" customHeight="1" x14ac:dyDescent="0.15">
      <c r="B55" s="204" t="s">
        <v>489</v>
      </c>
      <c r="C55" s="505">
        <v>0</v>
      </c>
      <c r="D55" s="506">
        <v>0</v>
      </c>
      <c r="E55" s="507">
        <v>0</v>
      </c>
      <c r="F55" s="505">
        <v>2</v>
      </c>
      <c r="G55" s="506">
        <v>2</v>
      </c>
      <c r="H55" s="507">
        <v>0</v>
      </c>
      <c r="I55" s="508">
        <f t="shared" si="0"/>
        <v>-2</v>
      </c>
      <c r="J55" s="508">
        <f t="shared" si="0"/>
        <v>0</v>
      </c>
    </row>
    <row r="56" spans="2:10" s="198" customFormat="1" ht="13.5" customHeight="1" x14ac:dyDescent="0.15">
      <c r="B56" s="204" t="s">
        <v>498</v>
      </c>
      <c r="C56" s="505">
        <v>2</v>
      </c>
      <c r="D56" s="506">
        <v>2</v>
      </c>
      <c r="E56" s="507">
        <v>0</v>
      </c>
      <c r="F56" s="505">
        <v>9</v>
      </c>
      <c r="G56" s="506">
        <v>9</v>
      </c>
      <c r="H56" s="507">
        <v>0</v>
      </c>
      <c r="I56" s="508">
        <f t="shared" si="0"/>
        <v>-7</v>
      </c>
      <c r="J56" s="508">
        <f t="shared" si="0"/>
        <v>0</v>
      </c>
    </row>
    <row r="57" spans="2:10" s="198" customFormat="1" ht="13.5" customHeight="1" x14ac:dyDescent="0.15">
      <c r="B57" s="204" t="s">
        <v>490</v>
      </c>
      <c r="C57" s="505">
        <v>99</v>
      </c>
      <c r="D57" s="506">
        <v>99</v>
      </c>
      <c r="E57" s="507">
        <v>0</v>
      </c>
      <c r="F57" s="505">
        <v>119</v>
      </c>
      <c r="G57" s="506">
        <v>116</v>
      </c>
      <c r="H57" s="507">
        <v>3</v>
      </c>
      <c r="I57" s="508">
        <f t="shared" si="0"/>
        <v>-17</v>
      </c>
      <c r="J57" s="508">
        <f t="shared" si="0"/>
        <v>-3</v>
      </c>
    </row>
    <row r="58" spans="2:10" s="198" customFormat="1" ht="13.5" customHeight="1" x14ac:dyDescent="0.15">
      <c r="B58" s="204" t="s">
        <v>491</v>
      </c>
      <c r="C58" s="505">
        <v>7</v>
      </c>
      <c r="D58" s="506">
        <v>7</v>
      </c>
      <c r="E58" s="507">
        <v>0</v>
      </c>
      <c r="F58" s="505">
        <v>6</v>
      </c>
      <c r="G58" s="506">
        <v>6</v>
      </c>
      <c r="H58" s="507">
        <v>0</v>
      </c>
      <c r="I58" s="508">
        <f t="shared" si="0"/>
        <v>1</v>
      </c>
      <c r="J58" s="508">
        <f t="shared" si="0"/>
        <v>0</v>
      </c>
    </row>
    <row r="59" spans="2:10" s="198" customFormat="1" ht="13.5" customHeight="1" x14ac:dyDescent="0.15">
      <c r="B59" s="204" t="s">
        <v>492</v>
      </c>
      <c r="C59" s="505">
        <v>1</v>
      </c>
      <c r="D59" s="506">
        <v>1</v>
      </c>
      <c r="E59" s="507">
        <v>0</v>
      </c>
      <c r="F59" s="505">
        <v>2</v>
      </c>
      <c r="G59" s="506">
        <v>2</v>
      </c>
      <c r="H59" s="507">
        <v>0</v>
      </c>
      <c r="I59" s="508">
        <f t="shared" si="0"/>
        <v>-1</v>
      </c>
      <c r="J59" s="508">
        <f t="shared" si="0"/>
        <v>0</v>
      </c>
    </row>
    <row r="60" spans="2:10" s="198" customFormat="1" ht="13.5" customHeight="1" x14ac:dyDescent="0.15">
      <c r="B60" s="204" t="s">
        <v>493</v>
      </c>
      <c r="C60" s="505">
        <v>4</v>
      </c>
      <c r="D60" s="506">
        <v>4</v>
      </c>
      <c r="E60" s="507">
        <v>0</v>
      </c>
      <c r="F60" s="505">
        <v>8</v>
      </c>
      <c r="G60" s="506">
        <v>8</v>
      </c>
      <c r="H60" s="507">
        <v>0</v>
      </c>
      <c r="I60" s="508">
        <f t="shared" si="0"/>
        <v>-4</v>
      </c>
      <c r="J60" s="508">
        <f t="shared" si="0"/>
        <v>0</v>
      </c>
    </row>
    <row r="61" spans="2:10" s="198" customFormat="1" ht="13.5" customHeight="1" x14ac:dyDescent="0.15">
      <c r="B61" s="204" t="s">
        <v>494</v>
      </c>
      <c r="C61" s="505">
        <v>3</v>
      </c>
      <c r="D61" s="506">
        <v>3</v>
      </c>
      <c r="E61" s="507">
        <v>0</v>
      </c>
      <c r="F61" s="505">
        <v>10</v>
      </c>
      <c r="G61" s="506">
        <v>10</v>
      </c>
      <c r="H61" s="507">
        <v>0</v>
      </c>
      <c r="I61" s="508">
        <f t="shared" si="0"/>
        <v>-7</v>
      </c>
      <c r="J61" s="508">
        <f t="shared" si="0"/>
        <v>0</v>
      </c>
    </row>
    <row r="62" spans="2:10" s="198" customFormat="1" ht="13.5" customHeight="1" x14ac:dyDescent="0.15">
      <c r="B62" s="516" t="s">
        <v>499</v>
      </c>
      <c r="C62" s="517">
        <v>4</v>
      </c>
      <c r="D62" s="518">
        <v>4</v>
      </c>
      <c r="E62" s="519">
        <v>0</v>
      </c>
      <c r="F62" s="517">
        <v>4</v>
      </c>
      <c r="G62" s="518">
        <v>3</v>
      </c>
      <c r="H62" s="519">
        <v>1</v>
      </c>
      <c r="I62" s="520">
        <f t="shared" si="0"/>
        <v>1</v>
      </c>
      <c r="J62" s="520">
        <f t="shared" si="0"/>
        <v>-1</v>
      </c>
    </row>
    <row r="63" spans="2:10" s="198" customFormat="1" ht="13.5" customHeight="1" x14ac:dyDescent="0.15">
      <c r="B63" s="514" t="s">
        <v>495</v>
      </c>
      <c r="C63" s="509">
        <v>6</v>
      </c>
      <c r="D63" s="510">
        <v>6</v>
      </c>
      <c r="E63" s="511">
        <v>0</v>
      </c>
      <c r="F63" s="509">
        <v>23</v>
      </c>
      <c r="G63" s="510">
        <v>23</v>
      </c>
      <c r="H63" s="511">
        <v>0</v>
      </c>
      <c r="I63" s="472">
        <f t="shared" si="0"/>
        <v>-17</v>
      </c>
      <c r="J63" s="472">
        <f t="shared" si="0"/>
        <v>0</v>
      </c>
    </row>
  </sheetData>
  <mergeCells count="6">
    <mergeCell ref="B2:B4"/>
    <mergeCell ref="C2:J2"/>
    <mergeCell ref="C3:E3"/>
    <mergeCell ref="F3:H3"/>
    <mergeCell ref="I3:I4"/>
    <mergeCell ref="J3:J4"/>
  </mergeCells>
  <phoneticPr fontId="4"/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H6" sqref="H6"/>
    </sheetView>
  </sheetViews>
  <sheetFormatPr defaultRowHeight="18.75" x14ac:dyDescent="0.15"/>
  <cols>
    <col min="1" max="1" width="2.5" style="25" customWidth="1"/>
    <col min="2" max="2" width="18.375" style="25" bestFit="1" customWidth="1"/>
    <col min="3" max="4" width="10.625" style="25" customWidth="1"/>
    <col min="5" max="16384" width="9" style="25"/>
  </cols>
  <sheetData>
    <row r="1" spans="2:8" ht="24" x14ac:dyDescent="0.15">
      <c r="B1" s="197" t="s">
        <v>660</v>
      </c>
    </row>
    <row r="2" spans="2:8" ht="49.5" x14ac:dyDescent="0.15">
      <c r="B2" s="521"/>
      <c r="C2" s="523" t="s">
        <v>500</v>
      </c>
      <c r="D2" s="523" t="s">
        <v>501</v>
      </c>
      <c r="E2" s="523" t="s">
        <v>502</v>
      </c>
      <c r="F2" s="523" t="s">
        <v>503</v>
      </c>
      <c r="G2" s="523" t="s">
        <v>504</v>
      </c>
      <c r="H2" s="523" t="s">
        <v>505</v>
      </c>
    </row>
    <row r="3" spans="2:8" x14ac:dyDescent="0.15">
      <c r="B3" s="524" t="s">
        <v>178</v>
      </c>
      <c r="C3" s="515">
        <v>18475</v>
      </c>
      <c r="D3" s="515">
        <v>16413</v>
      </c>
      <c r="E3" s="515">
        <v>1663</v>
      </c>
      <c r="F3" s="515">
        <v>275</v>
      </c>
      <c r="G3" s="515">
        <v>1938</v>
      </c>
      <c r="H3" s="515">
        <v>1218</v>
      </c>
    </row>
    <row r="4" spans="2:8" x14ac:dyDescent="0.15">
      <c r="B4" s="524" t="s">
        <v>506</v>
      </c>
      <c r="C4" s="515">
        <v>1375</v>
      </c>
      <c r="D4" s="515">
        <v>1339</v>
      </c>
      <c r="E4" s="515">
        <v>16</v>
      </c>
      <c r="F4" s="515">
        <v>19</v>
      </c>
      <c r="G4" s="515">
        <v>35</v>
      </c>
      <c r="H4" s="515">
        <v>9</v>
      </c>
    </row>
    <row r="5" spans="2:8" x14ac:dyDescent="0.15">
      <c r="B5" s="522" t="s">
        <v>507</v>
      </c>
      <c r="C5" s="515">
        <v>263</v>
      </c>
      <c r="D5" s="515">
        <v>134</v>
      </c>
      <c r="E5" s="515">
        <v>84</v>
      </c>
      <c r="F5" s="515">
        <v>44</v>
      </c>
      <c r="G5" s="515">
        <v>128</v>
      </c>
      <c r="H5" s="515">
        <v>18</v>
      </c>
    </row>
    <row r="6" spans="2:8" x14ac:dyDescent="0.15">
      <c r="B6" s="522" t="s">
        <v>508</v>
      </c>
      <c r="C6" s="515">
        <v>437</v>
      </c>
      <c r="D6" s="515">
        <v>382</v>
      </c>
      <c r="E6" s="515">
        <v>40</v>
      </c>
      <c r="F6" s="515">
        <v>14</v>
      </c>
      <c r="G6" s="515">
        <v>54</v>
      </c>
      <c r="H6" s="515">
        <v>7</v>
      </c>
    </row>
    <row r="7" spans="2:8" x14ac:dyDescent="0.15">
      <c r="B7" s="522" t="s">
        <v>509</v>
      </c>
      <c r="C7" s="515">
        <v>273</v>
      </c>
      <c r="D7" s="515">
        <v>243</v>
      </c>
      <c r="E7" s="515">
        <v>24</v>
      </c>
      <c r="F7" s="515">
        <v>5</v>
      </c>
      <c r="G7" s="515">
        <v>29</v>
      </c>
      <c r="H7" s="515">
        <v>18</v>
      </c>
    </row>
    <row r="8" spans="2:8" x14ac:dyDescent="0.15">
      <c r="B8" s="522" t="s">
        <v>510</v>
      </c>
      <c r="C8" s="515">
        <v>15275</v>
      </c>
      <c r="D8" s="515">
        <v>13601</v>
      </c>
      <c r="E8" s="515">
        <v>1480</v>
      </c>
      <c r="F8" s="515">
        <v>173</v>
      </c>
      <c r="G8" s="515">
        <v>1653</v>
      </c>
      <c r="H8" s="515">
        <v>1131</v>
      </c>
    </row>
    <row r="9" spans="2:8" x14ac:dyDescent="0.15">
      <c r="B9" s="522" t="s">
        <v>511</v>
      </c>
      <c r="C9" s="515">
        <v>2</v>
      </c>
      <c r="D9" s="515">
        <v>2</v>
      </c>
      <c r="E9" s="515">
        <v>0</v>
      </c>
      <c r="F9" s="515">
        <v>0</v>
      </c>
      <c r="G9" s="515">
        <v>0</v>
      </c>
      <c r="H9" s="515">
        <v>0</v>
      </c>
    </row>
    <row r="10" spans="2:8" x14ac:dyDescent="0.15">
      <c r="B10" s="522" t="s">
        <v>512</v>
      </c>
      <c r="C10" s="515">
        <v>112</v>
      </c>
      <c r="D10" s="515">
        <v>108</v>
      </c>
      <c r="E10" s="515">
        <v>2</v>
      </c>
      <c r="F10" s="515">
        <v>1</v>
      </c>
      <c r="G10" s="515">
        <v>3</v>
      </c>
      <c r="H10" s="515">
        <v>0</v>
      </c>
    </row>
    <row r="11" spans="2:8" x14ac:dyDescent="0.15">
      <c r="B11" s="522" t="s">
        <v>513</v>
      </c>
      <c r="C11" s="515">
        <v>745</v>
      </c>
      <c r="D11" s="515">
        <v>683</v>
      </c>
      <c r="E11" s="515">
        <v>38</v>
      </c>
      <c r="F11" s="515">
        <v>24</v>
      </c>
      <c r="G11" s="515">
        <v>62</v>
      </c>
      <c r="H11" s="515">
        <v>9</v>
      </c>
    </row>
    <row r="12" spans="2:8" x14ac:dyDescent="0.15">
      <c r="B12" s="522" t="s">
        <v>514</v>
      </c>
      <c r="C12" s="515">
        <v>182</v>
      </c>
      <c r="D12" s="515">
        <v>133</v>
      </c>
      <c r="E12" s="515">
        <v>31</v>
      </c>
      <c r="F12" s="515">
        <v>17</v>
      </c>
      <c r="G12" s="515">
        <v>48</v>
      </c>
      <c r="H12" s="515">
        <v>30</v>
      </c>
    </row>
    <row r="13" spans="2:8" x14ac:dyDescent="0.15">
      <c r="B13" s="522" t="s">
        <v>515</v>
      </c>
      <c r="C13" s="515">
        <v>249</v>
      </c>
      <c r="D13" s="515">
        <v>150</v>
      </c>
      <c r="E13" s="515">
        <v>1</v>
      </c>
      <c r="F13" s="515">
        <v>0</v>
      </c>
      <c r="G13" s="515">
        <v>1</v>
      </c>
      <c r="H13" s="515">
        <v>10</v>
      </c>
    </row>
    <row r="14" spans="2:8" ht="36" customHeight="1" x14ac:dyDescent="0.15">
      <c r="B14" s="881" t="s">
        <v>516</v>
      </c>
      <c r="C14" s="881"/>
      <c r="D14" s="881"/>
      <c r="E14" s="881"/>
      <c r="F14" s="881"/>
      <c r="G14" s="881"/>
      <c r="H14" s="881"/>
    </row>
  </sheetData>
  <mergeCells count="1">
    <mergeCell ref="B14:H14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"/>
  <sheetViews>
    <sheetView workbookViewId="0">
      <selection activeCell="G7" sqref="G7"/>
    </sheetView>
  </sheetViews>
  <sheetFormatPr defaultRowHeight="18.75" x14ac:dyDescent="0.15"/>
  <cols>
    <col min="1" max="1" width="2.5" style="25" customWidth="1"/>
    <col min="2" max="2" width="14.5" style="25" customWidth="1"/>
    <col min="3" max="16384" width="9" style="25"/>
  </cols>
  <sheetData>
    <row r="1" spans="2:15" ht="24" x14ac:dyDescent="0.15">
      <c r="B1" s="197" t="s">
        <v>661</v>
      </c>
    </row>
    <row r="2" spans="2:15" ht="20.25" customHeight="1" x14ac:dyDescent="0.15">
      <c r="B2" s="885"/>
      <c r="C2" s="884" t="s">
        <v>318</v>
      </c>
      <c r="D2" s="884" t="s">
        <v>561</v>
      </c>
      <c r="E2" s="882" t="s">
        <v>566</v>
      </c>
      <c r="F2" s="609"/>
      <c r="G2" s="609"/>
      <c r="H2" s="609"/>
      <c r="I2" s="609"/>
      <c r="J2" s="609"/>
      <c r="K2" s="609"/>
      <c r="L2" s="609"/>
      <c r="M2" s="610"/>
    </row>
    <row r="3" spans="2:15" ht="105" customHeight="1" x14ac:dyDescent="0.15">
      <c r="B3" s="886"/>
      <c r="C3" s="879"/>
      <c r="D3" s="879"/>
      <c r="E3" s="883"/>
      <c r="F3" s="607" t="s">
        <v>567</v>
      </c>
      <c r="G3" s="607" t="s">
        <v>568</v>
      </c>
      <c r="H3" s="607" t="s">
        <v>569</v>
      </c>
      <c r="I3" s="607" t="s">
        <v>570</v>
      </c>
      <c r="J3" s="607" t="s">
        <v>571</v>
      </c>
      <c r="K3" s="607" t="s">
        <v>572</v>
      </c>
      <c r="L3" s="607" t="s">
        <v>573</v>
      </c>
      <c r="M3" s="607" t="s">
        <v>562</v>
      </c>
    </row>
    <row r="4" spans="2:15" x14ac:dyDescent="0.15">
      <c r="B4" s="534" t="s">
        <v>564</v>
      </c>
      <c r="C4" s="515">
        <v>14463</v>
      </c>
      <c r="D4" s="515">
        <v>4431</v>
      </c>
      <c r="E4" s="515">
        <v>10032</v>
      </c>
      <c r="F4" s="515">
        <v>6241</v>
      </c>
      <c r="G4" s="515">
        <v>92</v>
      </c>
      <c r="H4" s="515">
        <v>93</v>
      </c>
      <c r="I4" s="515">
        <v>527</v>
      </c>
      <c r="J4" s="515">
        <v>422</v>
      </c>
      <c r="K4" s="515">
        <v>326</v>
      </c>
      <c r="L4" s="515">
        <v>647</v>
      </c>
      <c r="M4" s="515">
        <v>1684</v>
      </c>
    </row>
    <row r="5" spans="2:15" x14ac:dyDescent="0.15">
      <c r="B5" s="534" t="s">
        <v>563</v>
      </c>
      <c r="C5" s="608">
        <f>SUM(D5:E5)</f>
        <v>100</v>
      </c>
      <c r="D5" s="608">
        <f>D4/$C$4*100</f>
        <v>30.63679734494918</v>
      </c>
      <c r="E5" s="608">
        <f>E4/$C$4*100</f>
        <v>69.363202655050813</v>
      </c>
      <c r="F5" s="608">
        <f t="shared" ref="F5:M5" si="0">F4/$C$4*100</f>
        <v>43.151490008988453</v>
      </c>
      <c r="G5" s="608">
        <f t="shared" si="0"/>
        <v>0.63610592546497957</v>
      </c>
      <c r="H5" s="608">
        <f t="shared" si="0"/>
        <v>0.64302012030699029</v>
      </c>
      <c r="I5" s="608">
        <f t="shared" si="0"/>
        <v>3.643780681739611</v>
      </c>
      <c r="J5" s="608">
        <f t="shared" si="0"/>
        <v>2.9177902233284936</v>
      </c>
      <c r="K5" s="608">
        <f t="shared" si="0"/>
        <v>2.2540275184954712</v>
      </c>
      <c r="L5" s="608">
        <f t="shared" si="0"/>
        <v>4.4734840627808889</v>
      </c>
      <c r="M5" s="608">
        <f t="shared" si="0"/>
        <v>11.64350411394593</v>
      </c>
    </row>
    <row r="6" spans="2:15" ht="41.25" customHeight="1" x14ac:dyDescent="0.15">
      <c r="B6" s="881" t="s">
        <v>565</v>
      </c>
      <c r="C6" s="881"/>
      <c r="D6" s="881"/>
      <c r="E6" s="881"/>
      <c r="F6" s="881"/>
      <c r="G6" s="881"/>
      <c r="H6" s="881"/>
      <c r="I6" s="881"/>
      <c r="J6" s="881"/>
      <c r="K6" s="881"/>
      <c r="L6" s="881"/>
      <c r="M6" s="881"/>
      <c r="N6" s="698"/>
      <c r="O6" s="698"/>
    </row>
  </sheetData>
  <mergeCells count="5">
    <mergeCell ref="E2:E3"/>
    <mergeCell ref="D2:D3"/>
    <mergeCell ref="C2:C3"/>
    <mergeCell ref="B2:B3"/>
    <mergeCell ref="B6:M6"/>
  </mergeCells>
  <phoneticPr fontId="4"/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workbookViewId="0">
      <selection activeCell="B2" sqref="B2:C5"/>
    </sheetView>
  </sheetViews>
  <sheetFormatPr defaultRowHeight="13.5" x14ac:dyDescent="0.15"/>
  <cols>
    <col min="1" max="1" width="2.5" customWidth="1"/>
    <col min="5" max="5" width="12.5" customWidth="1"/>
    <col min="12" max="12" width="11.5" bestFit="1" customWidth="1"/>
  </cols>
  <sheetData>
    <row r="1" spans="2:12" ht="24" x14ac:dyDescent="0.15">
      <c r="B1" s="197" t="s">
        <v>662</v>
      </c>
    </row>
    <row r="2" spans="2:12" ht="22.5" customHeight="1" x14ac:dyDescent="0.15">
      <c r="B2" s="891"/>
      <c r="C2" s="891"/>
      <c r="D2" s="888" t="s">
        <v>523</v>
      </c>
      <c r="E2" s="887"/>
      <c r="F2" s="887"/>
      <c r="G2" s="887"/>
      <c r="H2" s="887"/>
      <c r="I2" s="887"/>
      <c r="J2" s="887"/>
      <c r="K2" s="887"/>
      <c r="L2" s="888" t="s">
        <v>522</v>
      </c>
    </row>
    <row r="3" spans="2:12" ht="22.5" customHeight="1" x14ac:dyDescent="0.15">
      <c r="B3" s="891"/>
      <c r="C3" s="891"/>
      <c r="D3" s="890"/>
      <c r="E3" s="888" t="s">
        <v>598</v>
      </c>
      <c r="F3" s="887" t="s">
        <v>597</v>
      </c>
      <c r="G3" s="887"/>
      <c r="H3" s="887"/>
      <c r="I3" s="887"/>
      <c r="J3" s="887"/>
      <c r="K3" s="887" t="s">
        <v>179</v>
      </c>
      <c r="L3" s="889"/>
    </row>
    <row r="4" spans="2:12" x14ac:dyDescent="0.15">
      <c r="B4" s="891"/>
      <c r="C4" s="891"/>
      <c r="D4" s="887"/>
      <c r="E4" s="889"/>
      <c r="F4" s="888"/>
      <c r="G4" s="887"/>
      <c r="H4" s="887"/>
      <c r="I4" s="887"/>
      <c r="J4" s="887"/>
      <c r="K4" s="887"/>
      <c r="L4" s="889"/>
    </row>
    <row r="5" spans="2:12" ht="33" x14ac:dyDescent="0.15">
      <c r="B5" s="891"/>
      <c r="C5" s="891"/>
      <c r="D5" s="887"/>
      <c r="E5" s="890"/>
      <c r="F5" s="531"/>
      <c r="G5" s="530" t="s">
        <v>521</v>
      </c>
      <c r="H5" s="530" t="s">
        <v>520</v>
      </c>
      <c r="I5" s="530" t="s">
        <v>311</v>
      </c>
      <c r="J5" s="530" t="s">
        <v>312</v>
      </c>
      <c r="K5" s="887"/>
      <c r="L5" s="890"/>
    </row>
    <row r="6" spans="2:12" ht="16.5" x14ac:dyDescent="0.15">
      <c r="B6" s="887" t="s">
        <v>519</v>
      </c>
      <c r="C6" s="529" t="s">
        <v>318</v>
      </c>
      <c r="D6" s="528">
        <v>20449</v>
      </c>
      <c r="E6" s="528">
        <v>17684</v>
      </c>
      <c r="F6" s="528">
        <v>2737</v>
      </c>
      <c r="G6" s="528">
        <v>1191</v>
      </c>
      <c r="H6" s="527">
        <v>573</v>
      </c>
      <c r="I6" s="528">
        <v>666</v>
      </c>
      <c r="J6" s="527">
        <v>307</v>
      </c>
      <c r="K6" s="527">
        <v>28</v>
      </c>
      <c r="L6" s="526">
        <f t="shared" ref="L6:L11" si="0">F6/(E6+F6)*100</f>
        <v>13.402869595024731</v>
      </c>
    </row>
    <row r="7" spans="2:12" ht="16.5" x14ac:dyDescent="0.15">
      <c r="B7" s="887"/>
      <c r="C7" s="529" t="s">
        <v>518</v>
      </c>
      <c r="D7" s="528">
        <v>11254</v>
      </c>
      <c r="E7" s="528">
        <v>9649</v>
      </c>
      <c r="F7" s="528">
        <v>1586</v>
      </c>
      <c r="G7" s="528">
        <v>658</v>
      </c>
      <c r="H7" s="527">
        <v>347</v>
      </c>
      <c r="I7" s="527">
        <v>416</v>
      </c>
      <c r="J7" s="527">
        <v>165</v>
      </c>
      <c r="K7" s="527">
        <v>19</v>
      </c>
      <c r="L7" s="526">
        <f t="shared" si="0"/>
        <v>14.116599910992434</v>
      </c>
    </row>
    <row r="8" spans="2:12" ht="16.5" x14ac:dyDescent="0.15">
      <c r="B8" s="887"/>
      <c r="C8" s="529" t="s">
        <v>517</v>
      </c>
      <c r="D8" s="528">
        <v>9195</v>
      </c>
      <c r="E8" s="528">
        <v>8035</v>
      </c>
      <c r="F8" s="528">
        <v>1151</v>
      </c>
      <c r="G8" s="528">
        <v>533</v>
      </c>
      <c r="H8" s="527">
        <v>226</v>
      </c>
      <c r="I8" s="527">
        <v>250</v>
      </c>
      <c r="J8" s="527">
        <v>142</v>
      </c>
      <c r="K8" s="527">
        <v>9</v>
      </c>
      <c r="L8" s="526">
        <f t="shared" si="0"/>
        <v>12.5299368604398</v>
      </c>
    </row>
    <row r="9" spans="2:12" ht="16.5" x14ac:dyDescent="0.15">
      <c r="B9" s="887" t="s">
        <v>395</v>
      </c>
      <c r="C9" s="529" t="s">
        <v>318</v>
      </c>
      <c r="D9" s="528">
        <v>21501</v>
      </c>
      <c r="E9" s="528">
        <v>18688</v>
      </c>
      <c r="F9" s="528">
        <f>SUM(G9:J9)</f>
        <v>2734</v>
      </c>
      <c r="G9" s="528">
        <v>1261</v>
      </c>
      <c r="H9" s="528">
        <v>573</v>
      </c>
      <c r="I9" s="528">
        <v>722</v>
      </c>
      <c r="J9" s="527">
        <v>178</v>
      </c>
      <c r="K9" s="527">
        <v>79</v>
      </c>
      <c r="L9" s="526">
        <f t="shared" si="0"/>
        <v>12.76258052469424</v>
      </c>
    </row>
    <row r="10" spans="2:12" ht="16.5" x14ac:dyDescent="0.15">
      <c r="B10" s="887"/>
      <c r="C10" s="529" t="s">
        <v>518</v>
      </c>
      <c r="D10" s="528">
        <v>11964</v>
      </c>
      <c r="E10" s="528">
        <v>10304</v>
      </c>
      <c r="F10" s="528">
        <f>SUM(G10:J10)</f>
        <v>1608</v>
      </c>
      <c r="G10" s="528">
        <v>696</v>
      </c>
      <c r="H10" s="527">
        <v>360</v>
      </c>
      <c r="I10" s="527">
        <v>474</v>
      </c>
      <c r="J10" s="527">
        <v>78</v>
      </c>
      <c r="K10" s="527">
        <v>52</v>
      </c>
      <c r="L10" s="526">
        <f t="shared" si="0"/>
        <v>13.498992612491605</v>
      </c>
    </row>
    <row r="11" spans="2:12" ht="16.5" x14ac:dyDescent="0.15">
      <c r="B11" s="887"/>
      <c r="C11" s="529" t="s">
        <v>517</v>
      </c>
      <c r="D11" s="528">
        <v>9537</v>
      </c>
      <c r="E11" s="528">
        <v>8384</v>
      </c>
      <c r="F11" s="528">
        <f>SUM(G11:J11)</f>
        <v>1126</v>
      </c>
      <c r="G11" s="528">
        <v>565</v>
      </c>
      <c r="H11" s="527">
        <v>213</v>
      </c>
      <c r="I11" s="527">
        <v>248</v>
      </c>
      <c r="J11" s="527">
        <v>100</v>
      </c>
      <c r="K11" s="527">
        <v>27</v>
      </c>
      <c r="L11" s="526">
        <f t="shared" si="0"/>
        <v>11.840168243953734</v>
      </c>
    </row>
    <row r="12" spans="2:12" ht="16.5" x14ac:dyDescent="0.15">
      <c r="B12" s="198" t="s">
        <v>595</v>
      </c>
    </row>
    <row r="13" spans="2:12" ht="16.5" x14ac:dyDescent="0.15">
      <c r="B13" s="198" t="s">
        <v>596</v>
      </c>
    </row>
  </sheetData>
  <mergeCells count="9">
    <mergeCell ref="B9:B11"/>
    <mergeCell ref="B6:B8"/>
    <mergeCell ref="E3:E5"/>
    <mergeCell ref="L2:L5"/>
    <mergeCell ref="B2:C5"/>
    <mergeCell ref="D2:K2"/>
    <mergeCell ref="D3:D5"/>
    <mergeCell ref="F3:J4"/>
    <mergeCell ref="K3:K5"/>
  </mergeCells>
  <phoneticPr fontId="4"/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C8" sqref="C8"/>
    </sheetView>
  </sheetViews>
  <sheetFormatPr defaultRowHeight="13.5" x14ac:dyDescent="0.15"/>
  <cols>
    <col min="1" max="1" width="2.5" customWidth="1"/>
    <col min="2" max="2" width="30.375" customWidth="1"/>
    <col min="3" max="10" width="15.25" customWidth="1"/>
  </cols>
  <sheetData>
    <row r="1" spans="1:11" ht="24" x14ac:dyDescent="0.15">
      <c r="B1" s="197" t="s">
        <v>663</v>
      </c>
    </row>
    <row r="2" spans="1:11" ht="16.5" x14ac:dyDescent="0.15">
      <c r="A2" s="198"/>
      <c r="B2" s="522"/>
      <c r="C2" s="534" t="s">
        <v>544</v>
      </c>
      <c r="D2" s="534" t="s">
        <v>551</v>
      </c>
      <c r="E2" s="534" t="s">
        <v>550</v>
      </c>
      <c r="F2" s="534" t="s">
        <v>549</v>
      </c>
      <c r="G2" s="534" t="s">
        <v>548</v>
      </c>
      <c r="H2" s="534" t="s">
        <v>547</v>
      </c>
      <c r="I2" s="534" t="s">
        <v>546</v>
      </c>
      <c r="J2" s="534" t="s">
        <v>545</v>
      </c>
      <c r="K2" s="198"/>
    </row>
    <row r="3" spans="1:11" s="198" customFormat="1" ht="16.5" x14ac:dyDescent="0.15">
      <c r="B3" s="522" t="s">
        <v>544</v>
      </c>
      <c r="C3" s="515">
        <v>20449</v>
      </c>
      <c r="D3" s="515">
        <v>3939</v>
      </c>
      <c r="E3" s="515">
        <v>716</v>
      </c>
      <c r="F3" s="515">
        <v>2116</v>
      </c>
      <c r="G3" s="515">
        <v>1599</v>
      </c>
      <c r="H3" s="515">
        <v>3134</v>
      </c>
      <c r="I3" s="515">
        <v>8929</v>
      </c>
      <c r="J3" s="515">
        <v>16</v>
      </c>
    </row>
    <row r="4" spans="1:11" s="198" customFormat="1" ht="16.5" x14ac:dyDescent="0.15">
      <c r="B4" s="208" t="s">
        <v>334</v>
      </c>
      <c r="C4" s="533">
        <v>11254</v>
      </c>
      <c r="D4" s="533">
        <v>3069</v>
      </c>
      <c r="E4" s="533">
        <v>439</v>
      </c>
      <c r="F4" s="533">
        <v>1199</v>
      </c>
      <c r="G4" s="533">
        <v>824</v>
      </c>
      <c r="H4" s="533">
        <v>1423</v>
      </c>
      <c r="I4" s="533">
        <v>4287</v>
      </c>
      <c r="J4" s="533">
        <v>13</v>
      </c>
    </row>
    <row r="5" spans="1:11" s="198" customFormat="1" ht="16.5" x14ac:dyDescent="0.15">
      <c r="B5" s="206" t="s">
        <v>335</v>
      </c>
      <c r="C5" s="532">
        <v>9195</v>
      </c>
      <c r="D5" s="532">
        <v>870</v>
      </c>
      <c r="E5" s="532">
        <v>277</v>
      </c>
      <c r="F5" s="532">
        <v>917</v>
      </c>
      <c r="G5" s="532">
        <v>775</v>
      </c>
      <c r="H5" s="532">
        <v>1711</v>
      </c>
      <c r="I5" s="532">
        <v>4642</v>
      </c>
      <c r="J5" s="532">
        <v>3</v>
      </c>
    </row>
    <row r="6" spans="1:11" s="198" customFormat="1" ht="16.5" x14ac:dyDescent="0.15">
      <c r="B6" s="522" t="s">
        <v>543</v>
      </c>
      <c r="C6" s="515">
        <v>1261</v>
      </c>
      <c r="D6" s="515">
        <v>367</v>
      </c>
      <c r="E6" s="515">
        <v>31</v>
      </c>
      <c r="F6" s="515">
        <v>121</v>
      </c>
      <c r="G6" s="515">
        <v>68</v>
      </c>
      <c r="H6" s="515">
        <v>120</v>
      </c>
      <c r="I6" s="515">
        <v>554</v>
      </c>
      <c r="J6" s="515">
        <v>0</v>
      </c>
    </row>
    <row r="7" spans="1:11" s="198" customFormat="1" ht="16.5" x14ac:dyDescent="0.15">
      <c r="B7" s="522" t="s">
        <v>542</v>
      </c>
      <c r="C7" s="515">
        <v>18</v>
      </c>
      <c r="D7" s="515">
        <v>7</v>
      </c>
      <c r="E7" s="515">
        <v>1</v>
      </c>
      <c r="F7" s="515">
        <v>0</v>
      </c>
      <c r="G7" s="515">
        <v>0</v>
      </c>
      <c r="H7" s="515">
        <v>2</v>
      </c>
      <c r="I7" s="515">
        <v>8</v>
      </c>
      <c r="J7" s="515">
        <v>0</v>
      </c>
    </row>
    <row r="8" spans="1:11" s="198" customFormat="1" ht="16.5" x14ac:dyDescent="0.15">
      <c r="B8" s="522" t="s">
        <v>541</v>
      </c>
      <c r="C8" s="515">
        <v>21</v>
      </c>
      <c r="D8" s="515">
        <v>6</v>
      </c>
      <c r="E8" s="515">
        <v>2</v>
      </c>
      <c r="F8" s="515">
        <v>3</v>
      </c>
      <c r="G8" s="515">
        <v>2</v>
      </c>
      <c r="H8" s="515">
        <v>1</v>
      </c>
      <c r="I8" s="515">
        <v>7</v>
      </c>
      <c r="J8" s="515">
        <v>0</v>
      </c>
    </row>
    <row r="9" spans="1:11" s="198" customFormat="1" ht="16.5" x14ac:dyDescent="0.15">
      <c r="B9" s="522" t="s">
        <v>540</v>
      </c>
      <c r="C9" s="515">
        <v>2411</v>
      </c>
      <c r="D9" s="515">
        <v>602</v>
      </c>
      <c r="E9" s="515">
        <v>77</v>
      </c>
      <c r="F9" s="515">
        <v>183</v>
      </c>
      <c r="G9" s="515">
        <v>151</v>
      </c>
      <c r="H9" s="515">
        <v>342</v>
      </c>
      <c r="I9" s="515">
        <v>1055</v>
      </c>
      <c r="J9" s="515">
        <v>1</v>
      </c>
    </row>
    <row r="10" spans="1:11" s="198" customFormat="1" ht="16.5" x14ac:dyDescent="0.15">
      <c r="B10" s="522" t="s">
        <v>539</v>
      </c>
      <c r="C10" s="515">
        <v>4469</v>
      </c>
      <c r="D10" s="515">
        <v>981</v>
      </c>
      <c r="E10" s="515">
        <v>159</v>
      </c>
      <c r="F10" s="515">
        <v>563</v>
      </c>
      <c r="G10" s="515">
        <v>363</v>
      </c>
      <c r="H10" s="515">
        <v>670</v>
      </c>
      <c r="I10" s="515">
        <v>1733</v>
      </c>
      <c r="J10" s="515">
        <v>0</v>
      </c>
    </row>
    <row r="11" spans="1:11" s="198" customFormat="1" ht="16.5" x14ac:dyDescent="0.15">
      <c r="B11" s="522" t="s">
        <v>538</v>
      </c>
      <c r="C11" s="515">
        <v>77</v>
      </c>
      <c r="D11" s="515">
        <v>14</v>
      </c>
      <c r="E11" s="515">
        <v>3</v>
      </c>
      <c r="F11" s="515">
        <v>12</v>
      </c>
      <c r="G11" s="515">
        <v>8</v>
      </c>
      <c r="H11" s="515">
        <v>15</v>
      </c>
      <c r="I11" s="515">
        <v>25</v>
      </c>
      <c r="J11" s="515">
        <v>0</v>
      </c>
    </row>
    <row r="12" spans="1:11" s="198" customFormat="1" ht="16.5" x14ac:dyDescent="0.15">
      <c r="B12" s="522" t="s">
        <v>537</v>
      </c>
      <c r="C12" s="515">
        <v>79</v>
      </c>
      <c r="D12" s="515">
        <v>11</v>
      </c>
      <c r="E12" s="515">
        <v>5</v>
      </c>
      <c r="F12" s="515">
        <v>11</v>
      </c>
      <c r="G12" s="515">
        <v>11</v>
      </c>
      <c r="H12" s="515">
        <v>17</v>
      </c>
      <c r="I12" s="515">
        <v>24</v>
      </c>
      <c r="J12" s="515">
        <v>0</v>
      </c>
    </row>
    <row r="13" spans="1:11" s="198" customFormat="1" ht="16.5" x14ac:dyDescent="0.15">
      <c r="B13" s="522" t="s">
        <v>536</v>
      </c>
      <c r="C13" s="515">
        <v>759</v>
      </c>
      <c r="D13" s="515">
        <v>168</v>
      </c>
      <c r="E13" s="515">
        <v>25</v>
      </c>
      <c r="F13" s="515">
        <v>69</v>
      </c>
      <c r="G13" s="515">
        <v>63</v>
      </c>
      <c r="H13" s="515">
        <v>92</v>
      </c>
      <c r="I13" s="515">
        <v>342</v>
      </c>
      <c r="J13" s="515">
        <v>0</v>
      </c>
    </row>
    <row r="14" spans="1:11" s="198" customFormat="1" ht="16.5" x14ac:dyDescent="0.15">
      <c r="B14" s="522" t="s">
        <v>535</v>
      </c>
      <c r="C14" s="515">
        <v>2566</v>
      </c>
      <c r="D14" s="515">
        <v>456</v>
      </c>
      <c r="E14" s="515">
        <v>60</v>
      </c>
      <c r="F14" s="515">
        <v>202</v>
      </c>
      <c r="G14" s="515">
        <v>194</v>
      </c>
      <c r="H14" s="515">
        <v>419</v>
      </c>
      <c r="I14" s="515">
        <v>1235</v>
      </c>
      <c r="J14" s="515">
        <v>0</v>
      </c>
    </row>
    <row r="15" spans="1:11" s="198" customFormat="1" ht="16.5" x14ac:dyDescent="0.15">
      <c r="B15" s="522" t="s">
        <v>534</v>
      </c>
      <c r="C15" s="515">
        <v>314</v>
      </c>
      <c r="D15" s="515">
        <v>48</v>
      </c>
      <c r="E15" s="515">
        <v>10</v>
      </c>
      <c r="F15" s="515">
        <v>41</v>
      </c>
      <c r="G15" s="515">
        <v>27</v>
      </c>
      <c r="H15" s="515">
        <v>50</v>
      </c>
      <c r="I15" s="515">
        <v>138</v>
      </c>
      <c r="J15" s="515">
        <v>0</v>
      </c>
    </row>
    <row r="16" spans="1:11" s="198" customFormat="1" ht="16.5" x14ac:dyDescent="0.15">
      <c r="B16" s="522" t="s">
        <v>533</v>
      </c>
      <c r="C16" s="515">
        <v>135</v>
      </c>
      <c r="D16" s="515">
        <v>23</v>
      </c>
      <c r="E16" s="515">
        <v>3</v>
      </c>
      <c r="F16" s="515">
        <v>13</v>
      </c>
      <c r="G16" s="515">
        <v>11</v>
      </c>
      <c r="H16" s="515">
        <v>14</v>
      </c>
      <c r="I16" s="515">
        <v>71</v>
      </c>
      <c r="J16" s="515">
        <v>0</v>
      </c>
    </row>
    <row r="17" spans="2:10" s="198" customFormat="1" ht="16.5" x14ac:dyDescent="0.15">
      <c r="B17" s="522" t="s">
        <v>532</v>
      </c>
      <c r="C17" s="515">
        <v>381</v>
      </c>
      <c r="D17" s="515">
        <v>72</v>
      </c>
      <c r="E17" s="515">
        <v>17</v>
      </c>
      <c r="F17" s="515">
        <v>48</v>
      </c>
      <c r="G17" s="515">
        <v>37</v>
      </c>
      <c r="H17" s="515">
        <v>60</v>
      </c>
      <c r="I17" s="515">
        <v>147</v>
      </c>
      <c r="J17" s="515">
        <v>0</v>
      </c>
    </row>
    <row r="18" spans="2:10" s="198" customFormat="1" ht="16.5" x14ac:dyDescent="0.15">
      <c r="B18" s="522" t="s">
        <v>531</v>
      </c>
      <c r="C18" s="515">
        <v>1534</v>
      </c>
      <c r="D18" s="515">
        <v>190</v>
      </c>
      <c r="E18" s="515">
        <v>44</v>
      </c>
      <c r="F18" s="515">
        <v>137</v>
      </c>
      <c r="G18" s="515">
        <v>121</v>
      </c>
      <c r="H18" s="515">
        <v>264</v>
      </c>
      <c r="I18" s="515">
        <v>778</v>
      </c>
      <c r="J18" s="515">
        <v>0</v>
      </c>
    </row>
    <row r="19" spans="2:10" s="198" customFormat="1" ht="16.5" x14ac:dyDescent="0.15">
      <c r="B19" s="522" t="s">
        <v>530</v>
      </c>
      <c r="C19" s="515">
        <v>803</v>
      </c>
      <c r="D19" s="515">
        <v>122</v>
      </c>
      <c r="E19" s="515">
        <v>40</v>
      </c>
      <c r="F19" s="515">
        <v>78</v>
      </c>
      <c r="G19" s="515">
        <v>65</v>
      </c>
      <c r="H19" s="515">
        <v>106</v>
      </c>
      <c r="I19" s="515">
        <v>391</v>
      </c>
      <c r="J19" s="515">
        <v>1</v>
      </c>
    </row>
    <row r="20" spans="2:10" s="198" customFormat="1" ht="16.5" x14ac:dyDescent="0.15">
      <c r="B20" s="522" t="s">
        <v>529</v>
      </c>
      <c r="C20" s="515">
        <v>966</v>
      </c>
      <c r="D20" s="515">
        <v>109</v>
      </c>
      <c r="E20" s="515">
        <v>62</v>
      </c>
      <c r="F20" s="515">
        <v>171</v>
      </c>
      <c r="G20" s="515">
        <v>85</v>
      </c>
      <c r="H20" s="515">
        <v>153</v>
      </c>
      <c r="I20" s="515">
        <v>386</v>
      </c>
      <c r="J20" s="515">
        <v>0</v>
      </c>
    </row>
    <row r="21" spans="2:10" s="198" customFormat="1" ht="16.5" x14ac:dyDescent="0.15">
      <c r="B21" s="522" t="s">
        <v>528</v>
      </c>
      <c r="C21" s="515">
        <v>2785</v>
      </c>
      <c r="D21" s="515">
        <v>352</v>
      </c>
      <c r="E21" s="515">
        <v>88</v>
      </c>
      <c r="F21" s="515">
        <v>273</v>
      </c>
      <c r="G21" s="515">
        <v>255</v>
      </c>
      <c r="H21" s="515">
        <v>542</v>
      </c>
      <c r="I21" s="515">
        <v>1275</v>
      </c>
      <c r="J21" s="515">
        <v>0</v>
      </c>
    </row>
    <row r="22" spans="2:10" s="198" customFormat="1" ht="16.5" x14ac:dyDescent="0.15">
      <c r="B22" s="522" t="s">
        <v>527</v>
      </c>
      <c r="C22" s="515">
        <v>358</v>
      </c>
      <c r="D22" s="515">
        <v>97</v>
      </c>
      <c r="E22" s="515">
        <v>12</v>
      </c>
      <c r="F22" s="515">
        <v>23</v>
      </c>
      <c r="G22" s="515">
        <v>25</v>
      </c>
      <c r="H22" s="515">
        <v>58</v>
      </c>
      <c r="I22" s="515">
        <v>143</v>
      </c>
      <c r="J22" s="515">
        <v>0</v>
      </c>
    </row>
    <row r="23" spans="2:10" s="198" customFormat="1" ht="16.5" x14ac:dyDescent="0.15">
      <c r="B23" s="522" t="s">
        <v>526</v>
      </c>
      <c r="C23" s="515">
        <v>791</v>
      </c>
      <c r="D23" s="515">
        <v>185</v>
      </c>
      <c r="E23" s="515">
        <v>20</v>
      </c>
      <c r="F23" s="515">
        <v>62</v>
      </c>
      <c r="G23" s="515">
        <v>47</v>
      </c>
      <c r="H23" s="515">
        <v>105</v>
      </c>
      <c r="I23" s="515">
        <v>372</v>
      </c>
      <c r="J23" s="515">
        <v>0</v>
      </c>
    </row>
    <row r="24" spans="2:10" s="198" customFormat="1" ht="16.5" x14ac:dyDescent="0.15">
      <c r="B24" s="522" t="s">
        <v>525</v>
      </c>
      <c r="C24" s="515">
        <v>634</v>
      </c>
      <c r="D24" s="515">
        <v>116</v>
      </c>
      <c r="E24" s="515">
        <v>53</v>
      </c>
      <c r="F24" s="515">
        <v>101</v>
      </c>
      <c r="G24" s="515">
        <v>62</v>
      </c>
      <c r="H24" s="515">
        <v>99</v>
      </c>
      <c r="I24" s="515">
        <v>203</v>
      </c>
      <c r="J24" s="515">
        <v>0</v>
      </c>
    </row>
    <row r="25" spans="2:10" s="198" customFormat="1" ht="16.5" x14ac:dyDescent="0.15">
      <c r="B25" s="522" t="s">
        <v>524</v>
      </c>
      <c r="C25" s="515">
        <v>87</v>
      </c>
      <c r="D25" s="515">
        <v>13</v>
      </c>
      <c r="E25" s="515">
        <v>4</v>
      </c>
      <c r="F25" s="515">
        <v>5</v>
      </c>
      <c r="G25" s="515">
        <v>4</v>
      </c>
      <c r="H25" s="515">
        <v>5</v>
      </c>
      <c r="I25" s="515">
        <v>42</v>
      </c>
      <c r="J25" s="515">
        <v>14</v>
      </c>
    </row>
  </sheetData>
  <phoneticPr fontId="4"/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8"/>
  <sheetViews>
    <sheetView showGridLines="0" zoomScale="80" zoomScaleNormal="80" zoomScaleSheetLayoutView="80" workbookViewId="0">
      <selection activeCell="D6" sqref="D6"/>
    </sheetView>
  </sheetViews>
  <sheetFormatPr defaultRowHeight="16.5" x14ac:dyDescent="0.35"/>
  <cols>
    <col min="1" max="1" width="2.5" style="30" customWidth="1"/>
    <col min="2" max="2" width="9" style="30"/>
    <col min="3" max="3" width="10.625" style="30" customWidth="1"/>
    <col min="4" max="4" width="12.375" style="30" customWidth="1"/>
    <col min="5" max="5" width="7.25" style="30" customWidth="1"/>
    <col min="6" max="8" width="12.625" style="30" customWidth="1"/>
    <col min="9" max="11" width="10.625" style="30" customWidth="1"/>
    <col min="12" max="12" width="2.625" style="30" customWidth="1"/>
    <col min="13" max="19" width="8.5" style="30" customWidth="1"/>
    <col min="20" max="16384" width="9" style="30"/>
  </cols>
  <sheetData>
    <row r="1" spans="2:12" s="29" customFormat="1" ht="30" customHeight="1" x14ac:dyDescent="0.5">
      <c r="B1" s="28" t="s">
        <v>603</v>
      </c>
    </row>
    <row r="2" spans="2:12" ht="30" customHeight="1" x14ac:dyDescent="0.35">
      <c r="B2" s="706"/>
      <c r="C2" s="707"/>
      <c r="D2" s="710" t="s">
        <v>209</v>
      </c>
      <c r="E2" s="715" t="s">
        <v>203</v>
      </c>
      <c r="F2" s="712" t="s">
        <v>207</v>
      </c>
      <c r="G2" s="713"/>
      <c r="H2" s="714"/>
      <c r="I2" s="712" t="s">
        <v>208</v>
      </c>
      <c r="J2" s="713"/>
      <c r="K2" s="714"/>
    </row>
    <row r="3" spans="2:12" ht="30" customHeight="1" thickBot="1" x14ac:dyDescent="0.4">
      <c r="B3" s="708"/>
      <c r="C3" s="709"/>
      <c r="D3" s="711"/>
      <c r="E3" s="716"/>
      <c r="F3" s="31" t="s">
        <v>113</v>
      </c>
      <c r="G3" s="32" t="s">
        <v>114</v>
      </c>
      <c r="H3" s="33" t="s">
        <v>115</v>
      </c>
      <c r="I3" s="32" t="s">
        <v>116</v>
      </c>
      <c r="J3" s="34" t="s">
        <v>117</v>
      </c>
      <c r="K3" s="35" t="s">
        <v>115</v>
      </c>
    </row>
    <row r="4" spans="2:12" ht="30" customHeight="1" thickTop="1" x14ac:dyDescent="0.4">
      <c r="B4" s="36" t="s">
        <v>112</v>
      </c>
      <c r="C4" s="37" t="s">
        <v>118</v>
      </c>
      <c r="D4" s="38">
        <f t="shared" ref="D4:D11" si="0">SUM(F4:H4)+E4</f>
        <v>54648</v>
      </c>
      <c r="E4" s="39">
        <v>0</v>
      </c>
      <c r="F4" s="40">
        <v>20479</v>
      </c>
      <c r="G4" s="41">
        <v>28506</v>
      </c>
      <c r="H4" s="40">
        <v>5663</v>
      </c>
      <c r="I4" s="42">
        <f t="shared" ref="I4:I11" si="1">+F4/(D4-E4)*100</f>
        <v>37.474381496120628</v>
      </c>
      <c r="J4" s="42">
        <f t="shared" ref="J4:J11" si="2">+G4/(D4-E4)*100</f>
        <v>52.162933684672822</v>
      </c>
      <c r="K4" s="42">
        <f t="shared" ref="K4:K11" si="3">+H4/(D4-E4)*100</f>
        <v>10.362684819206558</v>
      </c>
      <c r="L4" s="43"/>
    </row>
    <row r="5" spans="2:12" ht="30" customHeight="1" x14ac:dyDescent="0.4">
      <c r="B5" s="36" t="s">
        <v>111</v>
      </c>
      <c r="C5" s="37" t="s">
        <v>119</v>
      </c>
      <c r="D5" s="38">
        <f t="shared" si="0"/>
        <v>55004</v>
      </c>
      <c r="E5" s="39">
        <v>0</v>
      </c>
      <c r="F5" s="40">
        <v>20905</v>
      </c>
      <c r="G5" s="41">
        <v>28746</v>
      </c>
      <c r="H5" s="40">
        <v>5353</v>
      </c>
      <c r="I5" s="42">
        <f t="shared" si="1"/>
        <v>38.006326812595447</v>
      </c>
      <c r="J5" s="42">
        <f t="shared" si="2"/>
        <v>52.261653697912877</v>
      </c>
      <c r="K5" s="42">
        <f t="shared" si="3"/>
        <v>9.7320194894916732</v>
      </c>
      <c r="L5" s="43"/>
    </row>
    <row r="6" spans="2:12" ht="30" customHeight="1" x14ac:dyDescent="0.4">
      <c r="B6" s="36" t="s">
        <v>110</v>
      </c>
      <c r="C6" s="37" t="s">
        <v>120</v>
      </c>
      <c r="D6" s="38">
        <f t="shared" si="0"/>
        <v>55572</v>
      </c>
      <c r="E6" s="39">
        <v>0</v>
      </c>
      <c r="F6" s="40">
        <v>21564</v>
      </c>
      <c r="G6" s="41">
        <v>30338</v>
      </c>
      <c r="H6" s="40">
        <v>3670</v>
      </c>
      <c r="I6" s="42">
        <f t="shared" si="1"/>
        <v>38.803714100626216</v>
      </c>
      <c r="J6" s="42">
        <f t="shared" si="2"/>
        <v>54.592240696753755</v>
      </c>
      <c r="K6" s="42">
        <f t="shared" si="3"/>
        <v>6.6040452026200249</v>
      </c>
      <c r="L6" s="43"/>
    </row>
    <row r="7" spans="2:12" ht="30" customHeight="1" x14ac:dyDescent="0.4">
      <c r="B7" s="36" t="s">
        <v>109</v>
      </c>
      <c r="C7" s="37" t="s">
        <v>121</v>
      </c>
      <c r="D7" s="38">
        <f t="shared" si="0"/>
        <v>55174</v>
      </c>
      <c r="E7" s="39">
        <v>0</v>
      </c>
      <c r="F7" s="40">
        <v>21873</v>
      </c>
      <c r="G7" s="41">
        <v>29434</v>
      </c>
      <c r="H7" s="40">
        <v>3867</v>
      </c>
      <c r="I7" s="42">
        <f t="shared" si="1"/>
        <v>39.643672744408597</v>
      </c>
      <c r="J7" s="42">
        <f t="shared" si="2"/>
        <v>53.347591256751372</v>
      </c>
      <c r="K7" s="42">
        <f t="shared" si="3"/>
        <v>7.0087359988400335</v>
      </c>
      <c r="L7" s="43"/>
    </row>
    <row r="8" spans="2:12" ht="30" customHeight="1" x14ac:dyDescent="0.4">
      <c r="B8" s="36" t="s">
        <v>108</v>
      </c>
      <c r="C8" s="37" t="s">
        <v>122</v>
      </c>
      <c r="D8" s="38">
        <v>55360</v>
      </c>
      <c r="E8" s="39">
        <v>0</v>
      </c>
      <c r="F8" s="40" t="s">
        <v>163</v>
      </c>
      <c r="G8" s="41" t="s">
        <v>163</v>
      </c>
      <c r="H8" s="40" t="s">
        <v>163</v>
      </c>
      <c r="I8" s="41" t="s">
        <v>163</v>
      </c>
      <c r="J8" s="41" t="s">
        <v>163</v>
      </c>
      <c r="K8" s="41" t="s">
        <v>163</v>
      </c>
      <c r="L8" s="43"/>
    </row>
    <row r="9" spans="2:12" ht="30" customHeight="1" x14ac:dyDescent="0.4">
      <c r="B9" s="36">
        <v>1945</v>
      </c>
      <c r="C9" s="37" t="s">
        <v>408</v>
      </c>
      <c r="D9" s="38">
        <v>64973</v>
      </c>
      <c r="E9" s="39">
        <v>0</v>
      </c>
      <c r="F9" s="40" t="s">
        <v>163</v>
      </c>
      <c r="G9" s="41" t="s">
        <v>163</v>
      </c>
      <c r="H9" s="40" t="s">
        <v>163</v>
      </c>
      <c r="I9" s="41" t="s">
        <v>163</v>
      </c>
      <c r="J9" s="41" t="s">
        <v>163</v>
      </c>
      <c r="K9" s="41" t="s">
        <v>163</v>
      </c>
      <c r="L9" s="43"/>
    </row>
    <row r="10" spans="2:12" ht="30" customHeight="1" x14ac:dyDescent="0.4">
      <c r="B10" s="36" t="s">
        <v>107</v>
      </c>
      <c r="C10" s="37" t="s">
        <v>106</v>
      </c>
      <c r="D10" s="38">
        <f t="shared" si="0"/>
        <v>65565</v>
      </c>
      <c r="E10" s="39">
        <v>0</v>
      </c>
      <c r="F10" s="40">
        <v>24140</v>
      </c>
      <c r="G10" s="41">
        <v>36901</v>
      </c>
      <c r="H10" s="40">
        <v>4524</v>
      </c>
      <c r="I10" s="42">
        <f t="shared" si="1"/>
        <v>36.818424464272098</v>
      </c>
      <c r="J10" s="42">
        <f t="shared" si="2"/>
        <v>56.281552657667966</v>
      </c>
      <c r="K10" s="42">
        <f t="shared" si="3"/>
        <v>6.9000228780599402</v>
      </c>
      <c r="L10" s="43"/>
    </row>
    <row r="11" spans="2:12" ht="30" customHeight="1" x14ac:dyDescent="0.4">
      <c r="B11" s="36" t="s">
        <v>105</v>
      </c>
      <c r="C11" s="37" t="s">
        <v>104</v>
      </c>
      <c r="D11" s="38">
        <f t="shared" si="0"/>
        <v>64256</v>
      </c>
      <c r="E11" s="39">
        <v>0</v>
      </c>
      <c r="F11" s="40">
        <v>22650</v>
      </c>
      <c r="G11" s="41">
        <v>36611</v>
      </c>
      <c r="H11" s="40">
        <v>4995</v>
      </c>
      <c r="I11" s="42">
        <f t="shared" si="1"/>
        <v>35.249626494023907</v>
      </c>
      <c r="J11" s="42">
        <f t="shared" si="2"/>
        <v>56.976780378486055</v>
      </c>
      <c r="K11" s="42">
        <f t="shared" si="3"/>
        <v>7.7735931274900398</v>
      </c>
      <c r="L11" s="43"/>
    </row>
    <row r="12" spans="2:12" ht="30" customHeight="1" x14ac:dyDescent="0.4">
      <c r="B12" s="36" t="s">
        <v>103</v>
      </c>
      <c r="C12" s="37" t="s">
        <v>102</v>
      </c>
      <c r="D12" s="44">
        <f>SUM(F12:H12)+E12</f>
        <v>61594</v>
      </c>
      <c r="E12" s="39">
        <v>0</v>
      </c>
      <c r="F12" s="45">
        <v>20753</v>
      </c>
      <c r="G12" s="39">
        <v>35422</v>
      </c>
      <c r="H12" s="45">
        <v>5419</v>
      </c>
      <c r="I12" s="42">
        <f>+F12/(D12-E12)*100</f>
        <v>33.693216871773224</v>
      </c>
      <c r="J12" s="42">
        <f>+G12/(D12-E12)*100</f>
        <v>57.50884826444134</v>
      </c>
      <c r="K12" s="42">
        <f>+H12/(D12-E12)*100</f>
        <v>8.797934863785434</v>
      </c>
      <c r="L12" s="43"/>
    </row>
    <row r="13" spans="2:12" ht="30" customHeight="1" x14ac:dyDescent="0.4">
      <c r="B13" s="36" t="s">
        <v>101</v>
      </c>
      <c r="C13" s="37" t="s">
        <v>100</v>
      </c>
      <c r="D13" s="44">
        <f>SUM(F13:H13)+E13</f>
        <v>57871</v>
      </c>
      <c r="E13" s="39">
        <v>0</v>
      </c>
      <c r="F13" s="45">
        <v>17306</v>
      </c>
      <c r="G13" s="39">
        <v>34804</v>
      </c>
      <c r="H13" s="45">
        <v>5761</v>
      </c>
      <c r="I13" s="42">
        <f t="shared" ref="I13:I24" si="4">+F13/(D13-E13)*100</f>
        <v>29.904442639664079</v>
      </c>
      <c r="J13" s="42">
        <f t="shared" ref="J13:J24" si="5">+G13/(D13-E13)*100</f>
        <v>60.140657669644561</v>
      </c>
      <c r="K13" s="42">
        <f t="shared" ref="K13:K24" si="6">+H13/(D13-E13)*100</f>
        <v>9.9548996906913665</v>
      </c>
      <c r="L13" s="43"/>
    </row>
    <row r="14" spans="2:12" ht="30" customHeight="1" x14ac:dyDescent="0.4">
      <c r="B14" s="36" t="s">
        <v>99</v>
      </c>
      <c r="C14" s="37" t="s">
        <v>98</v>
      </c>
      <c r="D14" s="44">
        <f t="shared" ref="D14:D24" si="7">SUM(F14:H14)+E14</f>
        <v>54146</v>
      </c>
      <c r="E14" s="39">
        <v>0</v>
      </c>
      <c r="F14" s="45">
        <v>14051</v>
      </c>
      <c r="G14" s="39">
        <v>33676</v>
      </c>
      <c r="H14" s="45">
        <v>6419</v>
      </c>
      <c r="I14" s="42">
        <f t="shared" si="4"/>
        <v>25.950208695009792</v>
      </c>
      <c r="J14" s="42">
        <f t="shared" si="5"/>
        <v>62.194806633915711</v>
      </c>
      <c r="K14" s="42">
        <f t="shared" si="6"/>
        <v>11.854984671074503</v>
      </c>
      <c r="L14" s="43"/>
    </row>
    <row r="15" spans="2:12" ht="30" customHeight="1" x14ac:dyDescent="0.4">
      <c r="B15" s="36" t="s">
        <v>97</v>
      </c>
      <c r="C15" s="37" t="s">
        <v>96</v>
      </c>
      <c r="D15" s="44">
        <f t="shared" si="7"/>
        <v>52985</v>
      </c>
      <c r="E15" s="39">
        <v>0</v>
      </c>
      <c r="F15" s="45">
        <v>12558</v>
      </c>
      <c r="G15" s="39">
        <v>33503</v>
      </c>
      <c r="H15" s="45">
        <v>6924</v>
      </c>
      <c r="I15" s="42">
        <f t="shared" si="4"/>
        <v>23.701047466264036</v>
      </c>
      <c r="J15" s="42">
        <f t="shared" si="5"/>
        <v>63.231103142398794</v>
      </c>
      <c r="K15" s="42">
        <f t="shared" si="6"/>
        <v>13.067849391337171</v>
      </c>
      <c r="L15" s="43"/>
    </row>
    <row r="16" spans="2:12" ht="30" customHeight="1" x14ac:dyDescent="0.4">
      <c r="B16" s="36" t="s">
        <v>95</v>
      </c>
      <c r="C16" s="37" t="s">
        <v>94</v>
      </c>
      <c r="D16" s="44">
        <f t="shared" si="7"/>
        <v>52690</v>
      </c>
      <c r="E16" s="39">
        <v>0</v>
      </c>
      <c r="F16" s="45">
        <v>11448</v>
      </c>
      <c r="G16" s="39">
        <v>33637</v>
      </c>
      <c r="H16" s="45">
        <v>7605</v>
      </c>
      <c r="I16" s="42">
        <f t="shared" si="4"/>
        <v>21.727082937938889</v>
      </c>
      <c r="J16" s="42">
        <f t="shared" si="5"/>
        <v>63.839438223571833</v>
      </c>
      <c r="K16" s="42">
        <f t="shared" si="6"/>
        <v>14.433478838489277</v>
      </c>
      <c r="L16" s="43"/>
    </row>
    <row r="17" spans="2:19" ht="30" customHeight="1" x14ac:dyDescent="0.4">
      <c r="B17" s="36" t="s">
        <v>93</v>
      </c>
      <c r="C17" s="37" t="s">
        <v>92</v>
      </c>
      <c r="D17" s="44">
        <f t="shared" si="7"/>
        <v>52125</v>
      </c>
      <c r="E17" s="39">
        <v>0</v>
      </c>
      <c r="F17" s="45">
        <v>10747</v>
      </c>
      <c r="G17" s="39">
        <v>33018</v>
      </c>
      <c r="H17" s="45">
        <v>8360</v>
      </c>
      <c r="I17" s="42">
        <f t="shared" si="4"/>
        <v>20.617745803357316</v>
      </c>
      <c r="J17" s="42">
        <f t="shared" si="5"/>
        <v>63.343884892086336</v>
      </c>
      <c r="K17" s="42">
        <f t="shared" si="6"/>
        <v>16.038369304556355</v>
      </c>
      <c r="L17" s="43"/>
    </row>
    <row r="18" spans="2:19" ht="30" customHeight="1" x14ac:dyDescent="0.4">
      <c r="B18" s="36" t="s">
        <v>91</v>
      </c>
      <c r="C18" s="37" t="s">
        <v>123</v>
      </c>
      <c r="D18" s="44">
        <f t="shared" si="7"/>
        <v>50986</v>
      </c>
      <c r="E18" s="39">
        <v>1</v>
      </c>
      <c r="F18" s="45">
        <v>9672</v>
      </c>
      <c r="G18" s="39">
        <v>31699</v>
      </c>
      <c r="H18" s="45">
        <v>9614</v>
      </c>
      <c r="I18" s="42">
        <f t="shared" si="4"/>
        <v>18.970285378052367</v>
      </c>
      <c r="J18" s="42">
        <f t="shared" si="5"/>
        <v>62.173188192605664</v>
      </c>
      <c r="K18" s="42">
        <f t="shared" si="6"/>
        <v>18.856526429341962</v>
      </c>
      <c r="L18" s="43"/>
    </row>
    <row r="19" spans="2:19" ht="30" customHeight="1" x14ac:dyDescent="0.4">
      <c r="B19" s="36" t="s">
        <v>90</v>
      </c>
      <c r="C19" s="37" t="s">
        <v>124</v>
      </c>
      <c r="D19" s="44">
        <f t="shared" si="7"/>
        <v>50809</v>
      </c>
      <c r="E19" s="39">
        <v>0</v>
      </c>
      <c r="F19" s="45">
        <v>8795</v>
      </c>
      <c r="G19" s="39">
        <v>30334</v>
      </c>
      <c r="H19" s="45">
        <v>11680</v>
      </c>
      <c r="I19" s="42">
        <f t="shared" si="4"/>
        <v>17.309925406916097</v>
      </c>
      <c r="J19" s="42">
        <f t="shared" si="5"/>
        <v>59.702021295439792</v>
      </c>
      <c r="K19" s="42">
        <f t="shared" si="6"/>
        <v>22.988053297644118</v>
      </c>
      <c r="L19" s="43"/>
    </row>
    <row r="20" spans="2:19" ht="30" customHeight="1" x14ac:dyDescent="0.4">
      <c r="B20" s="36" t="s">
        <v>89</v>
      </c>
      <c r="C20" s="37" t="s">
        <v>125</v>
      </c>
      <c r="D20" s="44">
        <f t="shared" si="7"/>
        <v>49377</v>
      </c>
      <c r="E20" s="39">
        <v>0</v>
      </c>
      <c r="F20" s="45">
        <v>7808</v>
      </c>
      <c r="G20" s="39">
        <v>28154</v>
      </c>
      <c r="H20" s="45">
        <v>13415</v>
      </c>
      <c r="I20" s="42">
        <f t="shared" si="4"/>
        <v>15.813030358263969</v>
      </c>
      <c r="J20" s="42">
        <f t="shared" si="5"/>
        <v>57.018449885574249</v>
      </c>
      <c r="K20" s="42">
        <f t="shared" si="6"/>
        <v>27.168519756161775</v>
      </c>
      <c r="L20" s="43"/>
    </row>
    <row r="21" spans="2:19" ht="30" customHeight="1" x14ac:dyDescent="0.4">
      <c r="B21" s="36">
        <v>2005</v>
      </c>
      <c r="C21" s="37" t="s">
        <v>126</v>
      </c>
      <c r="D21" s="44">
        <f t="shared" si="7"/>
        <v>47495</v>
      </c>
      <c r="E21" s="39">
        <v>0</v>
      </c>
      <c r="F21" s="45">
        <v>6752</v>
      </c>
      <c r="G21" s="39">
        <v>26507</v>
      </c>
      <c r="H21" s="45">
        <v>14236</v>
      </c>
      <c r="I21" s="42">
        <f t="shared" si="4"/>
        <v>14.216233287714497</v>
      </c>
      <c r="J21" s="42">
        <f t="shared" si="5"/>
        <v>55.810085272133911</v>
      </c>
      <c r="K21" s="42">
        <f t="shared" si="6"/>
        <v>29.973681440151594</v>
      </c>
      <c r="L21" s="43"/>
    </row>
    <row r="22" spans="2:19" ht="30" customHeight="1" x14ac:dyDescent="0.4">
      <c r="B22" s="36">
        <v>2010</v>
      </c>
      <c r="C22" s="37" t="s">
        <v>218</v>
      </c>
      <c r="D22" s="44">
        <f t="shared" si="7"/>
        <v>44491</v>
      </c>
      <c r="E22" s="39">
        <v>4</v>
      </c>
      <c r="F22" s="45">
        <v>5818</v>
      </c>
      <c r="G22" s="39">
        <v>24354</v>
      </c>
      <c r="H22" s="45">
        <v>14315</v>
      </c>
      <c r="I22" s="42">
        <f t="shared" si="4"/>
        <v>13.077977836221818</v>
      </c>
      <c r="J22" s="42">
        <f t="shared" si="5"/>
        <v>54.744082540967021</v>
      </c>
      <c r="K22" s="42">
        <f t="shared" si="6"/>
        <v>32.177939622811159</v>
      </c>
      <c r="L22" s="43"/>
    </row>
    <row r="23" spans="2:19" ht="30" customHeight="1" x14ac:dyDescent="0.4">
      <c r="B23" s="36">
        <v>2015</v>
      </c>
      <c r="C23" s="46" t="s">
        <v>219</v>
      </c>
      <c r="D23" s="47">
        <f t="shared" si="7"/>
        <v>42090</v>
      </c>
      <c r="E23" s="45">
        <v>46</v>
      </c>
      <c r="F23" s="39">
        <v>5218</v>
      </c>
      <c r="G23" s="39">
        <v>22222</v>
      </c>
      <c r="H23" s="45">
        <v>14604</v>
      </c>
      <c r="I23" s="42">
        <f t="shared" si="4"/>
        <v>12.410807725240225</v>
      </c>
      <c r="J23" s="42">
        <f t="shared" si="5"/>
        <v>52.854152792312817</v>
      </c>
      <c r="K23" s="42">
        <f t="shared" si="6"/>
        <v>34.735039482446965</v>
      </c>
      <c r="L23" s="43"/>
    </row>
    <row r="24" spans="2:19" ht="30" customHeight="1" x14ac:dyDescent="0.4">
      <c r="B24" s="48">
        <v>2020</v>
      </c>
      <c r="C24" s="49" t="s">
        <v>217</v>
      </c>
      <c r="D24" s="50">
        <f t="shared" si="7"/>
        <v>38997</v>
      </c>
      <c r="E24" s="51">
        <v>64</v>
      </c>
      <c r="F24" s="52">
        <v>4575</v>
      </c>
      <c r="G24" s="52">
        <v>19746</v>
      </c>
      <c r="H24" s="51">
        <v>14612</v>
      </c>
      <c r="I24" s="53">
        <f t="shared" si="4"/>
        <v>11.75095677189017</v>
      </c>
      <c r="J24" s="53">
        <f t="shared" si="5"/>
        <v>50.717899982020398</v>
      </c>
      <c r="K24" s="53">
        <f t="shared" si="6"/>
        <v>37.531143246089435</v>
      </c>
      <c r="L24" s="43"/>
    </row>
    <row r="25" spans="2:19" ht="21.75" customHeight="1" x14ac:dyDescent="0.4">
      <c r="B25" s="54" t="s">
        <v>580</v>
      </c>
      <c r="C25" s="55" t="s">
        <v>578</v>
      </c>
    </row>
    <row r="26" spans="2:19" ht="21.75" customHeight="1" x14ac:dyDescent="0.4">
      <c r="B26" s="54"/>
      <c r="C26" s="55" t="s">
        <v>579</v>
      </c>
    </row>
    <row r="27" spans="2:19" s="2" customFormat="1" ht="36" customHeight="1" x14ac:dyDescent="0.4">
      <c r="B27" s="56"/>
      <c r="C27" s="704" t="s">
        <v>581</v>
      </c>
      <c r="D27" s="705"/>
      <c r="E27" s="705"/>
      <c r="F27" s="705"/>
      <c r="G27" s="705"/>
      <c r="H27" s="705"/>
      <c r="I27" s="705"/>
      <c r="J27" s="705"/>
      <c r="K27" s="705"/>
      <c r="N27" s="57"/>
      <c r="O27" s="57"/>
      <c r="P27" s="57"/>
      <c r="Q27" s="57"/>
      <c r="R27" s="57"/>
      <c r="S27" s="57"/>
    </row>
    <row r="28" spans="2:19" x14ac:dyDescent="0.35">
      <c r="C28" s="30" t="s">
        <v>212</v>
      </c>
    </row>
  </sheetData>
  <mergeCells count="6">
    <mergeCell ref="C27:K27"/>
    <mergeCell ref="B2:C3"/>
    <mergeCell ref="D2:D3"/>
    <mergeCell ref="F2:H2"/>
    <mergeCell ref="I2:K2"/>
    <mergeCell ref="E2:E3"/>
  </mergeCells>
  <phoneticPr fontId="15"/>
  <printOptions horizontalCentered="1"/>
  <pageMargins left="0.39370078740157483" right="0.39370078740157483" top="0.78740157480314965" bottom="0.78740157480314965" header="0.62992125984251968" footer="0.62992125984251968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65"/>
  <sheetViews>
    <sheetView zoomScaleNormal="100" zoomScaleSheetLayoutView="100" workbookViewId="0">
      <selection activeCell="B1" sqref="B1"/>
    </sheetView>
  </sheetViews>
  <sheetFormatPr defaultRowHeight="18.75" x14ac:dyDescent="0.15"/>
  <cols>
    <col min="1" max="1" width="2.375" style="99" customWidth="1"/>
    <col min="2" max="19" width="9" style="99"/>
    <col min="20" max="20" width="9" style="99" customWidth="1"/>
    <col min="21" max="34" width="9" style="99"/>
    <col min="35" max="35" width="9" style="99" customWidth="1"/>
    <col min="36" max="49" width="9" style="99"/>
    <col min="50" max="50" width="9" style="99" customWidth="1"/>
    <col min="51" max="61" width="9" style="99"/>
    <col min="62" max="62" width="9" style="99" customWidth="1"/>
    <col min="63" max="16384" width="9" style="99"/>
  </cols>
  <sheetData>
    <row r="1" spans="2:64" s="81" customFormat="1" ht="22.5" customHeight="1" x14ac:dyDescent="0.15">
      <c r="B1" s="80" t="s">
        <v>625</v>
      </c>
      <c r="BL1" s="82"/>
    </row>
    <row r="2" spans="2:64" s="87" customFormat="1" ht="13.5" customHeight="1" x14ac:dyDescent="0.15">
      <c r="B2" s="83" t="s">
        <v>274</v>
      </c>
      <c r="C2" s="84" t="s">
        <v>298</v>
      </c>
      <c r="D2" s="85" t="s">
        <v>300</v>
      </c>
      <c r="E2" s="85" t="s">
        <v>305</v>
      </c>
      <c r="F2" s="85" t="s">
        <v>306</v>
      </c>
      <c r="G2" s="85" t="s">
        <v>301</v>
      </c>
      <c r="H2" s="85" t="s">
        <v>302</v>
      </c>
      <c r="I2" s="85" t="s">
        <v>303</v>
      </c>
      <c r="J2" s="85" t="s">
        <v>304</v>
      </c>
      <c r="K2" s="86" t="s">
        <v>307</v>
      </c>
    </row>
    <row r="3" spans="2:64" s="87" customFormat="1" ht="13.5" customHeight="1" x14ac:dyDescent="0.15">
      <c r="B3" s="83" t="s">
        <v>275</v>
      </c>
      <c r="C3" s="88">
        <v>52690</v>
      </c>
      <c r="D3" s="89">
        <v>52125</v>
      </c>
      <c r="E3" s="89">
        <v>50986</v>
      </c>
      <c r="F3" s="89">
        <v>50809</v>
      </c>
      <c r="G3" s="89">
        <v>49377</v>
      </c>
      <c r="H3" s="89">
        <v>47495</v>
      </c>
      <c r="I3" s="89">
        <v>44491</v>
      </c>
      <c r="J3" s="89">
        <v>42090</v>
      </c>
      <c r="K3" s="90">
        <v>38997</v>
      </c>
    </row>
    <row r="4" spans="2:64" s="87" customFormat="1" ht="13.5" customHeight="1" x14ac:dyDescent="0.15">
      <c r="B4" s="91" t="s">
        <v>278</v>
      </c>
      <c r="C4" s="92">
        <v>3510</v>
      </c>
      <c r="D4" s="93">
        <v>3125</v>
      </c>
      <c r="E4" s="93">
        <v>2855</v>
      </c>
      <c r="F4" s="93">
        <v>2522</v>
      </c>
      <c r="G4" s="93">
        <v>2174</v>
      </c>
      <c r="H4" s="93">
        <v>1898</v>
      </c>
      <c r="I4" s="93">
        <v>1631</v>
      </c>
      <c r="J4" s="93">
        <v>1533</v>
      </c>
      <c r="K4" s="94">
        <v>1238</v>
      </c>
    </row>
    <row r="5" spans="2:64" ht="13.5" customHeight="1" x14ac:dyDescent="0.15">
      <c r="B5" s="95" t="s">
        <v>279</v>
      </c>
      <c r="C5" s="96">
        <v>4019</v>
      </c>
      <c r="D5" s="97">
        <v>3570</v>
      </c>
      <c r="E5" s="97">
        <v>3234</v>
      </c>
      <c r="F5" s="97">
        <v>3022</v>
      </c>
      <c r="G5" s="97">
        <v>2619</v>
      </c>
      <c r="H5" s="97">
        <v>2231</v>
      </c>
      <c r="I5" s="97">
        <v>1955</v>
      </c>
      <c r="J5" s="97">
        <v>1721</v>
      </c>
      <c r="K5" s="98">
        <v>1612</v>
      </c>
    </row>
    <row r="6" spans="2:64" ht="13.5" customHeight="1" x14ac:dyDescent="0.15">
      <c r="B6" s="95" t="s">
        <v>280</v>
      </c>
      <c r="C6" s="96">
        <v>3919</v>
      </c>
      <c r="D6" s="97">
        <v>4052</v>
      </c>
      <c r="E6" s="97">
        <v>3583</v>
      </c>
      <c r="F6" s="97">
        <v>3251</v>
      </c>
      <c r="G6" s="97">
        <v>3015</v>
      </c>
      <c r="H6" s="97">
        <v>2623</v>
      </c>
      <c r="I6" s="97">
        <v>2232</v>
      </c>
      <c r="J6" s="97">
        <v>1964</v>
      </c>
      <c r="K6" s="98">
        <v>1725</v>
      </c>
    </row>
    <row r="7" spans="2:64" ht="13.5" customHeight="1" x14ac:dyDescent="0.15">
      <c r="B7" s="95" t="s">
        <v>281</v>
      </c>
      <c r="C7" s="96">
        <v>3253</v>
      </c>
      <c r="D7" s="97">
        <v>2881</v>
      </c>
      <c r="E7" s="97">
        <v>2948</v>
      </c>
      <c r="F7" s="97">
        <v>2676</v>
      </c>
      <c r="G7" s="97">
        <v>2514</v>
      </c>
      <c r="H7" s="97">
        <v>2232</v>
      </c>
      <c r="I7" s="97">
        <v>1850</v>
      </c>
      <c r="J7" s="97">
        <v>1633</v>
      </c>
      <c r="K7" s="98">
        <v>1445</v>
      </c>
    </row>
    <row r="8" spans="2:64" ht="13.5" customHeight="1" x14ac:dyDescent="0.15">
      <c r="B8" s="95" t="s">
        <v>282</v>
      </c>
      <c r="C8" s="96">
        <v>2236</v>
      </c>
      <c r="D8" s="97">
        <v>2085</v>
      </c>
      <c r="E8" s="97">
        <v>1701</v>
      </c>
      <c r="F8" s="97">
        <v>1904</v>
      </c>
      <c r="G8" s="97">
        <v>1708</v>
      </c>
      <c r="H8" s="97">
        <v>1430</v>
      </c>
      <c r="I8" s="97">
        <v>1118</v>
      </c>
      <c r="J8" s="97">
        <v>1084</v>
      </c>
      <c r="K8" s="98">
        <v>915</v>
      </c>
    </row>
    <row r="9" spans="2:64" ht="13.5" customHeight="1" x14ac:dyDescent="0.15">
      <c r="B9" s="95" t="s">
        <v>283</v>
      </c>
      <c r="C9" s="96">
        <v>3269</v>
      </c>
      <c r="D9" s="97">
        <v>2860</v>
      </c>
      <c r="E9" s="97">
        <v>2604</v>
      </c>
      <c r="F9" s="97">
        <v>2264</v>
      </c>
      <c r="G9" s="97">
        <v>2440</v>
      </c>
      <c r="H9" s="97">
        <v>2079</v>
      </c>
      <c r="I9" s="97">
        <v>1636</v>
      </c>
      <c r="J9" s="97">
        <v>1466</v>
      </c>
      <c r="K9" s="98">
        <v>1218</v>
      </c>
    </row>
    <row r="10" spans="2:64" ht="13.5" customHeight="1" x14ac:dyDescent="0.15">
      <c r="B10" s="95" t="s">
        <v>284</v>
      </c>
      <c r="C10" s="96">
        <v>3595</v>
      </c>
      <c r="D10" s="97">
        <v>3388</v>
      </c>
      <c r="E10" s="97">
        <v>2969</v>
      </c>
      <c r="F10" s="97">
        <v>2857</v>
      </c>
      <c r="G10" s="97">
        <v>2397</v>
      </c>
      <c r="H10" s="97">
        <v>2538</v>
      </c>
      <c r="I10" s="97">
        <v>2144</v>
      </c>
      <c r="J10" s="97">
        <v>1782</v>
      </c>
      <c r="K10" s="98">
        <v>1546</v>
      </c>
    </row>
    <row r="11" spans="2:64" ht="13.5" customHeight="1" x14ac:dyDescent="0.15">
      <c r="B11" s="95" t="s">
        <v>285</v>
      </c>
      <c r="C11" s="96">
        <v>2955</v>
      </c>
      <c r="D11" s="97">
        <v>3624</v>
      </c>
      <c r="E11" s="97">
        <v>3464</v>
      </c>
      <c r="F11" s="97">
        <v>3122</v>
      </c>
      <c r="G11" s="97">
        <v>2839</v>
      </c>
      <c r="H11" s="97">
        <v>2427</v>
      </c>
      <c r="I11" s="97">
        <v>2514</v>
      </c>
      <c r="J11" s="97">
        <v>2182</v>
      </c>
      <c r="K11" s="98">
        <v>1896</v>
      </c>
    </row>
    <row r="12" spans="2:64" ht="13.5" customHeight="1" x14ac:dyDescent="0.15">
      <c r="B12" s="95" t="s">
        <v>286</v>
      </c>
      <c r="C12" s="96">
        <v>3389</v>
      </c>
      <c r="D12" s="97">
        <v>3007</v>
      </c>
      <c r="E12" s="97">
        <v>3633</v>
      </c>
      <c r="F12" s="97">
        <v>3543</v>
      </c>
      <c r="G12" s="97">
        <v>3086</v>
      </c>
      <c r="H12" s="97">
        <v>2856</v>
      </c>
      <c r="I12" s="97">
        <v>2411</v>
      </c>
      <c r="J12" s="97">
        <v>2505</v>
      </c>
      <c r="K12" s="98">
        <v>2179</v>
      </c>
    </row>
    <row r="13" spans="2:64" ht="13.5" customHeight="1" x14ac:dyDescent="0.15">
      <c r="B13" s="95" t="s">
        <v>287</v>
      </c>
      <c r="C13" s="96">
        <v>4226</v>
      </c>
      <c r="D13" s="97">
        <v>3361</v>
      </c>
      <c r="E13" s="97">
        <v>2972</v>
      </c>
      <c r="F13" s="97">
        <v>3702</v>
      </c>
      <c r="G13" s="97">
        <v>3448</v>
      </c>
      <c r="H13" s="97">
        <v>3040</v>
      </c>
      <c r="I13" s="97">
        <v>2806</v>
      </c>
      <c r="J13" s="97">
        <v>2443</v>
      </c>
      <c r="K13" s="98">
        <v>2473</v>
      </c>
    </row>
    <row r="14" spans="2:64" ht="13.5" customHeight="1" x14ac:dyDescent="0.15">
      <c r="B14" s="95" t="s">
        <v>288</v>
      </c>
      <c r="C14" s="96">
        <v>4309</v>
      </c>
      <c r="D14" s="97">
        <v>4153</v>
      </c>
      <c r="E14" s="97">
        <v>3282</v>
      </c>
      <c r="F14" s="97">
        <v>2996</v>
      </c>
      <c r="G14" s="97">
        <v>3619</v>
      </c>
      <c r="H14" s="97">
        <v>3410</v>
      </c>
      <c r="I14" s="97">
        <v>2997</v>
      </c>
      <c r="J14" s="97">
        <v>2780</v>
      </c>
      <c r="K14" s="98">
        <v>2384</v>
      </c>
    </row>
    <row r="15" spans="2:64" ht="13.5" customHeight="1" x14ac:dyDescent="0.15">
      <c r="B15" s="95" t="s">
        <v>289</v>
      </c>
      <c r="C15" s="96">
        <v>3558</v>
      </c>
      <c r="D15" s="97">
        <v>4218</v>
      </c>
      <c r="E15" s="97">
        <v>4055</v>
      </c>
      <c r="F15" s="97">
        <v>3273</v>
      </c>
      <c r="G15" s="97">
        <v>2922</v>
      </c>
      <c r="H15" s="97">
        <v>3590</v>
      </c>
      <c r="I15" s="97">
        <v>3378</v>
      </c>
      <c r="J15" s="97">
        <v>3000</v>
      </c>
      <c r="K15" s="98">
        <v>2746</v>
      </c>
    </row>
    <row r="16" spans="2:64" ht="13.5" customHeight="1" x14ac:dyDescent="0.15">
      <c r="B16" s="95" t="s">
        <v>290</v>
      </c>
      <c r="C16" s="96">
        <v>2847</v>
      </c>
      <c r="D16" s="97">
        <v>3441</v>
      </c>
      <c r="E16" s="97">
        <v>4071</v>
      </c>
      <c r="F16" s="97">
        <v>3997</v>
      </c>
      <c r="G16" s="97">
        <v>3181</v>
      </c>
      <c r="H16" s="97">
        <v>2905</v>
      </c>
      <c r="I16" s="97">
        <v>3500</v>
      </c>
      <c r="J16" s="97">
        <v>3347</v>
      </c>
      <c r="K16" s="98">
        <v>2944</v>
      </c>
    </row>
    <row r="17" spans="2:11" ht="13.5" customHeight="1" x14ac:dyDescent="0.15">
      <c r="B17" s="95" t="s">
        <v>291</v>
      </c>
      <c r="C17" s="96">
        <v>2483</v>
      </c>
      <c r="D17" s="97">
        <v>2667</v>
      </c>
      <c r="E17" s="97">
        <v>3284</v>
      </c>
      <c r="F17" s="97">
        <v>3932</v>
      </c>
      <c r="G17" s="97">
        <v>3784</v>
      </c>
      <c r="H17" s="97">
        <v>3072</v>
      </c>
      <c r="I17" s="97">
        <v>2777</v>
      </c>
      <c r="J17" s="97">
        <v>3425</v>
      </c>
      <c r="K17" s="98">
        <v>3249</v>
      </c>
    </row>
    <row r="18" spans="2:11" ht="13.5" customHeight="1" x14ac:dyDescent="0.15">
      <c r="B18" s="95" t="s">
        <v>292</v>
      </c>
      <c r="C18" s="96">
        <v>2076</v>
      </c>
      <c r="D18" s="97">
        <v>2223</v>
      </c>
      <c r="E18" s="97">
        <v>2451</v>
      </c>
      <c r="F18" s="97">
        <v>3073</v>
      </c>
      <c r="G18" s="97">
        <v>3698</v>
      </c>
      <c r="H18" s="97">
        <v>3579</v>
      </c>
      <c r="I18" s="97">
        <v>2912</v>
      </c>
      <c r="J18" s="97">
        <v>2645</v>
      </c>
      <c r="K18" s="98">
        <v>3278</v>
      </c>
    </row>
    <row r="19" spans="2:11" ht="13.5" customHeight="1" x14ac:dyDescent="0.15">
      <c r="B19" s="95" t="s">
        <v>293</v>
      </c>
      <c r="C19" s="96">
        <v>1685</v>
      </c>
      <c r="D19" s="97">
        <v>1713</v>
      </c>
      <c r="E19" s="97">
        <v>1859</v>
      </c>
      <c r="F19" s="97">
        <v>2174</v>
      </c>
      <c r="G19" s="97">
        <v>2815</v>
      </c>
      <c r="H19" s="97">
        <v>3356</v>
      </c>
      <c r="I19" s="97">
        <v>3244</v>
      </c>
      <c r="J19" s="97">
        <v>2678</v>
      </c>
      <c r="K19" s="98">
        <v>2404</v>
      </c>
    </row>
    <row r="20" spans="2:11" ht="13.5" customHeight="1" x14ac:dyDescent="0.15">
      <c r="B20" s="95" t="s">
        <v>294</v>
      </c>
      <c r="C20" s="96">
        <v>902</v>
      </c>
      <c r="D20" s="97">
        <v>1131</v>
      </c>
      <c r="E20" s="97">
        <v>1220</v>
      </c>
      <c r="F20" s="97">
        <v>1462</v>
      </c>
      <c r="G20" s="97">
        <v>1757</v>
      </c>
      <c r="H20" s="97">
        <v>2345</v>
      </c>
      <c r="I20" s="97">
        <v>2781</v>
      </c>
      <c r="J20" s="97">
        <v>2749</v>
      </c>
      <c r="K20" s="98">
        <v>2245</v>
      </c>
    </row>
    <row r="21" spans="2:11" ht="13.5" customHeight="1" x14ac:dyDescent="0.15">
      <c r="B21" s="95" t="s">
        <v>295</v>
      </c>
      <c r="C21" s="96">
        <v>347</v>
      </c>
      <c r="D21" s="97">
        <v>502</v>
      </c>
      <c r="E21" s="97">
        <v>605</v>
      </c>
      <c r="F21" s="97">
        <v>755</v>
      </c>
      <c r="G21" s="97">
        <v>931</v>
      </c>
      <c r="H21" s="97">
        <v>1226</v>
      </c>
      <c r="I21" s="97">
        <v>1713</v>
      </c>
      <c r="J21" s="97">
        <v>1940</v>
      </c>
      <c r="K21" s="98">
        <v>2001</v>
      </c>
    </row>
    <row r="22" spans="2:11" ht="13.5" customHeight="1" x14ac:dyDescent="0.15">
      <c r="B22" s="95" t="s">
        <v>296</v>
      </c>
      <c r="C22" s="96">
        <v>112</v>
      </c>
      <c r="D22" s="97">
        <v>124</v>
      </c>
      <c r="E22" s="97">
        <v>195</v>
      </c>
      <c r="F22" s="97">
        <v>284</v>
      </c>
      <c r="G22" s="97">
        <v>430</v>
      </c>
      <c r="H22" s="97">
        <v>658</v>
      </c>
      <c r="I22" s="97">
        <v>888</v>
      </c>
      <c r="J22" s="97">
        <v>1167</v>
      </c>
      <c r="K22" s="98">
        <v>1435</v>
      </c>
    </row>
    <row r="23" spans="2:11" ht="13.5" customHeight="1" x14ac:dyDescent="0.15">
      <c r="B23" s="100" t="s">
        <v>297</v>
      </c>
      <c r="C23" s="101" t="s">
        <v>299</v>
      </c>
      <c r="D23" s="102" t="s">
        <v>299</v>
      </c>
      <c r="E23" s="103">
        <v>1</v>
      </c>
      <c r="F23" s="102" t="s">
        <v>299</v>
      </c>
      <c r="G23" s="102" t="s">
        <v>299</v>
      </c>
      <c r="H23" s="102" t="s">
        <v>299</v>
      </c>
      <c r="I23" s="103">
        <v>4</v>
      </c>
      <c r="J23" s="103">
        <v>46</v>
      </c>
      <c r="K23" s="104">
        <v>64</v>
      </c>
    </row>
    <row r="24" spans="2:11" ht="13.5" customHeight="1" x14ac:dyDescent="0.15">
      <c r="B24" s="83" t="s">
        <v>276</v>
      </c>
      <c r="C24" s="88">
        <v>25514</v>
      </c>
      <c r="D24" s="89">
        <v>25376</v>
      </c>
      <c r="E24" s="89">
        <v>24692</v>
      </c>
      <c r="F24" s="89">
        <v>24887</v>
      </c>
      <c r="G24" s="89">
        <v>23968</v>
      </c>
      <c r="H24" s="89">
        <v>23121</v>
      </c>
      <c r="I24" s="89">
        <v>21417</v>
      </c>
      <c r="J24" s="89">
        <v>20396</v>
      </c>
      <c r="K24" s="90">
        <v>19051</v>
      </c>
    </row>
    <row r="25" spans="2:11" ht="13.5" customHeight="1" x14ac:dyDescent="0.15">
      <c r="B25" s="91" t="s">
        <v>278</v>
      </c>
      <c r="C25" s="92">
        <v>1806</v>
      </c>
      <c r="D25" s="93">
        <v>1593</v>
      </c>
      <c r="E25" s="93">
        <v>1480</v>
      </c>
      <c r="F25" s="93">
        <v>1306</v>
      </c>
      <c r="G25" s="93">
        <v>1116</v>
      </c>
      <c r="H25" s="93">
        <v>1011</v>
      </c>
      <c r="I25" s="93">
        <v>798</v>
      </c>
      <c r="J25" s="93">
        <v>757</v>
      </c>
      <c r="K25" s="94">
        <v>661</v>
      </c>
    </row>
    <row r="26" spans="2:11" ht="13.5" customHeight="1" x14ac:dyDescent="0.15">
      <c r="B26" s="95" t="s">
        <v>279</v>
      </c>
      <c r="C26" s="96">
        <v>2045</v>
      </c>
      <c r="D26" s="97">
        <v>1833</v>
      </c>
      <c r="E26" s="97">
        <v>1637</v>
      </c>
      <c r="F26" s="97">
        <v>1554</v>
      </c>
      <c r="G26" s="97">
        <v>1351</v>
      </c>
      <c r="H26" s="97">
        <v>1137</v>
      </c>
      <c r="I26" s="97">
        <v>1039</v>
      </c>
      <c r="J26" s="97">
        <v>851</v>
      </c>
      <c r="K26" s="98">
        <v>802</v>
      </c>
    </row>
    <row r="27" spans="2:11" ht="13.5" customHeight="1" x14ac:dyDescent="0.15">
      <c r="B27" s="95" t="s">
        <v>280</v>
      </c>
      <c r="C27" s="96">
        <v>2040</v>
      </c>
      <c r="D27" s="97">
        <v>2080</v>
      </c>
      <c r="E27" s="97">
        <v>1846</v>
      </c>
      <c r="F27" s="97">
        <v>1635</v>
      </c>
      <c r="G27" s="97">
        <v>1546</v>
      </c>
      <c r="H27" s="97">
        <v>1360</v>
      </c>
      <c r="I27" s="97">
        <v>1158</v>
      </c>
      <c r="J27" s="97">
        <v>1059</v>
      </c>
      <c r="K27" s="98">
        <v>856</v>
      </c>
    </row>
    <row r="28" spans="2:11" ht="13.5" customHeight="1" x14ac:dyDescent="0.15">
      <c r="B28" s="95" t="s">
        <v>281</v>
      </c>
      <c r="C28" s="96">
        <v>1674</v>
      </c>
      <c r="D28" s="97">
        <v>1520</v>
      </c>
      <c r="E28" s="97">
        <v>1503</v>
      </c>
      <c r="F28" s="97">
        <v>1378</v>
      </c>
      <c r="G28" s="97">
        <v>1286</v>
      </c>
      <c r="H28" s="97">
        <v>1132</v>
      </c>
      <c r="I28" s="97">
        <v>932</v>
      </c>
      <c r="J28" s="97">
        <v>841</v>
      </c>
      <c r="K28" s="98">
        <v>774</v>
      </c>
    </row>
    <row r="29" spans="2:11" ht="13.5" customHeight="1" x14ac:dyDescent="0.15">
      <c r="B29" s="95" t="s">
        <v>282</v>
      </c>
      <c r="C29" s="96">
        <v>1046</v>
      </c>
      <c r="D29" s="97">
        <v>972</v>
      </c>
      <c r="E29" s="97">
        <v>808</v>
      </c>
      <c r="F29" s="97">
        <v>998</v>
      </c>
      <c r="G29" s="97">
        <v>875</v>
      </c>
      <c r="H29" s="97">
        <v>743</v>
      </c>
      <c r="I29" s="97">
        <v>557</v>
      </c>
      <c r="J29" s="97">
        <v>583</v>
      </c>
      <c r="K29" s="98">
        <v>514</v>
      </c>
    </row>
    <row r="30" spans="2:11" ht="13.5" customHeight="1" x14ac:dyDescent="0.15">
      <c r="B30" s="95" t="s">
        <v>283</v>
      </c>
      <c r="C30" s="96">
        <v>1545</v>
      </c>
      <c r="D30" s="97">
        <v>1434</v>
      </c>
      <c r="E30" s="97">
        <v>1229</v>
      </c>
      <c r="F30" s="97">
        <v>1135</v>
      </c>
      <c r="G30" s="97">
        <v>1236</v>
      </c>
      <c r="H30" s="97">
        <v>1101</v>
      </c>
      <c r="I30" s="97">
        <v>851</v>
      </c>
      <c r="J30" s="97">
        <v>763</v>
      </c>
      <c r="K30" s="98">
        <v>672</v>
      </c>
    </row>
    <row r="31" spans="2:11" ht="13.5" customHeight="1" x14ac:dyDescent="0.15">
      <c r="B31" s="95" t="s">
        <v>284</v>
      </c>
      <c r="C31" s="96">
        <v>1841</v>
      </c>
      <c r="D31" s="97">
        <v>1681</v>
      </c>
      <c r="E31" s="97">
        <v>1528</v>
      </c>
      <c r="F31" s="97">
        <v>1411</v>
      </c>
      <c r="G31" s="97">
        <v>1183</v>
      </c>
      <c r="H31" s="97">
        <v>1322</v>
      </c>
      <c r="I31" s="97">
        <v>1100</v>
      </c>
      <c r="J31" s="97">
        <v>911</v>
      </c>
      <c r="K31" s="98">
        <v>820</v>
      </c>
    </row>
    <row r="32" spans="2:11" ht="13.5" customHeight="1" x14ac:dyDescent="0.15">
      <c r="B32" s="95" t="s">
        <v>285</v>
      </c>
      <c r="C32" s="96">
        <v>1463</v>
      </c>
      <c r="D32" s="97">
        <v>1873</v>
      </c>
      <c r="E32" s="97">
        <v>1738</v>
      </c>
      <c r="F32" s="97">
        <v>1656</v>
      </c>
      <c r="G32" s="97">
        <v>1388</v>
      </c>
      <c r="H32" s="97">
        <v>1203</v>
      </c>
      <c r="I32" s="97">
        <v>1275</v>
      </c>
      <c r="J32" s="97">
        <v>1129</v>
      </c>
      <c r="K32" s="98">
        <v>965</v>
      </c>
    </row>
    <row r="33" spans="2:11" ht="13.5" customHeight="1" x14ac:dyDescent="0.15">
      <c r="B33" s="95" t="s">
        <v>286</v>
      </c>
      <c r="C33" s="96">
        <v>1586</v>
      </c>
      <c r="D33" s="97">
        <v>1513</v>
      </c>
      <c r="E33" s="97">
        <v>1880</v>
      </c>
      <c r="F33" s="97">
        <v>1818</v>
      </c>
      <c r="G33" s="97">
        <v>1600</v>
      </c>
      <c r="H33" s="97">
        <v>1410</v>
      </c>
      <c r="I33" s="97">
        <v>1203</v>
      </c>
      <c r="J33" s="97">
        <v>1276</v>
      </c>
      <c r="K33" s="98">
        <v>1133</v>
      </c>
    </row>
    <row r="34" spans="2:11" ht="13.5" customHeight="1" x14ac:dyDescent="0.15">
      <c r="B34" s="95" t="s">
        <v>287</v>
      </c>
      <c r="C34" s="96">
        <v>2063</v>
      </c>
      <c r="D34" s="97">
        <v>1590</v>
      </c>
      <c r="E34" s="97">
        <v>1492</v>
      </c>
      <c r="F34" s="97">
        <v>1967</v>
      </c>
      <c r="G34" s="97">
        <v>1754</v>
      </c>
      <c r="H34" s="97">
        <v>1584</v>
      </c>
      <c r="I34" s="97">
        <v>1378</v>
      </c>
      <c r="J34" s="97">
        <v>1235</v>
      </c>
      <c r="K34" s="98">
        <v>1264</v>
      </c>
    </row>
    <row r="35" spans="2:11" ht="13.5" customHeight="1" x14ac:dyDescent="0.15">
      <c r="B35" s="95" t="s">
        <v>288</v>
      </c>
      <c r="C35" s="96">
        <v>2131</v>
      </c>
      <c r="D35" s="97">
        <v>2024</v>
      </c>
      <c r="E35" s="97">
        <v>1551</v>
      </c>
      <c r="F35" s="97">
        <v>1522</v>
      </c>
      <c r="G35" s="97">
        <v>1881</v>
      </c>
      <c r="H35" s="97">
        <v>1729</v>
      </c>
      <c r="I35" s="97">
        <v>1547</v>
      </c>
      <c r="J35" s="97">
        <v>1373</v>
      </c>
      <c r="K35" s="98">
        <v>1208</v>
      </c>
    </row>
    <row r="36" spans="2:11" ht="13.5" customHeight="1" x14ac:dyDescent="0.15">
      <c r="B36" s="95" t="s">
        <v>289</v>
      </c>
      <c r="C36" s="96">
        <v>1555</v>
      </c>
      <c r="D36" s="97">
        <v>2081</v>
      </c>
      <c r="E36" s="97">
        <v>1951</v>
      </c>
      <c r="F36" s="97">
        <v>1556</v>
      </c>
      <c r="G36" s="97">
        <v>1447</v>
      </c>
      <c r="H36" s="97">
        <v>1856</v>
      </c>
      <c r="I36" s="97">
        <v>1702</v>
      </c>
      <c r="J36" s="97">
        <v>1547</v>
      </c>
      <c r="K36" s="98">
        <v>1350</v>
      </c>
    </row>
    <row r="37" spans="2:11" ht="13.5" customHeight="1" x14ac:dyDescent="0.15">
      <c r="B37" s="95" t="s">
        <v>290</v>
      </c>
      <c r="C37" s="96">
        <v>1240</v>
      </c>
      <c r="D37" s="97">
        <v>1507</v>
      </c>
      <c r="E37" s="97">
        <v>1988</v>
      </c>
      <c r="F37" s="97">
        <v>1904</v>
      </c>
      <c r="G37" s="97">
        <v>1496</v>
      </c>
      <c r="H37" s="97">
        <v>1421</v>
      </c>
      <c r="I37" s="97">
        <v>1777</v>
      </c>
      <c r="J37" s="97">
        <v>1676</v>
      </c>
      <c r="K37" s="98">
        <v>1509</v>
      </c>
    </row>
    <row r="38" spans="2:11" ht="13.5" customHeight="1" x14ac:dyDescent="0.15">
      <c r="B38" s="95" t="s">
        <v>291</v>
      </c>
      <c r="C38" s="96">
        <v>1103</v>
      </c>
      <c r="D38" s="97">
        <v>1151</v>
      </c>
      <c r="E38" s="97">
        <v>1425</v>
      </c>
      <c r="F38" s="97">
        <v>1905</v>
      </c>
      <c r="G38" s="97">
        <v>1771</v>
      </c>
      <c r="H38" s="97">
        <v>1424</v>
      </c>
      <c r="I38" s="97">
        <v>1347</v>
      </c>
      <c r="J38" s="97">
        <v>1729</v>
      </c>
      <c r="K38" s="98">
        <v>1624</v>
      </c>
    </row>
    <row r="39" spans="2:11" ht="13.5" customHeight="1" x14ac:dyDescent="0.15">
      <c r="B39" s="95" t="s">
        <v>292</v>
      </c>
      <c r="C39" s="96">
        <v>972</v>
      </c>
      <c r="D39" s="97">
        <v>966</v>
      </c>
      <c r="E39" s="97">
        <v>1051</v>
      </c>
      <c r="F39" s="97">
        <v>1296</v>
      </c>
      <c r="G39" s="97">
        <v>1754</v>
      </c>
      <c r="H39" s="97">
        <v>1644</v>
      </c>
      <c r="I39" s="97">
        <v>1320</v>
      </c>
      <c r="J39" s="97">
        <v>1257</v>
      </c>
      <c r="K39" s="98">
        <v>1634</v>
      </c>
    </row>
    <row r="40" spans="2:11" ht="13.5" customHeight="1" x14ac:dyDescent="0.15">
      <c r="B40" s="95" t="s">
        <v>293</v>
      </c>
      <c r="C40" s="96">
        <v>795</v>
      </c>
      <c r="D40" s="97">
        <v>770</v>
      </c>
      <c r="E40" s="97">
        <v>773</v>
      </c>
      <c r="F40" s="97">
        <v>899</v>
      </c>
      <c r="G40" s="97">
        <v>1126</v>
      </c>
      <c r="H40" s="97">
        <v>1538</v>
      </c>
      <c r="I40" s="97">
        <v>1438</v>
      </c>
      <c r="J40" s="97">
        <v>1191</v>
      </c>
      <c r="K40" s="98">
        <v>1092</v>
      </c>
    </row>
    <row r="41" spans="2:11" ht="13.5" customHeight="1" x14ac:dyDescent="0.15">
      <c r="B41" s="95" t="s">
        <v>294</v>
      </c>
      <c r="C41" s="96">
        <v>414</v>
      </c>
      <c r="D41" s="97">
        <v>517</v>
      </c>
      <c r="E41" s="97">
        <v>490</v>
      </c>
      <c r="F41" s="97">
        <v>568</v>
      </c>
      <c r="G41" s="97">
        <v>679</v>
      </c>
      <c r="H41" s="97">
        <v>885</v>
      </c>
      <c r="I41" s="97">
        <v>1180</v>
      </c>
      <c r="J41" s="97">
        <v>1152</v>
      </c>
      <c r="K41" s="98">
        <v>950</v>
      </c>
    </row>
    <row r="42" spans="2:11" ht="13.5" customHeight="1" x14ac:dyDescent="0.15">
      <c r="B42" s="95" t="s">
        <v>295</v>
      </c>
      <c r="C42" s="96">
        <v>149</v>
      </c>
      <c r="D42" s="97">
        <v>214</v>
      </c>
      <c r="E42" s="97">
        <v>249</v>
      </c>
      <c r="F42" s="97">
        <v>274</v>
      </c>
      <c r="G42" s="97">
        <v>339</v>
      </c>
      <c r="H42" s="97">
        <v>423</v>
      </c>
      <c r="I42" s="97">
        <v>584</v>
      </c>
      <c r="J42" s="97">
        <v>736</v>
      </c>
      <c r="K42" s="98">
        <v>766</v>
      </c>
    </row>
    <row r="43" spans="2:11" ht="13.5" customHeight="1" x14ac:dyDescent="0.15">
      <c r="B43" s="95" t="s">
        <v>296</v>
      </c>
      <c r="C43" s="96">
        <v>46</v>
      </c>
      <c r="D43" s="97">
        <v>57</v>
      </c>
      <c r="E43" s="97">
        <v>73</v>
      </c>
      <c r="F43" s="97">
        <v>105</v>
      </c>
      <c r="G43" s="97">
        <v>140</v>
      </c>
      <c r="H43" s="97">
        <v>198</v>
      </c>
      <c r="I43" s="97">
        <v>229</v>
      </c>
      <c r="J43" s="97">
        <v>297</v>
      </c>
      <c r="K43" s="98">
        <v>401</v>
      </c>
    </row>
    <row r="44" spans="2:11" ht="13.5" customHeight="1" x14ac:dyDescent="0.15">
      <c r="B44" s="100" t="s">
        <v>297</v>
      </c>
      <c r="C44" s="101" t="s">
        <v>199</v>
      </c>
      <c r="D44" s="102" t="s">
        <v>199</v>
      </c>
      <c r="E44" s="102" t="s">
        <v>199</v>
      </c>
      <c r="F44" s="102" t="s">
        <v>199</v>
      </c>
      <c r="G44" s="102" t="s">
        <v>199</v>
      </c>
      <c r="H44" s="102" t="s">
        <v>199</v>
      </c>
      <c r="I44" s="103">
        <v>2</v>
      </c>
      <c r="J44" s="103">
        <v>33</v>
      </c>
      <c r="K44" s="104">
        <v>56</v>
      </c>
    </row>
    <row r="45" spans="2:11" ht="13.5" customHeight="1" x14ac:dyDescent="0.15">
      <c r="B45" s="83" t="s">
        <v>277</v>
      </c>
      <c r="C45" s="88">
        <v>27176</v>
      </c>
      <c r="D45" s="89">
        <v>26749</v>
      </c>
      <c r="E45" s="89">
        <v>26294</v>
      </c>
      <c r="F45" s="89">
        <v>25922</v>
      </c>
      <c r="G45" s="89">
        <v>25409</v>
      </c>
      <c r="H45" s="89">
        <v>24374</v>
      </c>
      <c r="I45" s="89">
        <v>23074</v>
      </c>
      <c r="J45" s="89">
        <v>21694</v>
      </c>
      <c r="K45" s="90">
        <v>19946</v>
      </c>
    </row>
    <row r="46" spans="2:11" ht="13.5" customHeight="1" x14ac:dyDescent="0.15">
      <c r="B46" s="91" t="s">
        <v>278</v>
      </c>
      <c r="C46" s="92">
        <v>1704</v>
      </c>
      <c r="D46" s="93">
        <v>1532</v>
      </c>
      <c r="E46" s="93">
        <v>1375</v>
      </c>
      <c r="F46" s="93">
        <v>1216</v>
      </c>
      <c r="G46" s="93">
        <v>1058</v>
      </c>
      <c r="H46" s="93">
        <v>887</v>
      </c>
      <c r="I46" s="93">
        <v>833</v>
      </c>
      <c r="J46" s="93">
        <v>776</v>
      </c>
      <c r="K46" s="94">
        <v>577</v>
      </c>
    </row>
    <row r="47" spans="2:11" ht="13.5" customHeight="1" x14ac:dyDescent="0.15">
      <c r="B47" s="95" t="s">
        <v>279</v>
      </c>
      <c r="C47" s="96">
        <v>1974</v>
      </c>
      <c r="D47" s="97">
        <v>1737</v>
      </c>
      <c r="E47" s="97">
        <v>1597</v>
      </c>
      <c r="F47" s="97">
        <v>1468</v>
      </c>
      <c r="G47" s="97">
        <v>1268</v>
      </c>
      <c r="H47" s="97">
        <v>1094</v>
      </c>
      <c r="I47" s="97">
        <v>916</v>
      </c>
      <c r="J47" s="97">
        <v>870</v>
      </c>
      <c r="K47" s="98">
        <v>810</v>
      </c>
    </row>
    <row r="48" spans="2:11" ht="13.5" customHeight="1" x14ac:dyDescent="0.15">
      <c r="B48" s="95" t="s">
        <v>280</v>
      </c>
      <c r="C48" s="96">
        <v>1879</v>
      </c>
      <c r="D48" s="97">
        <v>1972</v>
      </c>
      <c r="E48" s="97">
        <v>1737</v>
      </c>
      <c r="F48" s="97">
        <v>1616</v>
      </c>
      <c r="G48" s="97">
        <v>1469</v>
      </c>
      <c r="H48" s="97">
        <v>1263</v>
      </c>
      <c r="I48" s="97">
        <v>1074</v>
      </c>
      <c r="J48" s="97">
        <v>905</v>
      </c>
      <c r="K48" s="98">
        <v>869</v>
      </c>
    </row>
    <row r="49" spans="2:11" ht="13.5" customHeight="1" x14ac:dyDescent="0.15">
      <c r="B49" s="95" t="s">
        <v>281</v>
      </c>
      <c r="C49" s="96">
        <v>1579</v>
      </c>
      <c r="D49" s="97">
        <v>1361</v>
      </c>
      <c r="E49" s="97">
        <v>1445</v>
      </c>
      <c r="F49" s="97">
        <v>1298</v>
      </c>
      <c r="G49" s="97">
        <v>1228</v>
      </c>
      <c r="H49" s="97">
        <v>1100</v>
      </c>
      <c r="I49" s="97">
        <v>918</v>
      </c>
      <c r="J49" s="97">
        <v>792</v>
      </c>
      <c r="K49" s="98">
        <v>671</v>
      </c>
    </row>
    <row r="50" spans="2:11" ht="13.5" customHeight="1" x14ac:dyDescent="0.15">
      <c r="B50" s="95" t="s">
        <v>282</v>
      </c>
      <c r="C50" s="96">
        <v>1190</v>
      </c>
      <c r="D50" s="97">
        <v>1113</v>
      </c>
      <c r="E50" s="97">
        <v>893</v>
      </c>
      <c r="F50" s="97">
        <v>906</v>
      </c>
      <c r="G50" s="97">
        <v>833</v>
      </c>
      <c r="H50" s="97">
        <v>687</v>
      </c>
      <c r="I50" s="97">
        <v>561</v>
      </c>
      <c r="J50" s="97">
        <v>501</v>
      </c>
      <c r="K50" s="98">
        <v>401</v>
      </c>
    </row>
    <row r="51" spans="2:11" ht="13.5" customHeight="1" x14ac:dyDescent="0.15">
      <c r="B51" s="95" t="s">
        <v>283</v>
      </c>
      <c r="C51" s="96">
        <v>1724</v>
      </c>
      <c r="D51" s="97">
        <v>1426</v>
      </c>
      <c r="E51" s="97">
        <v>1375</v>
      </c>
      <c r="F51" s="97">
        <v>1129</v>
      </c>
      <c r="G51" s="97">
        <v>1204</v>
      </c>
      <c r="H51" s="97">
        <v>978</v>
      </c>
      <c r="I51" s="97">
        <v>785</v>
      </c>
      <c r="J51" s="97">
        <v>703</v>
      </c>
      <c r="K51" s="98">
        <v>546</v>
      </c>
    </row>
    <row r="52" spans="2:11" ht="13.5" customHeight="1" x14ac:dyDescent="0.15">
      <c r="B52" s="95" t="s">
        <v>284</v>
      </c>
      <c r="C52" s="96">
        <v>1754</v>
      </c>
      <c r="D52" s="97">
        <v>1707</v>
      </c>
      <c r="E52" s="97">
        <v>1441</v>
      </c>
      <c r="F52" s="97">
        <v>1446</v>
      </c>
      <c r="G52" s="97">
        <v>1214</v>
      </c>
      <c r="H52" s="97">
        <v>1216</v>
      </c>
      <c r="I52" s="97">
        <v>1044</v>
      </c>
      <c r="J52" s="97">
        <v>871</v>
      </c>
      <c r="K52" s="98">
        <v>726</v>
      </c>
    </row>
    <row r="53" spans="2:11" ht="13.5" customHeight="1" x14ac:dyDescent="0.15">
      <c r="B53" s="95" t="s">
        <v>285</v>
      </c>
      <c r="C53" s="96">
        <v>1492</v>
      </c>
      <c r="D53" s="97">
        <v>1751</v>
      </c>
      <c r="E53" s="97">
        <v>1726</v>
      </c>
      <c r="F53" s="97">
        <v>1466</v>
      </c>
      <c r="G53" s="97">
        <v>1451</v>
      </c>
      <c r="H53" s="97">
        <v>1224</v>
      </c>
      <c r="I53" s="97">
        <v>1239</v>
      </c>
      <c r="J53" s="97">
        <v>1053</v>
      </c>
      <c r="K53" s="98">
        <v>931</v>
      </c>
    </row>
    <row r="54" spans="2:11" ht="13.5" customHeight="1" x14ac:dyDescent="0.15">
      <c r="B54" s="95" t="s">
        <v>286</v>
      </c>
      <c r="C54" s="96">
        <v>1803</v>
      </c>
      <c r="D54" s="97">
        <v>1494</v>
      </c>
      <c r="E54" s="97">
        <v>1753</v>
      </c>
      <c r="F54" s="97">
        <v>1725</v>
      </c>
      <c r="G54" s="97">
        <v>1486</v>
      </c>
      <c r="H54" s="97">
        <v>1446</v>
      </c>
      <c r="I54" s="97">
        <v>1208</v>
      </c>
      <c r="J54" s="97">
        <v>1229</v>
      </c>
      <c r="K54" s="98">
        <v>1046</v>
      </c>
    </row>
    <row r="55" spans="2:11" ht="13.5" customHeight="1" x14ac:dyDescent="0.15">
      <c r="B55" s="95" t="s">
        <v>287</v>
      </c>
      <c r="C55" s="96">
        <v>2163</v>
      </c>
      <c r="D55" s="97">
        <v>1771</v>
      </c>
      <c r="E55" s="97">
        <v>1480</v>
      </c>
      <c r="F55" s="97">
        <v>1735</v>
      </c>
      <c r="G55" s="97">
        <v>1694</v>
      </c>
      <c r="H55" s="97">
        <v>1456</v>
      </c>
      <c r="I55" s="97">
        <v>1428</v>
      </c>
      <c r="J55" s="97">
        <v>1208</v>
      </c>
      <c r="K55" s="98">
        <v>1209</v>
      </c>
    </row>
    <row r="56" spans="2:11" ht="13.5" customHeight="1" x14ac:dyDescent="0.15">
      <c r="B56" s="95" t="s">
        <v>288</v>
      </c>
      <c r="C56" s="96">
        <v>2178</v>
      </c>
      <c r="D56" s="97">
        <v>2129</v>
      </c>
      <c r="E56" s="97">
        <v>1731</v>
      </c>
      <c r="F56" s="97">
        <v>1474</v>
      </c>
      <c r="G56" s="97">
        <v>1738</v>
      </c>
      <c r="H56" s="97">
        <v>1681</v>
      </c>
      <c r="I56" s="97">
        <v>1450</v>
      </c>
      <c r="J56" s="97">
        <v>1407</v>
      </c>
      <c r="K56" s="98">
        <v>1176</v>
      </c>
    </row>
    <row r="57" spans="2:11" ht="13.5" customHeight="1" x14ac:dyDescent="0.15">
      <c r="B57" s="95" t="s">
        <v>289</v>
      </c>
      <c r="C57" s="96">
        <v>2003</v>
      </c>
      <c r="D57" s="97">
        <v>2137</v>
      </c>
      <c r="E57" s="97">
        <v>2104</v>
      </c>
      <c r="F57" s="97">
        <v>1717</v>
      </c>
      <c r="G57" s="97">
        <v>1475</v>
      </c>
      <c r="H57" s="97">
        <v>1734</v>
      </c>
      <c r="I57" s="97">
        <v>1676</v>
      </c>
      <c r="J57" s="97">
        <v>1453</v>
      </c>
      <c r="K57" s="98">
        <v>1396</v>
      </c>
    </row>
    <row r="58" spans="2:11" ht="13.5" customHeight="1" x14ac:dyDescent="0.15">
      <c r="B58" s="95" t="s">
        <v>290</v>
      </c>
      <c r="C58" s="96">
        <v>1607</v>
      </c>
      <c r="D58" s="97">
        <v>1934</v>
      </c>
      <c r="E58" s="97">
        <v>2083</v>
      </c>
      <c r="F58" s="97">
        <v>2093</v>
      </c>
      <c r="G58" s="97">
        <v>1685</v>
      </c>
      <c r="H58" s="97">
        <v>1484</v>
      </c>
      <c r="I58" s="97">
        <v>1723</v>
      </c>
      <c r="J58" s="97">
        <v>1671</v>
      </c>
      <c r="K58" s="98">
        <v>1435</v>
      </c>
    </row>
    <row r="59" spans="2:11" ht="13.5" customHeight="1" x14ac:dyDescent="0.15">
      <c r="B59" s="95" t="s">
        <v>291</v>
      </c>
      <c r="C59" s="96">
        <v>1380</v>
      </c>
      <c r="D59" s="97">
        <v>1516</v>
      </c>
      <c r="E59" s="97">
        <v>1859</v>
      </c>
      <c r="F59" s="97">
        <v>2027</v>
      </c>
      <c r="G59" s="97">
        <v>2013</v>
      </c>
      <c r="H59" s="97">
        <v>1648</v>
      </c>
      <c r="I59" s="97">
        <v>1430</v>
      </c>
      <c r="J59" s="97">
        <v>1696</v>
      </c>
      <c r="K59" s="98">
        <v>1625</v>
      </c>
    </row>
    <row r="60" spans="2:11" ht="13.5" customHeight="1" x14ac:dyDescent="0.15">
      <c r="B60" s="95" t="s">
        <v>292</v>
      </c>
      <c r="C60" s="96">
        <v>1104</v>
      </c>
      <c r="D60" s="97">
        <v>1257</v>
      </c>
      <c r="E60" s="97">
        <v>1400</v>
      </c>
      <c r="F60" s="97">
        <v>1777</v>
      </c>
      <c r="G60" s="97">
        <v>1944</v>
      </c>
      <c r="H60" s="97">
        <v>1935</v>
      </c>
      <c r="I60" s="97">
        <v>1592</v>
      </c>
      <c r="J60" s="97">
        <v>1388</v>
      </c>
      <c r="K60" s="98">
        <v>1644</v>
      </c>
    </row>
    <row r="61" spans="2:11" ht="13.5" customHeight="1" x14ac:dyDescent="0.15">
      <c r="B61" s="95" t="s">
        <v>293</v>
      </c>
      <c r="C61" s="96">
        <v>890</v>
      </c>
      <c r="D61" s="97">
        <v>943</v>
      </c>
      <c r="E61" s="97">
        <v>1086</v>
      </c>
      <c r="F61" s="97">
        <v>1275</v>
      </c>
      <c r="G61" s="97">
        <v>1689</v>
      </c>
      <c r="H61" s="97">
        <v>1818</v>
      </c>
      <c r="I61" s="97">
        <v>1806</v>
      </c>
      <c r="J61" s="97">
        <v>1487</v>
      </c>
      <c r="K61" s="98">
        <v>1312</v>
      </c>
    </row>
    <row r="62" spans="2:11" ht="13.5" customHeight="1" x14ac:dyDescent="0.15">
      <c r="B62" s="95" t="s">
        <v>294</v>
      </c>
      <c r="C62" s="96">
        <v>488</v>
      </c>
      <c r="D62" s="97">
        <v>614</v>
      </c>
      <c r="E62" s="97">
        <v>730</v>
      </c>
      <c r="F62" s="97">
        <v>894</v>
      </c>
      <c r="G62" s="97">
        <v>1078</v>
      </c>
      <c r="H62" s="97">
        <v>1460</v>
      </c>
      <c r="I62" s="97">
        <v>1601</v>
      </c>
      <c r="J62" s="97">
        <v>1597</v>
      </c>
      <c r="K62" s="98">
        <v>1295</v>
      </c>
    </row>
    <row r="63" spans="2:11" ht="13.5" customHeight="1" x14ac:dyDescent="0.15">
      <c r="B63" s="95" t="s">
        <v>295</v>
      </c>
      <c r="C63" s="96">
        <v>198</v>
      </c>
      <c r="D63" s="97">
        <v>288</v>
      </c>
      <c r="E63" s="97">
        <v>356</v>
      </c>
      <c r="F63" s="97">
        <v>481</v>
      </c>
      <c r="G63" s="97">
        <v>592</v>
      </c>
      <c r="H63" s="97">
        <v>803</v>
      </c>
      <c r="I63" s="97">
        <v>1129</v>
      </c>
      <c r="J63" s="97">
        <v>1204</v>
      </c>
      <c r="K63" s="98">
        <v>1235</v>
      </c>
    </row>
    <row r="64" spans="2:11" ht="13.5" customHeight="1" x14ac:dyDescent="0.15">
      <c r="B64" s="95" t="s">
        <v>296</v>
      </c>
      <c r="C64" s="96">
        <v>66</v>
      </c>
      <c r="D64" s="97">
        <v>67</v>
      </c>
      <c r="E64" s="97">
        <v>122</v>
      </c>
      <c r="F64" s="97">
        <v>179</v>
      </c>
      <c r="G64" s="97">
        <v>290</v>
      </c>
      <c r="H64" s="97">
        <v>460</v>
      </c>
      <c r="I64" s="97">
        <v>659</v>
      </c>
      <c r="J64" s="97">
        <v>870</v>
      </c>
      <c r="K64" s="98">
        <v>1034</v>
      </c>
    </row>
    <row r="65" spans="2:11" ht="13.5" customHeight="1" x14ac:dyDescent="0.15">
      <c r="B65" s="100" t="s">
        <v>297</v>
      </c>
      <c r="C65" s="101" t="s">
        <v>199</v>
      </c>
      <c r="D65" s="102" t="s">
        <v>199</v>
      </c>
      <c r="E65" s="103">
        <v>1</v>
      </c>
      <c r="F65" s="102" t="s">
        <v>199</v>
      </c>
      <c r="G65" s="102" t="s">
        <v>199</v>
      </c>
      <c r="H65" s="102" t="s">
        <v>199</v>
      </c>
      <c r="I65" s="103">
        <v>2</v>
      </c>
      <c r="J65" s="103">
        <v>13</v>
      </c>
      <c r="K65" s="104">
        <v>8</v>
      </c>
    </row>
  </sheetData>
  <phoneticPr fontId="4"/>
  <pageMargins left="0.43307086614173229" right="0.23622047244094491" top="0.55118110236220474" bottom="0.35433070866141736" header="0.31496062992125984" footer="0.31496062992125984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zoomScale="90" zoomScaleNormal="90" zoomScaleSheetLayoutView="100" workbookViewId="0">
      <selection activeCell="B6" sqref="B6"/>
    </sheetView>
  </sheetViews>
  <sheetFormatPr defaultRowHeight="17.25" x14ac:dyDescent="0.35"/>
  <cols>
    <col min="1" max="1" width="2.5" style="2" customWidth="1"/>
    <col min="2" max="3" width="10.375" style="2" customWidth="1"/>
    <col min="4" max="4" width="12.5" style="2" customWidth="1"/>
    <col min="5" max="5" width="10.75" style="2" customWidth="1"/>
    <col min="6" max="6" width="12.5" style="2" customWidth="1"/>
    <col min="7" max="7" width="8.125" style="2" customWidth="1"/>
    <col min="8" max="8" width="13.125" style="2" customWidth="1"/>
    <col min="9" max="9" width="2.625" style="2" customWidth="1"/>
    <col min="10" max="10" width="7.5" style="2" customWidth="1"/>
    <col min="11" max="16384" width="9" style="105"/>
  </cols>
  <sheetData>
    <row r="1" spans="2:10" ht="30" customHeight="1" x14ac:dyDescent="0.35">
      <c r="B1" s="1" t="s">
        <v>626</v>
      </c>
    </row>
    <row r="2" spans="2:10" ht="17.25" customHeight="1" x14ac:dyDescent="0.4">
      <c r="B2" s="106"/>
      <c r="C2" s="107"/>
      <c r="D2" s="717" t="s">
        <v>127</v>
      </c>
      <c r="E2" s="718"/>
      <c r="F2" s="718"/>
      <c r="G2" s="718"/>
      <c r="H2" s="719" t="s">
        <v>128</v>
      </c>
      <c r="I2" s="105"/>
      <c r="J2" s="105"/>
    </row>
    <row r="3" spans="2:10" ht="19.5" x14ac:dyDescent="0.4">
      <c r="B3" s="108" t="s">
        <v>129</v>
      </c>
      <c r="C3" s="109" t="s">
        <v>130</v>
      </c>
      <c r="D3" s="110" t="s">
        <v>131</v>
      </c>
      <c r="E3" s="111" t="s">
        <v>269</v>
      </c>
      <c r="F3" s="112" t="s">
        <v>132</v>
      </c>
      <c r="G3" s="112" t="s">
        <v>133</v>
      </c>
      <c r="H3" s="720"/>
      <c r="I3" s="105"/>
      <c r="J3" s="105"/>
    </row>
    <row r="4" spans="2:10" ht="19.5" x14ac:dyDescent="0.4">
      <c r="B4" s="113"/>
      <c r="C4" s="114"/>
      <c r="D4" s="115" t="s">
        <v>134</v>
      </c>
      <c r="E4" s="116" t="s">
        <v>201</v>
      </c>
      <c r="F4" s="117" t="s">
        <v>134</v>
      </c>
      <c r="G4" s="117" t="s">
        <v>135</v>
      </c>
      <c r="H4" s="118" t="s">
        <v>136</v>
      </c>
      <c r="I4" s="105"/>
      <c r="J4" s="105"/>
    </row>
    <row r="5" spans="2:10" ht="37.5" customHeight="1" x14ac:dyDescent="0.35">
      <c r="B5" s="119" t="s">
        <v>95</v>
      </c>
      <c r="C5" s="120">
        <v>55</v>
      </c>
      <c r="D5" s="121">
        <v>13886</v>
      </c>
      <c r="E5" s="122" t="s">
        <v>163</v>
      </c>
      <c r="F5" s="123" t="s">
        <v>163</v>
      </c>
      <c r="G5" s="124" t="s">
        <v>163</v>
      </c>
      <c r="H5" s="125" t="s">
        <v>163</v>
      </c>
      <c r="I5" s="105"/>
      <c r="J5" s="105"/>
    </row>
    <row r="6" spans="2:10" ht="37.5" customHeight="1" x14ac:dyDescent="0.35">
      <c r="B6" s="119" t="s">
        <v>93</v>
      </c>
      <c r="C6" s="120">
        <v>60</v>
      </c>
      <c r="D6" s="121">
        <v>13964</v>
      </c>
      <c r="E6" s="126">
        <v>51195</v>
      </c>
      <c r="F6" s="127">
        <f t="shared" ref="F6:F13" si="0">+D6-D5</f>
        <v>78</v>
      </c>
      <c r="G6" s="128">
        <f t="shared" ref="G6:G13" si="1">+F6/D5*100</f>
        <v>0.56171683710211728</v>
      </c>
      <c r="H6" s="129">
        <f t="shared" ref="H6:H13" si="2">+E6/D6</f>
        <v>3.6662131194500143</v>
      </c>
      <c r="I6" s="105"/>
      <c r="J6" s="105"/>
    </row>
    <row r="7" spans="2:10" ht="37.5" customHeight="1" x14ac:dyDescent="0.35">
      <c r="B7" s="119" t="s">
        <v>91</v>
      </c>
      <c r="C7" s="130" t="s">
        <v>137</v>
      </c>
      <c r="D7" s="121">
        <v>14137</v>
      </c>
      <c r="E7" s="126">
        <v>50225</v>
      </c>
      <c r="F7" s="127">
        <f t="shared" si="0"/>
        <v>173</v>
      </c>
      <c r="G7" s="128">
        <f t="shared" si="1"/>
        <v>1.2389000286450873</v>
      </c>
      <c r="H7" s="129">
        <f t="shared" si="2"/>
        <v>3.5527339605291082</v>
      </c>
      <c r="I7" s="105"/>
      <c r="J7" s="105"/>
    </row>
    <row r="8" spans="2:10" ht="37.5" customHeight="1" x14ac:dyDescent="0.35">
      <c r="B8" s="119" t="s">
        <v>90</v>
      </c>
      <c r="C8" s="120">
        <v>7</v>
      </c>
      <c r="D8" s="121">
        <v>14455</v>
      </c>
      <c r="E8" s="126">
        <v>49613</v>
      </c>
      <c r="F8" s="127">
        <f t="shared" si="0"/>
        <v>318</v>
      </c>
      <c r="G8" s="128">
        <f t="shared" si="1"/>
        <v>2.2494164249840845</v>
      </c>
      <c r="H8" s="129">
        <f t="shared" si="2"/>
        <v>3.4322379799377378</v>
      </c>
      <c r="I8" s="105"/>
      <c r="J8" s="105"/>
    </row>
    <row r="9" spans="2:10" ht="37.5" customHeight="1" x14ac:dyDescent="0.35">
      <c r="B9" s="119" t="s">
        <v>89</v>
      </c>
      <c r="C9" s="120">
        <v>12</v>
      </c>
      <c r="D9" s="121">
        <v>14683</v>
      </c>
      <c r="E9" s="126">
        <v>48451</v>
      </c>
      <c r="F9" s="127">
        <f t="shared" si="0"/>
        <v>228</v>
      </c>
      <c r="G9" s="128">
        <f t="shared" si="1"/>
        <v>1.5773088896575578</v>
      </c>
      <c r="H9" s="129">
        <f t="shared" si="2"/>
        <v>3.2998024926786078</v>
      </c>
      <c r="I9" s="105"/>
      <c r="J9" s="105"/>
    </row>
    <row r="10" spans="2:10" ht="37.5" customHeight="1" x14ac:dyDescent="0.35">
      <c r="B10" s="119">
        <v>2005</v>
      </c>
      <c r="C10" s="120">
        <v>17</v>
      </c>
      <c r="D10" s="121">
        <v>14759</v>
      </c>
      <c r="E10" s="126">
        <v>46401</v>
      </c>
      <c r="F10" s="127">
        <f t="shared" si="0"/>
        <v>76</v>
      </c>
      <c r="G10" s="128">
        <f t="shared" si="1"/>
        <v>0.51760539399305316</v>
      </c>
      <c r="H10" s="129">
        <f t="shared" si="2"/>
        <v>3.143912189172708</v>
      </c>
      <c r="I10" s="105"/>
      <c r="J10" s="105"/>
    </row>
    <row r="11" spans="2:10" ht="37.5" customHeight="1" x14ac:dyDescent="0.35">
      <c r="B11" s="119">
        <v>2010</v>
      </c>
      <c r="C11" s="131">
        <v>22</v>
      </c>
      <c r="D11" s="121">
        <v>14575</v>
      </c>
      <c r="E11" s="126">
        <v>43430</v>
      </c>
      <c r="F11" s="127">
        <f t="shared" si="0"/>
        <v>-184</v>
      </c>
      <c r="G11" s="128">
        <f t="shared" si="1"/>
        <v>-1.2466969306863609</v>
      </c>
      <c r="H11" s="129">
        <f t="shared" si="2"/>
        <v>2.9797598627787307</v>
      </c>
      <c r="I11" s="105"/>
      <c r="J11" s="105"/>
    </row>
    <row r="12" spans="2:10" ht="37.5" customHeight="1" x14ac:dyDescent="0.35">
      <c r="B12" s="119">
        <v>2015</v>
      </c>
      <c r="C12" s="131">
        <v>27</v>
      </c>
      <c r="D12" s="121">
        <v>14552</v>
      </c>
      <c r="E12" s="126">
        <v>40952</v>
      </c>
      <c r="F12" s="127">
        <f t="shared" si="0"/>
        <v>-23</v>
      </c>
      <c r="G12" s="128">
        <f t="shared" si="1"/>
        <v>-0.15780445969125215</v>
      </c>
      <c r="H12" s="129">
        <f t="shared" si="2"/>
        <v>2.8141836173721826</v>
      </c>
      <c r="I12" s="105"/>
      <c r="J12" s="105"/>
    </row>
    <row r="13" spans="2:10" ht="37.5" customHeight="1" x14ac:dyDescent="0.35">
      <c r="B13" s="118">
        <v>2020</v>
      </c>
      <c r="C13" s="132" t="s">
        <v>220</v>
      </c>
      <c r="D13" s="133">
        <v>14463</v>
      </c>
      <c r="E13" s="134">
        <v>37838</v>
      </c>
      <c r="F13" s="135">
        <f t="shared" si="0"/>
        <v>-89</v>
      </c>
      <c r="G13" s="136">
        <f t="shared" si="1"/>
        <v>-0.61159978009895544</v>
      </c>
      <c r="H13" s="137">
        <f t="shared" si="2"/>
        <v>2.616193044319989</v>
      </c>
      <c r="I13" s="105"/>
      <c r="J13" s="105"/>
    </row>
    <row r="14" spans="2:10" x14ac:dyDescent="0.35">
      <c r="C14" s="23"/>
      <c r="I14" s="105"/>
      <c r="J14" s="105"/>
    </row>
    <row r="15" spans="2:10" s="2" customFormat="1" x14ac:dyDescent="0.35">
      <c r="C15" s="138"/>
    </row>
  </sheetData>
  <mergeCells count="2">
    <mergeCell ref="D2:G2"/>
    <mergeCell ref="H2:H3"/>
  </mergeCells>
  <phoneticPr fontId="16"/>
  <printOptions horizontalCentered="1"/>
  <pageMargins left="0.39370078740157483" right="0.39370078740157483" top="0.78740157480314965" bottom="0.78740157480314965" header="0.62992125984251968" footer="0.62992125984251968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showGridLines="0" zoomScale="80" zoomScaleNormal="80" workbookViewId="0">
      <selection activeCell="C1" sqref="C1"/>
    </sheetView>
  </sheetViews>
  <sheetFormatPr defaultRowHeight="18.75" x14ac:dyDescent="0.15"/>
  <cols>
    <col min="1" max="1" width="2.5" style="25" customWidth="1"/>
    <col min="2" max="4" width="3.125" style="25" customWidth="1"/>
    <col min="5" max="6" width="13.625" style="25" customWidth="1"/>
    <col min="7" max="7" width="3.125" style="25" customWidth="1"/>
    <col min="8" max="11" width="15.875" style="25" customWidth="1"/>
    <col min="12" max="13" width="16" style="25" customWidth="1"/>
    <col min="14" max="16384" width="9" style="25"/>
  </cols>
  <sheetData>
    <row r="1" spans="2:13" ht="21" customHeight="1" x14ac:dyDescent="0.4">
      <c r="B1" s="139" t="s">
        <v>627</v>
      </c>
      <c r="C1" s="140"/>
      <c r="D1" s="140"/>
      <c r="E1" s="140"/>
      <c r="F1" s="140"/>
      <c r="G1" s="140"/>
      <c r="H1" s="141"/>
      <c r="I1" s="141"/>
      <c r="J1" s="141"/>
      <c r="K1" s="141"/>
      <c r="L1" s="142"/>
    </row>
    <row r="2" spans="2:13" x14ac:dyDescent="0.4">
      <c r="B2" s="728" t="s">
        <v>138</v>
      </c>
      <c r="C2" s="729"/>
      <c r="D2" s="729"/>
      <c r="E2" s="729"/>
      <c r="F2" s="729"/>
      <c r="G2" s="737"/>
      <c r="H2" s="736" t="s">
        <v>139</v>
      </c>
      <c r="I2" s="724"/>
      <c r="J2" s="724"/>
      <c r="K2" s="724"/>
      <c r="L2" s="724"/>
      <c r="M2" s="725"/>
    </row>
    <row r="3" spans="2:13" x14ac:dyDescent="0.4">
      <c r="B3" s="730"/>
      <c r="C3" s="731"/>
      <c r="D3" s="731"/>
      <c r="E3" s="731"/>
      <c r="F3" s="731"/>
      <c r="G3" s="738"/>
      <c r="H3" s="143" t="s">
        <v>140</v>
      </c>
      <c r="I3" s="144" t="s">
        <v>141</v>
      </c>
      <c r="J3" s="143" t="s">
        <v>142</v>
      </c>
      <c r="K3" s="144" t="s">
        <v>143</v>
      </c>
      <c r="L3" s="143" t="s">
        <v>221</v>
      </c>
      <c r="M3" s="145" t="s">
        <v>222</v>
      </c>
    </row>
    <row r="4" spans="2:13" ht="4.5" customHeight="1" x14ac:dyDescent="0.4">
      <c r="B4" s="146"/>
      <c r="C4" s="147"/>
      <c r="D4" s="147"/>
      <c r="E4" s="147"/>
      <c r="F4" s="147"/>
      <c r="G4" s="148"/>
      <c r="H4" s="149"/>
      <c r="I4" s="150"/>
      <c r="J4" s="150"/>
      <c r="K4" s="151"/>
      <c r="L4" s="150"/>
      <c r="M4" s="152"/>
    </row>
    <row r="5" spans="2:13" ht="19.5" customHeight="1" x14ac:dyDescent="0.4">
      <c r="B5" s="153" t="s">
        <v>144</v>
      </c>
      <c r="C5" s="721" t="s">
        <v>145</v>
      </c>
      <c r="D5" s="721"/>
      <c r="E5" s="721"/>
      <c r="F5" s="721"/>
      <c r="G5" s="154"/>
      <c r="H5" s="155">
        <f t="shared" ref="H5:M5" si="0">+H6+H10+H12</f>
        <v>14455</v>
      </c>
      <c r="I5" s="155">
        <f t="shared" si="0"/>
        <v>14683</v>
      </c>
      <c r="J5" s="155">
        <f t="shared" si="0"/>
        <v>14759</v>
      </c>
      <c r="K5" s="156">
        <f t="shared" si="0"/>
        <v>14575</v>
      </c>
      <c r="L5" s="157">
        <f t="shared" si="0"/>
        <v>14552</v>
      </c>
      <c r="M5" s="158">
        <f t="shared" si="0"/>
        <v>14463</v>
      </c>
    </row>
    <row r="6" spans="2:13" ht="19.5" customHeight="1" x14ac:dyDescent="0.4">
      <c r="B6" s="159"/>
      <c r="C6" s="721" t="s">
        <v>146</v>
      </c>
      <c r="D6" s="721"/>
      <c r="E6" s="721"/>
      <c r="F6" s="721"/>
      <c r="G6" s="154"/>
      <c r="H6" s="155">
        <f t="shared" ref="H6:M6" si="1">SUM(H7:H9)</f>
        <v>6823</v>
      </c>
      <c r="I6" s="155">
        <f t="shared" si="1"/>
        <v>7056</v>
      </c>
      <c r="J6" s="155">
        <f t="shared" si="1"/>
        <v>7260</v>
      </c>
      <c r="K6" s="156">
        <f t="shared" si="1"/>
        <v>7315</v>
      </c>
      <c r="L6" s="155">
        <f t="shared" si="1"/>
        <v>7366</v>
      </c>
      <c r="M6" s="158">
        <f t="shared" si="1"/>
        <v>7590</v>
      </c>
    </row>
    <row r="7" spans="2:13" ht="19.5" customHeight="1" x14ac:dyDescent="0.4">
      <c r="B7" s="159"/>
      <c r="C7" s="141"/>
      <c r="D7" s="722" t="s">
        <v>70</v>
      </c>
      <c r="E7" s="722"/>
      <c r="F7" s="722"/>
      <c r="G7" s="160"/>
      <c r="H7" s="155">
        <v>2864</v>
      </c>
      <c r="I7" s="155">
        <v>3047</v>
      </c>
      <c r="J7" s="155">
        <v>3139</v>
      </c>
      <c r="K7" s="156">
        <v>3138</v>
      </c>
      <c r="L7" s="155">
        <v>3150</v>
      </c>
      <c r="M7" s="158">
        <v>3364</v>
      </c>
    </row>
    <row r="8" spans="2:13" ht="19.5" customHeight="1" x14ac:dyDescent="0.4">
      <c r="B8" s="159"/>
      <c r="C8" s="141"/>
      <c r="D8" s="735" t="s">
        <v>147</v>
      </c>
      <c r="E8" s="735"/>
      <c r="F8" s="735"/>
      <c r="G8" s="160"/>
      <c r="H8" s="155">
        <v>3243</v>
      </c>
      <c r="I8" s="155">
        <v>3191</v>
      </c>
      <c r="J8" s="155">
        <v>3169</v>
      </c>
      <c r="K8" s="156">
        <v>3107</v>
      </c>
      <c r="L8" s="155">
        <v>3083</v>
      </c>
      <c r="M8" s="158">
        <v>3049</v>
      </c>
    </row>
    <row r="9" spans="2:13" ht="19.5" customHeight="1" x14ac:dyDescent="0.4">
      <c r="B9" s="159"/>
      <c r="C9" s="161"/>
      <c r="D9" s="722" t="s">
        <v>148</v>
      </c>
      <c r="E9" s="722"/>
      <c r="F9" s="722"/>
      <c r="G9" s="160"/>
      <c r="H9" s="155">
        <v>716</v>
      </c>
      <c r="I9" s="155">
        <v>818</v>
      </c>
      <c r="J9" s="155">
        <v>952</v>
      </c>
      <c r="K9" s="156">
        <f>201+869</f>
        <v>1070</v>
      </c>
      <c r="L9" s="155">
        <v>1133</v>
      </c>
      <c r="M9" s="158">
        <f>211+966</f>
        <v>1177</v>
      </c>
    </row>
    <row r="10" spans="2:13" ht="19.5" customHeight="1" x14ac:dyDescent="0.4">
      <c r="B10" s="159"/>
      <c r="C10" s="721" t="s">
        <v>149</v>
      </c>
      <c r="D10" s="721"/>
      <c r="E10" s="721"/>
      <c r="F10" s="721"/>
      <c r="G10" s="154"/>
      <c r="H10" s="155">
        <v>2167</v>
      </c>
      <c r="I10" s="155">
        <v>2423</v>
      </c>
      <c r="J10" s="155">
        <v>2621</v>
      </c>
      <c r="K10" s="156">
        <v>2819</v>
      </c>
      <c r="L10" s="155">
        <v>3328</v>
      </c>
      <c r="M10" s="158">
        <v>3780</v>
      </c>
    </row>
    <row r="11" spans="2:13" ht="19.5" customHeight="1" x14ac:dyDescent="0.4">
      <c r="B11" s="159"/>
      <c r="C11" s="162"/>
      <c r="D11" s="722" t="s">
        <v>150</v>
      </c>
      <c r="E11" s="722"/>
      <c r="F11" s="722"/>
      <c r="G11" s="154"/>
      <c r="H11" s="155">
        <v>879</v>
      </c>
      <c r="I11" s="155">
        <v>1085</v>
      </c>
      <c r="J11" s="155">
        <v>1225</v>
      </c>
      <c r="K11" s="156">
        <v>1460</v>
      </c>
      <c r="L11" s="155">
        <v>1714</v>
      </c>
      <c r="M11" s="158">
        <v>1963</v>
      </c>
    </row>
    <row r="12" spans="2:13" ht="19.5" customHeight="1" x14ac:dyDescent="0.4">
      <c r="B12" s="159"/>
      <c r="C12" s="721" t="s">
        <v>151</v>
      </c>
      <c r="D12" s="721"/>
      <c r="E12" s="721"/>
      <c r="F12" s="721"/>
      <c r="G12" s="154"/>
      <c r="H12" s="155">
        <v>5465</v>
      </c>
      <c r="I12" s="155">
        <v>5204</v>
      </c>
      <c r="J12" s="155">
        <v>4878</v>
      </c>
      <c r="K12" s="156">
        <v>4441</v>
      </c>
      <c r="L12" s="155">
        <v>3858</v>
      </c>
      <c r="M12" s="158">
        <v>3093</v>
      </c>
    </row>
    <row r="13" spans="2:13" ht="4.5" customHeight="1" x14ac:dyDescent="0.4">
      <c r="B13" s="726"/>
      <c r="C13" s="727"/>
      <c r="D13" s="727"/>
      <c r="E13" s="727"/>
      <c r="F13" s="727"/>
      <c r="G13" s="163"/>
      <c r="H13" s="164"/>
      <c r="I13" s="164"/>
      <c r="J13" s="164"/>
      <c r="K13" s="165"/>
      <c r="L13" s="164"/>
      <c r="M13" s="166"/>
    </row>
    <row r="14" spans="2:13" ht="4.5" customHeight="1" x14ac:dyDescent="0.4">
      <c r="B14" s="162"/>
      <c r="C14" s="162"/>
      <c r="D14" s="162"/>
      <c r="E14" s="162"/>
      <c r="F14" s="162"/>
      <c r="G14" s="162"/>
      <c r="H14" s="167"/>
      <c r="I14" s="167"/>
      <c r="J14" s="167"/>
      <c r="K14" s="167"/>
      <c r="L14" s="142"/>
    </row>
    <row r="15" spans="2:13" x14ac:dyDescent="0.4">
      <c r="B15" s="728" t="s">
        <v>138</v>
      </c>
      <c r="C15" s="729"/>
      <c r="D15" s="729"/>
      <c r="E15" s="729"/>
      <c r="F15" s="729"/>
      <c r="G15" s="737"/>
      <c r="H15" s="736" t="s">
        <v>152</v>
      </c>
      <c r="I15" s="724"/>
      <c r="J15" s="724"/>
      <c r="K15" s="724"/>
      <c r="L15" s="724"/>
      <c r="M15" s="725"/>
    </row>
    <row r="16" spans="2:13" x14ac:dyDescent="0.4">
      <c r="B16" s="730"/>
      <c r="C16" s="731"/>
      <c r="D16" s="731"/>
      <c r="E16" s="731"/>
      <c r="F16" s="731"/>
      <c r="G16" s="738"/>
      <c r="H16" s="143" t="s">
        <v>140</v>
      </c>
      <c r="I16" s="144" t="s">
        <v>141</v>
      </c>
      <c r="J16" s="143" t="s">
        <v>142</v>
      </c>
      <c r="K16" s="144" t="s">
        <v>143</v>
      </c>
      <c r="L16" s="143" t="s">
        <v>221</v>
      </c>
      <c r="M16" s="145" t="s">
        <v>222</v>
      </c>
    </row>
    <row r="17" spans="2:13" ht="4.5" customHeight="1" x14ac:dyDescent="0.4">
      <c r="B17" s="146"/>
      <c r="C17" s="147"/>
      <c r="D17" s="147"/>
      <c r="E17" s="147"/>
      <c r="F17" s="147"/>
      <c r="G17" s="148"/>
      <c r="H17" s="168"/>
      <c r="I17" s="150"/>
      <c r="J17" s="151"/>
      <c r="K17" s="151"/>
      <c r="L17" s="150"/>
      <c r="M17" s="152"/>
    </row>
    <row r="18" spans="2:13" ht="19.5" customHeight="1" x14ac:dyDescent="0.4">
      <c r="B18" s="153" t="s">
        <v>144</v>
      </c>
      <c r="C18" s="721" t="s">
        <v>145</v>
      </c>
      <c r="D18" s="721"/>
      <c r="E18" s="721"/>
      <c r="F18" s="721"/>
      <c r="G18" s="154"/>
      <c r="H18" s="169">
        <v>100</v>
      </c>
      <c r="I18" s="170">
        <v>100</v>
      </c>
      <c r="J18" s="170">
        <v>100</v>
      </c>
      <c r="K18" s="171">
        <v>100</v>
      </c>
      <c r="L18" s="170">
        <v>100</v>
      </c>
      <c r="M18" s="172">
        <v>100</v>
      </c>
    </row>
    <row r="19" spans="2:13" ht="19.5" customHeight="1" x14ac:dyDescent="0.4">
      <c r="B19" s="159"/>
      <c r="C19" s="721" t="s">
        <v>146</v>
      </c>
      <c r="D19" s="721"/>
      <c r="E19" s="721"/>
      <c r="F19" s="721"/>
      <c r="G19" s="154"/>
      <c r="H19" s="173">
        <f t="shared" ref="H19:H25" si="2">+H6/$H$5*100</f>
        <v>47.20166032514701</v>
      </c>
      <c r="I19" s="174">
        <f>+I6/$I$5*100</f>
        <v>48.055574473881357</v>
      </c>
      <c r="J19" s="175">
        <f>+J6/$J$5*100</f>
        <v>49.190324547733589</v>
      </c>
      <c r="K19" s="176">
        <f t="shared" ref="K19:K25" si="3">+K6/$K$5*100</f>
        <v>50.188679245283019</v>
      </c>
      <c r="L19" s="175">
        <f>+L6/$L$5*100</f>
        <v>50.618471687740517</v>
      </c>
      <c r="M19" s="177">
        <f>+M6/$M$5*100</f>
        <v>52.478738850860815</v>
      </c>
    </row>
    <row r="20" spans="2:13" ht="19.5" customHeight="1" x14ac:dyDescent="0.4">
      <c r="B20" s="159"/>
      <c r="C20" s="141"/>
      <c r="D20" s="722" t="s">
        <v>70</v>
      </c>
      <c r="E20" s="722"/>
      <c r="F20" s="722"/>
      <c r="G20" s="160"/>
      <c r="H20" s="173">
        <f t="shared" si="2"/>
        <v>19.813213420961606</v>
      </c>
      <c r="I20" s="174">
        <f t="shared" ref="I20:I25" si="4">+I7/$I$5*100</f>
        <v>20.751889940747802</v>
      </c>
      <c r="J20" s="175">
        <f t="shared" ref="J20:J25" si="5">+J7/$J$5*100</f>
        <v>21.268378616437428</v>
      </c>
      <c r="K20" s="176">
        <f t="shared" si="3"/>
        <v>21.530017152658662</v>
      </c>
      <c r="L20" s="175">
        <f t="shared" ref="L20:L25" si="6">+L7/$L$5*100</f>
        <v>21.646509070918089</v>
      </c>
      <c r="M20" s="177">
        <f t="shared" ref="M20:M25" si="7">+M7/$M$5*100</f>
        <v>23.25935144852382</v>
      </c>
    </row>
    <row r="21" spans="2:13" ht="19.5" customHeight="1" x14ac:dyDescent="0.4">
      <c r="B21" s="159"/>
      <c r="C21" s="141"/>
      <c r="D21" s="735" t="s">
        <v>147</v>
      </c>
      <c r="E21" s="735"/>
      <c r="F21" s="735"/>
      <c r="G21" s="160"/>
      <c r="H21" s="173">
        <f t="shared" si="2"/>
        <v>22.435143548945003</v>
      </c>
      <c r="I21" s="174">
        <f t="shared" si="4"/>
        <v>21.73261595041885</v>
      </c>
      <c r="J21" s="175">
        <f t="shared" si="5"/>
        <v>21.471644420353684</v>
      </c>
      <c r="K21" s="176">
        <f t="shared" si="3"/>
        <v>21.317324185248712</v>
      </c>
      <c r="L21" s="175">
        <f t="shared" si="6"/>
        <v>21.18609125893348</v>
      </c>
      <c r="M21" s="177">
        <f t="shared" si="7"/>
        <v>21.081380073290465</v>
      </c>
    </row>
    <row r="22" spans="2:13" ht="19.5" customHeight="1" x14ac:dyDescent="0.4">
      <c r="B22" s="159"/>
      <c r="C22" s="161"/>
      <c r="D22" s="722" t="s">
        <v>148</v>
      </c>
      <c r="E22" s="722"/>
      <c r="F22" s="722"/>
      <c r="G22" s="160"/>
      <c r="H22" s="173">
        <f t="shared" si="2"/>
        <v>4.9533033552404016</v>
      </c>
      <c r="I22" s="174">
        <f t="shared" si="4"/>
        <v>5.5710685827147044</v>
      </c>
      <c r="J22" s="175">
        <f t="shared" si="5"/>
        <v>6.4503015109424755</v>
      </c>
      <c r="K22" s="176">
        <f t="shared" si="3"/>
        <v>7.3413379073756433</v>
      </c>
      <c r="L22" s="175">
        <f t="shared" si="6"/>
        <v>7.7858713578889498</v>
      </c>
      <c r="M22" s="177">
        <f t="shared" si="7"/>
        <v>8.1380073290465322</v>
      </c>
    </row>
    <row r="23" spans="2:13" ht="19.5" customHeight="1" x14ac:dyDescent="0.4">
      <c r="B23" s="159"/>
      <c r="C23" s="721" t="s">
        <v>149</v>
      </c>
      <c r="D23" s="721"/>
      <c r="E23" s="721"/>
      <c r="F23" s="721"/>
      <c r="G23" s="154"/>
      <c r="H23" s="173">
        <f t="shared" si="2"/>
        <v>14.991352473192668</v>
      </c>
      <c r="I23" s="174">
        <f t="shared" si="4"/>
        <v>16.502077232173264</v>
      </c>
      <c r="J23" s="175">
        <f t="shared" si="5"/>
        <v>17.758655735483433</v>
      </c>
      <c r="K23" s="176">
        <f t="shared" si="3"/>
        <v>19.341337907375646</v>
      </c>
      <c r="L23" s="175">
        <f t="shared" si="6"/>
        <v>22.869708631115998</v>
      </c>
      <c r="M23" s="177">
        <f t="shared" si="7"/>
        <v>26.135656502800249</v>
      </c>
    </row>
    <row r="24" spans="2:13" ht="19.5" customHeight="1" x14ac:dyDescent="0.4">
      <c r="B24" s="159"/>
      <c r="C24" s="162"/>
      <c r="D24" s="722" t="s">
        <v>150</v>
      </c>
      <c r="E24" s="722"/>
      <c r="F24" s="722"/>
      <c r="G24" s="154"/>
      <c r="H24" s="173">
        <f t="shared" si="2"/>
        <v>6.0809408509166376</v>
      </c>
      <c r="I24" s="174">
        <f t="shared" si="4"/>
        <v>7.3894980589797727</v>
      </c>
      <c r="J24" s="175">
        <f t="shared" si="5"/>
        <v>8.3000203265803911</v>
      </c>
      <c r="K24" s="176">
        <f t="shared" si="3"/>
        <v>10.017152658662093</v>
      </c>
      <c r="L24" s="175">
        <f t="shared" si="6"/>
        <v>11.778449697636063</v>
      </c>
      <c r="M24" s="177">
        <f t="shared" si="7"/>
        <v>13.572564474866903</v>
      </c>
    </row>
    <row r="25" spans="2:13" ht="19.5" customHeight="1" x14ac:dyDescent="0.4">
      <c r="B25" s="159"/>
      <c r="C25" s="721" t="s">
        <v>151</v>
      </c>
      <c r="D25" s="721"/>
      <c r="E25" s="721"/>
      <c r="F25" s="721"/>
      <c r="G25" s="154"/>
      <c r="H25" s="174">
        <f t="shared" si="2"/>
        <v>37.806987201660327</v>
      </c>
      <c r="I25" s="174">
        <f t="shared" si="4"/>
        <v>35.442348293945379</v>
      </c>
      <c r="J25" s="175">
        <f t="shared" si="5"/>
        <v>33.051019716782982</v>
      </c>
      <c r="K25" s="176">
        <f t="shared" si="3"/>
        <v>30.469982847341338</v>
      </c>
      <c r="L25" s="175">
        <f t="shared" si="6"/>
        <v>26.511819681143482</v>
      </c>
      <c r="M25" s="177">
        <f t="shared" si="7"/>
        <v>21.385604646338933</v>
      </c>
    </row>
    <row r="26" spans="2:13" ht="4.5" customHeight="1" x14ac:dyDescent="0.4">
      <c r="B26" s="726"/>
      <c r="C26" s="727"/>
      <c r="D26" s="727"/>
      <c r="E26" s="727"/>
      <c r="F26" s="727"/>
      <c r="G26" s="163"/>
      <c r="H26" s="178"/>
      <c r="I26" s="178"/>
      <c r="J26" s="179"/>
      <c r="K26" s="179"/>
      <c r="L26" s="180"/>
      <c r="M26" s="181"/>
    </row>
    <row r="27" spans="2:13" ht="12.75" customHeight="1" x14ac:dyDescent="0.4">
      <c r="B27" s="162"/>
      <c r="C27" s="162"/>
      <c r="D27" s="162"/>
      <c r="E27" s="162"/>
      <c r="F27" s="162"/>
      <c r="G27" s="162"/>
      <c r="H27" s="182"/>
      <c r="I27" s="182"/>
      <c r="J27" s="183"/>
      <c r="K27" s="183"/>
    </row>
    <row r="28" spans="2:13" ht="18.75" customHeight="1" x14ac:dyDescent="0.4">
      <c r="B28" s="728" t="s">
        <v>138</v>
      </c>
      <c r="C28" s="729"/>
      <c r="D28" s="729"/>
      <c r="E28" s="729"/>
      <c r="F28" s="729"/>
      <c r="G28" s="729"/>
      <c r="H28" s="732"/>
      <c r="I28" s="723" t="s">
        <v>153</v>
      </c>
      <c r="J28" s="724"/>
      <c r="K28" s="724"/>
      <c r="L28" s="724"/>
      <c r="M28" s="725"/>
    </row>
    <row r="29" spans="2:13" ht="18.75" customHeight="1" x14ac:dyDescent="0.4">
      <c r="B29" s="730"/>
      <c r="C29" s="731"/>
      <c r="D29" s="731"/>
      <c r="E29" s="731"/>
      <c r="F29" s="731"/>
      <c r="G29" s="731"/>
      <c r="H29" s="733"/>
      <c r="I29" s="144" t="s">
        <v>154</v>
      </c>
      <c r="J29" s="144" t="s">
        <v>155</v>
      </c>
      <c r="K29" s="144" t="s">
        <v>156</v>
      </c>
      <c r="L29" s="143" t="s">
        <v>223</v>
      </c>
      <c r="M29" s="145" t="s">
        <v>224</v>
      </c>
    </row>
    <row r="30" spans="2:13" ht="4.5" customHeight="1" x14ac:dyDescent="0.4">
      <c r="B30" s="146"/>
      <c r="C30" s="147"/>
      <c r="D30" s="147"/>
      <c r="E30" s="147"/>
      <c r="F30" s="147"/>
      <c r="G30" s="184"/>
      <c r="H30" s="733"/>
      <c r="I30" s="150"/>
      <c r="J30" s="151"/>
      <c r="K30" s="151"/>
      <c r="L30" s="150"/>
      <c r="M30" s="152"/>
    </row>
    <row r="31" spans="2:13" ht="18.75" customHeight="1" x14ac:dyDescent="0.4">
      <c r="B31" s="153" t="s">
        <v>144</v>
      </c>
      <c r="C31" s="721" t="s">
        <v>145</v>
      </c>
      <c r="D31" s="721"/>
      <c r="E31" s="721"/>
      <c r="F31" s="721"/>
      <c r="G31" s="162"/>
      <c r="H31" s="733"/>
      <c r="I31" s="185">
        <f>+I5-H5</f>
        <v>228</v>
      </c>
      <c r="J31" s="185">
        <f>+J5-I5</f>
        <v>76</v>
      </c>
      <c r="K31" s="186">
        <f>+K5-J5</f>
        <v>-184</v>
      </c>
      <c r="L31" s="185">
        <f t="shared" ref="L31:M38" si="8">+L5-K5</f>
        <v>-23</v>
      </c>
      <c r="M31" s="187">
        <f t="shared" si="8"/>
        <v>-89</v>
      </c>
    </row>
    <row r="32" spans="2:13" ht="18.75" customHeight="1" x14ac:dyDescent="0.4">
      <c r="B32" s="159"/>
      <c r="C32" s="721" t="s">
        <v>146</v>
      </c>
      <c r="D32" s="721"/>
      <c r="E32" s="721"/>
      <c r="F32" s="721"/>
      <c r="G32" s="162"/>
      <c r="H32" s="733"/>
      <c r="I32" s="185">
        <f>+I6-H6</f>
        <v>233</v>
      </c>
      <c r="J32" s="185">
        <f t="shared" ref="J32:J38" si="9">+J6-I6</f>
        <v>204</v>
      </c>
      <c r="K32" s="186">
        <f t="shared" ref="K32:K38" si="10">+K6-J6</f>
        <v>55</v>
      </c>
      <c r="L32" s="185">
        <f t="shared" si="8"/>
        <v>51</v>
      </c>
      <c r="M32" s="187">
        <f t="shared" si="8"/>
        <v>224</v>
      </c>
    </row>
    <row r="33" spans="2:13" ht="18.75" customHeight="1" x14ac:dyDescent="0.4">
      <c r="B33" s="159"/>
      <c r="C33" s="141"/>
      <c r="D33" s="722" t="s">
        <v>70</v>
      </c>
      <c r="E33" s="722"/>
      <c r="F33" s="722"/>
      <c r="G33" s="141"/>
      <c r="H33" s="733"/>
      <c r="I33" s="185">
        <f t="shared" ref="I33:I38" si="11">+I7-H7</f>
        <v>183</v>
      </c>
      <c r="J33" s="185">
        <f t="shared" si="9"/>
        <v>92</v>
      </c>
      <c r="K33" s="186">
        <f t="shared" si="10"/>
        <v>-1</v>
      </c>
      <c r="L33" s="185">
        <f t="shared" si="8"/>
        <v>12</v>
      </c>
      <c r="M33" s="187">
        <f t="shared" si="8"/>
        <v>214</v>
      </c>
    </row>
    <row r="34" spans="2:13" ht="18.75" customHeight="1" x14ac:dyDescent="0.4">
      <c r="B34" s="159"/>
      <c r="C34" s="141"/>
      <c r="D34" s="735" t="s">
        <v>147</v>
      </c>
      <c r="E34" s="735"/>
      <c r="F34" s="735"/>
      <c r="G34" s="141"/>
      <c r="H34" s="733"/>
      <c r="I34" s="185">
        <f t="shared" si="11"/>
        <v>-52</v>
      </c>
      <c r="J34" s="185">
        <f t="shared" si="9"/>
        <v>-22</v>
      </c>
      <c r="K34" s="186">
        <f t="shared" si="10"/>
        <v>-62</v>
      </c>
      <c r="L34" s="185">
        <f t="shared" si="8"/>
        <v>-24</v>
      </c>
      <c r="M34" s="187">
        <f t="shared" si="8"/>
        <v>-34</v>
      </c>
    </row>
    <row r="35" spans="2:13" ht="18.75" customHeight="1" x14ac:dyDescent="0.4">
      <c r="B35" s="159"/>
      <c r="C35" s="161"/>
      <c r="D35" s="722" t="s">
        <v>148</v>
      </c>
      <c r="E35" s="722"/>
      <c r="F35" s="722"/>
      <c r="G35" s="141"/>
      <c r="H35" s="733"/>
      <c r="I35" s="185">
        <f t="shared" si="11"/>
        <v>102</v>
      </c>
      <c r="J35" s="185">
        <f t="shared" si="9"/>
        <v>134</v>
      </c>
      <c r="K35" s="186">
        <f t="shared" si="10"/>
        <v>118</v>
      </c>
      <c r="L35" s="185">
        <f t="shared" si="8"/>
        <v>63</v>
      </c>
      <c r="M35" s="187">
        <f t="shared" si="8"/>
        <v>44</v>
      </c>
    </row>
    <row r="36" spans="2:13" ht="18.75" customHeight="1" x14ac:dyDescent="0.4">
      <c r="B36" s="159"/>
      <c r="C36" s="721" t="s">
        <v>149</v>
      </c>
      <c r="D36" s="721"/>
      <c r="E36" s="721"/>
      <c r="F36" s="721"/>
      <c r="G36" s="162"/>
      <c r="H36" s="733"/>
      <c r="I36" s="185">
        <f t="shared" si="11"/>
        <v>256</v>
      </c>
      <c r="J36" s="185">
        <f t="shared" si="9"/>
        <v>198</v>
      </c>
      <c r="K36" s="186">
        <f t="shared" si="10"/>
        <v>198</v>
      </c>
      <c r="L36" s="185">
        <f t="shared" si="8"/>
        <v>509</v>
      </c>
      <c r="M36" s="187">
        <f t="shared" si="8"/>
        <v>452</v>
      </c>
    </row>
    <row r="37" spans="2:13" ht="18.75" customHeight="1" x14ac:dyDescent="0.4">
      <c r="B37" s="159"/>
      <c r="C37" s="162"/>
      <c r="D37" s="722" t="s">
        <v>150</v>
      </c>
      <c r="E37" s="722"/>
      <c r="F37" s="722"/>
      <c r="G37" s="162"/>
      <c r="H37" s="733"/>
      <c r="I37" s="185">
        <f t="shared" si="11"/>
        <v>206</v>
      </c>
      <c r="J37" s="185">
        <f t="shared" si="9"/>
        <v>140</v>
      </c>
      <c r="K37" s="186">
        <f t="shared" si="10"/>
        <v>235</v>
      </c>
      <c r="L37" s="185">
        <f t="shared" si="8"/>
        <v>254</v>
      </c>
      <c r="M37" s="187">
        <f t="shared" si="8"/>
        <v>249</v>
      </c>
    </row>
    <row r="38" spans="2:13" ht="18.75" customHeight="1" x14ac:dyDescent="0.4">
      <c r="B38" s="159"/>
      <c r="C38" s="721" t="s">
        <v>151</v>
      </c>
      <c r="D38" s="721"/>
      <c r="E38" s="721"/>
      <c r="F38" s="721"/>
      <c r="G38" s="162"/>
      <c r="H38" s="733"/>
      <c r="I38" s="185">
        <f t="shared" si="11"/>
        <v>-261</v>
      </c>
      <c r="J38" s="185">
        <f t="shared" si="9"/>
        <v>-326</v>
      </c>
      <c r="K38" s="186">
        <f t="shared" si="10"/>
        <v>-437</v>
      </c>
      <c r="L38" s="185">
        <f t="shared" si="8"/>
        <v>-583</v>
      </c>
      <c r="M38" s="187">
        <f t="shared" si="8"/>
        <v>-765</v>
      </c>
    </row>
    <row r="39" spans="2:13" ht="4.5" customHeight="1" x14ac:dyDescent="0.4">
      <c r="B39" s="726"/>
      <c r="C39" s="727"/>
      <c r="D39" s="727"/>
      <c r="E39" s="727"/>
      <c r="F39" s="727"/>
      <c r="G39" s="188"/>
      <c r="H39" s="734"/>
      <c r="I39" s="178"/>
      <c r="J39" s="179"/>
      <c r="K39" s="179"/>
      <c r="L39" s="180"/>
      <c r="M39" s="181"/>
    </row>
    <row r="40" spans="2:13" ht="12.75" customHeight="1" x14ac:dyDescent="0.4">
      <c r="B40" s="162"/>
      <c r="C40" s="162"/>
      <c r="D40" s="162"/>
      <c r="E40" s="162"/>
      <c r="F40" s="162"/>
      <c r="G40" s="162"/>
      <c r="H40" s="183"/>
    </row>
    <row r="41" spans="2:13" ht="18.75" customHeight="1" x14ac:dyDescent="0.4">
      <c r="B41" s="728" t="s">
        <v>138</v>
      </c>
      <c r="C41" s="729"/>
      <c r="D41" s="729"/>
      <c r="E41" s="729"/>
      <c r="F41" s="729"/>
      <c r="G41" s="729"/>
      <c r="H41" s="732"/>
      <c r="I41" s="723" t="s">
        <v>157</v>
      </c>
      <c r="J41" s="724"/>
      <c r="K41" s="724"/>
      <c r="L41" s="724"/>
      <c r="M41" s="725"/>
    </row>
    <row r="42" spans="2:13" ht="18.75" customHeight="1" x14ac:dyDescent="0.4">
      <c r="B42" s="730"/>
      <c r="C42" s="731"/>
      <c r="D42" s="731"/>
      <c r="E42" s="731"/>
      <c r="F42" s="731"/>
      <c r="G42" s="731"/>
      <c r="H42" s="733"/>
      <c r="I42" s="144" t="s">
        <v>168</v>
      </c>
      <c r="J42" s="143" t="s">
        <v>169</v>
      </c>
      <c r="K42" s="144" t="s">
        <v>170</v>
      </c>
      <c r="L42" s="143" t="s">
        <v>223</v>
      </c>
      <c r="M42" s="145" t="s">
        <v>224</v>
      </c>
    </row>
    <row r="43" spans="2:13" ht="4.5" customHeight="1" x14ac:dyDescent="0.4">
      <c r="B43" s="146"/>
      <c r="C43" s="147"/>
      <c r="D43" s="147"/>
      <c r="E43" s="147"/>
      <c r="F43" s="147"/>
      <c r="G43" s="184"/>
      <c r="H43" s="733"/>
      <c r="I43" s="150"/>
      <c r="J43" s="151"/>
      <c r="K43" s="151"/>
      <c r="L43" s="150"/>
      <c r="M43" s="152"/>
    </row>
    <row r="44" spans="2:13" ht="18.75" customHeight="1" x14ac:dyDescent="0.4">
      <c r="B44" s="153" t="s">
        <v>144</v>
      </c>
      <c r="C44" s="721" t="s">
        <v>145</v>
      </c>
      <c r="D44" s="721"/>
      <c r="E44" s="721"/>
      <c r="F44" s="721"/>
      <c r="G44" s="162"/>
      <c r="H44" s="733"/>
      <c r="I44" s="174">
        <f>+I31/H5*100</f>
        <v>1.5773088896575578</v>
      </c>
      <c r="J44" s="174">
        <f>+J31/I5*100</f>
        <v>0.51760539399305316</v>
      </c>
      <c r="K44" s="189">
        <f>+K31/J5*100</f>
        <v>-1.2466969306863609</v>
      </c>
      <c r="L44" s="174">
        <f t="shared" ref="L44:M51" si="12">+L31/K5*100</f>
        <v>-0.15780445969125215</v>
      </c>
      <c r="M44" s="190">
        <f t="shared" si="12"/>
        <v>-0.61159978009895544</v>
      </c>
    </row>
    <row r="45" spans="2:13" ht="18.75" customHeight="1" x14ac:dyDescent="0.4">
      <c r="B45" s="159"/>
      <c r="C45" s="721" t="s">
        <v>146</v>
      </c>
      <c r="D45" s="721"/>
      <c r="E45" s="721"/>
      <c r="F45" s="721"/>
      <c r="G45" s="162"/>
      <c r="H45" s="733"/>
      <c r="I45" s="174">
        <f t="shared" ref="I45:J51" si="13">+I32/H6*100</f>
        <v>3.4149201231130002</v>
      </c>
      <c r="J45" s="174">
        <f t="shared" si="13"/>
        <v>2.8911564625850339</v>
      </c>
      <c r="K45" s="189">
        <f t="shared" ref="K45:K51" si="14">+K32/J6*100</f>
        <v>0.75757575757575757</v>
      </c>
      <c r="L45" s="174">
        <f t="shared" si="12"/>
        <v>0.69719753930280237</v>
      </c>
      <c r="M45" s="190">
        <f t="shared" si="12"/>
        <v>3.0409991854466467</v>
      </c>
    </row>
    <row r="46" spans="2:13" ht="18.75" customHeight="1" x14ac:dyDescent="0.4">
      <c r="B46" s="159"/>
      <c r="C46" s="141"/>
      <c r="D46" s="722" t="s">
        <v>70</v>
      </c>
      <c r="E46" s="722"/>
      <c r="F46" s="722"/>
      <c r="G46" s="141"/>
      <c r="H46" s="733"/>
      <c r="I46" s="174">
        <f t="shared" si="13"/>
        <v>6.3896648044692732</v>
      </c>
      <c r="J46" s="174">
        <f t="shared" si="13"/>
        <v>3.0193633081719726</v>
      </c>
      <c r="K46" s="189">
        <f t="shared" si="14"/>
        <v>-3.1857279388340237E-2</v>
      </c>
      <c r="L46" s="174">
        <f t="shared" si="12"/>
        <v>0.38240917782026768</v>
      </c>
      <c r="M46" s="190">
        <f t="shared" si="12"/>
        <v>6.7936507936507935</v>
      </c>
    </row>
    <row r="47" spans="2:13" ht="18.75" customHeight="1" x14ac:dyDescent="0.4">
      <c r="B47" s="159"/>
      <c r="C47" s="141"/>
      <c r="D47" s="735" t="s">
        <v>147</v>
      </c>
      <c r="E47" s="735"/>
      <c r="F47" s="735"/>
      <c r="G47" s="141"/>
      <c r="H47" s="733"/>
      <c r="I47" s="174">
        <f t="shared" si="13"/>
        <v>-1.6034535923527597</v>
      </c>
      <c r="J47" s="174">
        <f t="shared" si="13"/>
        <v>-0.68943904732058914</v>
      </c>
      <c r="K47" s="189">
        <f t="shared" si="14"/>
        <v>-1.9564531397917324</v>
      </c>
      <c r="L47" s="174">
        <f t="shared" si="12"/>
        <v>-0.77244930801416156</v>
      </c>
      <c r="M47" s="190">
        <f t="shared" si="12"/>
        <v>-1.1028219266947779</v>
      </c>
    </row>
    <row r="48" spans="2:13" ht="18.75" customHeight="1" x14ac:dyDescent="0.4">
      <c r="B48" s="159"/>
      <c r="C48" s="161"/>
      <c r="D48" s="722" t="s">
        <v>148</v>
      </c>
      <c r="E48" s="722"/>
      <c r="F48" s="722"/>
      <c r="G48" s="141"/>
      <c r="H48" s="733"/>
      <c r="I48" s="174">
        <f t="shared" si="13"/>
        <v>14.24581005586592</v>
      </c>
      <c r="J48" s="174">
        <f t="shared" si="13"/>
        <v>16.381418092909534</v>
      </c>
      <c r="K48" s="189">
        <f t="shared" si="14"/>
        <v>12.394957983193278</v>
      </c>
      <c r="L48" s="174">
        <f t="shared" si="12"/>
        <v>5.8878504672897192</v>
      </c>
      <c r="M48" s="190">
        <f t="shared" si="12"/>
        <v>3.8834951456310676</v>
      </c>
    </row>
    <row r="49" spans="2:13" ht="18.75" customHeight="1" x14ac:dyDescent="0.4">
      <c r="B49" s="159"/>
      <c r="C49" s="721" t="s">
        <v>149</v>
      </c>
      <c r="D49" s="721"/>
      <c r="E49" s="721"/>
      <c r="F49" s="721"/>
      <c r="G49" s="162"/>
      <c r="H49" s="733"/>
      <c r="I49" s="174">
        <f t="shared" si="13"/>
        <v>11.813567143516382</v>
      </c>
      <c r="J49" s="174">
        <f t="shared" si="13"/>
        <v>8.1716879900949237</v>
      </c>
      <c r="K49" s="189">
        <f t="shared" si="14"/>
        <v>7.5543685616177028</v>
      </c>
      <c r="L49" s="174">
        <f t="shared" si="12"/>
        <v>18.056048244058175</v>
      </c>
      <c r="M49" s="190">
        <f t="shared" si="12"/>
        <v>13.581730769230768</v>
      </c>
    </row>
    <row r="50" spans="2:13" ht="18.75" customHeight="1" x14ac:dyDescent="0.4">
      <c r="B50" s="159"/>
      <c r="C50" s="162"/>
      <c r="D50" s="722" t="s">
        <v>150</v>
      </c>
      <c r="E50" s="722"/>
      <c r="F50" s="722"/>
      <c r="G50" s="162"/>
      <c r="H50" s="733"/>
      <c r="I50" s="174">
        <f t="shared" si="13"/>
        <v>23.435722411831627</v>
      </c>
      <c r="J50" s="174">
        <f t="shared" si="13"/>
        <v>12.903225806451612</v>
      </c>
      <c r="K50" s="189">
        <f t="shared" si="14"/>
        <v>19.183673469387756</v>
      </c>
      <c r="L50" s="174">
        <f t="shared" si="12"/>
        <v>17.397260273972602</v>
      </c>
      <c r="M50" s="190">
        <f t="shared" si="12"/>
        <v>14.527421236872812</v>
      </c>
    </row>
    <row r="51" spans="2:13" ht="18.75" customHeight="1" x14ac:dyDescent="0.4">
      <c r="B51" s="159"/>
      <c r="C51" s="721" t="s">
        <v>151</v>
      </c>
      <c r="D51" s="721"/>
      <c r="E51" s="721"/>
      <c r="F51" s="721"/>
      <c r="G51" s="162"/>
      <c r="H51" s="733"/>
      <c r="I51" s="174">
        <f t="shared" si="13"/>
        <v>-4.7758462946020126</v>
      </c>
      <c r="J51" s="174">
        <f t="shared" si="13"/>
        <v>-6.2644119907763267</v>
      </c>
      <c r="K51" s="189">
        <f t="shared" si="14"/>
        <v>-8.958589585895858</v>
      </c>
      <c r="L51" s="174">
        <f t="shared" si="12"/>
        <v>-13.127673947309166</v>
      </c>
      <c r="M51" s="190">
        <f t="shared" si="12"/>
        <v>-19.828926905132192</v>
      </c>
    </row>
    <row r="52" spans="2:13" ht="4.5" customHeight="1" x14ac:dyDescent="0.4">
      <c r="B52" s="726"/>
      <c r="C52" s="727"/>
      <c r="D52" s="727"/>
      <c r="E52" s="727"/>
      <c r="F52" s="727"/>
      <c r="G52" s="188"/>
      <c r="H52" s="734"/>
      <c r="I52" s="178"/>
      <c r="J52" s="179"/>
      <c r="K52" s="179"/>
      <c r="L52" s="180"/>
      <c r="M52" s="181"/>
    </row>
    <row r="53" spans="2:13" ht="6" customHeight="1" x14ac:dyDescent="0.35">
      <c r="B53" s="191"/>
      <c r="C53" s="191"/>
      <c r="D53" s="191"/>
      <c r="E53" s="191"/>
      <c r="F53" s="191"/>
      <c r="G53" s="191"/>
      <c r="H53" s="192"/>
      <c r="I53" s="192"/>
      <c r="J53" s="193"/>
      <c r="K53" s="193"/>
    </row>
    <row r="54" spans="2:13" x14ac:dyDescent="0.35">
      <c r="B54" s="194" t="s">
        <v>583</v>
      </c>
      <c r="C54" s="195" t="s">
        <v>582</v>
      </c>
      <c r="D54" s="195"/>
      <c r="E54" s="195"/>
      <c r="F54" s="196"/>
      <c r="G54" s="196"/>
      <c r="H54" s="196"/>
      <c r="I54" s="196"/>
      <c r="J54" s="196"/>
      <c r="K54" s="196"/>
      <c r="L54" s="196"/>
    </row>
    <row r="55" spans="2:13" x14ac:dyDescent="0.35">
      <c r="B55" s="612"/>
      <c r="C55" s="196" t="s">
        <v>584</v>
      </c>
      <c r="D55" s="142"/>
      <c r="E55" s="142"/>
      <c r="F55" s="142"/>
      <c r="G55" s="142"/>
      <c r="H55" s="142"/>
      <c r="I55" s="142"/>
      <c r="J55" s="142"/>
      <c r="K55" s="142"/>
      <c r="L55" s="142"/>
    </row>
  </sheetData>
  <mergeCells count="46">
    <mergeCell ref="H2:M2"/>
    <mergeCell ref="D8:F8"/>
    <mergeCell ref="B2:G3"/>
    <mergeCell ref="D11:F11"/>
    <mergeCell ref="C12:F12"/>
    <mergeCell ref="C31:F31"/>
    <mergeCell ref="B13:F13"/>
    <mergeCell ref="H15:M15"/>
    <mergeCell ref="C5:F5"/>
    <mergeCell ref="C6:F6"/>
    <mergeCell ref="C10:F10"/>
    <mergeCell ref="D9:F9"/>
    <mergeCell ref="D7:F7"/>
    <mergeCell ref="B15:G16"/>
    <mergeCell ref="C38:F38"/>
    <mergeCell ref="B39:F39"/>
    <mergeCell ref="D34:F34"/>
    <mergeCell ref="D35:F35"/>
    <mergeCell ref="C18:F18"/>
    <mergeCell ref="C19:F19"/>
    <mergeCell ref="D20:F20"/>
    <mergeCell ref="D24:F24"/>
    <mergeCell ref="C23:F23"/>
    <mergeCell ref="D21:F21"/>
    <mergeCell ref="D22:F22"/>
    <mergeCell ref="C25:F25"/>
    <mergeCell ref="B26:F26"/>
    <mergeCell ref="B28:G29"/>
    <mergeCell ref="C32:F32"/>
    <mergeCell ref="C36:F36"/>
    <mergeCell ref="C51:F51"/>
    <mergeCell ref="D33:F33"/>
    <mergeCell ref="I28:M28"/>
    <mergeCell ref="I41:M41"/>
    <mergeCell ref="B52:F52"/>
    <mergeCell ref="B41:G42"/>
    <mergeCell ref="H41:H52"/>
    <mergeCell ref="D47:F47"/>
    <mergeCell ref="D48:F48"/>
    <mergeCell ref="C49:F49"/>
    <mergeCell ref="D50:F50"/>
    <mergeCell ref="C44:F44"/>
    <mergeCell ref="H28:H39"/>
    <mergeCell ref="C45:F45"/>
    <mergeCell ref="D46:F46"/>
    <mergeCell ref="D37:F37"/>
  </mergeCells>
  <phoneticPr fontId="17"/>
  <printOptions horizontalCentered="1"/>
  <pageMargins left="0.39370078740157483" right="0.39370078740157483" top="0.78740157480314965" bottom="0.78740157480314965" header="0.62992125984251968" footer="0.62992125984251968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B2" sqref="B2:B4"/>
    </sheetView>
  </sheetViews>
  <sheetFormatPr defaultRowHeight="16.5" x14ac:dyDescent="0.15"/>
  <cols>
    <col min="1" max="1" width="2.5" style="198" customWidth="1"/>
    <col min="2" max="16384" width="9" style="198"/>
  </cols>
  <sheetData>
    <row r="1" spans="2:9" ht="24" x14ac:dyDescent="0.15">
      <c r="B1" s="197" t="s">
        <v>628</v>
      </c>
    </row>
    <row r="2" spans="2:9" ht="15" customHeight="1" x14ac:dyDescent="0.15">
      <c r="B2" s="742"/>
      <c r="C2" s="742" t="s">
        <v>391</v>
      </c>
      <c r="D2" s="743" t="s">
        <v>392</v>
      </c>
      <c r="E2" s="744"/>
      <c r="F2" s="745"/>
      <c r="G2" s="743" t="s">
        <v>393</v>
      </c>
      <c r="H2" s="744"/>
      <c r="I2" s="745"/>
    </row>
    <row r="3" spans="2:9" ht="15" customHeight="1" x14ac:dyDescent="0.15">
      <c r="B3" s="740"/>
      <c r="C3" s="740"/>
      <c r="D3" s="199" t="s">
        <v>396</v>
      </c>
      <c r="E3" s="199" t="s">
        <v>395</v>
      </c>
      <c r="F3" s="199" t="s">
        <v>394</v>
      </c>
      <c r="G3" s="199" t="s">
        <v>396</v>
      </c>
      <c r="H3" s="199" t="s">
        <v>395</v>
      </c>
      <c r="I3" s="199" t="s">
        <v>394</v>
      </c>
    </row>
    <row r="4" spans="2:9" ht="15" customHeight="1" x14ac:dyDescent="0.15">
      <c r="B4" s="741"/>
      <c r="C4" s="741"/>
      <c r="D4" s="200" t="s">
        <v>135</v>
      </c>
      <c r="E4" s="200" t="s">
        <v>135</v>
      </c>
      <c r="F4" s="200" t="s">
        <v>135</v>
      </c>
      <c r="G4" s="200" t="s">
        <v>135</v>
      </c>
      <c r="H4" s="200" t="s">
        <v>135</v>
      </c>
      <c r="I4" s="200" t="s">
        <v>135</v>
      </c>
    </row>
    <row r="5" spans="2:9" ht="15" customHeight="1" x14ac:dyDescent="0.15">
      <c r="B5" s="742" t="s">
        <v>397</v>
      </c>
      <c r="C5" s="201" t="s">
        <v>184</v>
      </c>
      <c r="D5" s="613">
        <v>94.3</v>
      </c>
      <c r="E5" s="613">
        <v>93.6</v>
      </c>
      <c r="F5" s="613">
        <v>92.3</v>
      </c>
      <c r="G5" s="613">
        <v>88.5</v>
      </c>
      <c r="H5" s="613">
        <v>87.1</v>
      </c>
      <c r="I5" s="202">
        <v>83.2</v>
      </c>
    </row>
    <row r="6" spans="2:9" ht="15" customHeight="1" x14ac:dyDescent="0.15">
      <c r="B6" s="740"/>
      <c r="C6" s="203" t="s">
        <v>185</v>
      </c>
      <c r="D6" s="614">
        <v>76.8</v>
      </c>
      <c r="E6" s="614">
        <v>72.7</v>
      </c>
      <c r="F6" s="614">
        <v>69.3</v>
      </c>
      <c r="G6" s="614">
        <v>59.6</v>
      </c>
      <c r="H6" s="614">
        <v>53.2</v>
      </c>
      <c r="I6" s="204">
        <v>50.1</v>
      </c>
    </row>
    <row r="7" spans="2:9" ht="15" customHeight="1" x14ac:dyDescent="0.15">
      <c r="B7" s="740"/>
      <c r="C7" s="203" t="s">
        <v>186</v>
      </c>
      <c r="D7" s="614">
        <v>51.1</v>
      </c>
      <c r="E7" s="614">
        <v>44.9</v>
      </c>
      <c r="F7" s="614">
        <v>43.8</v>
      </c>
      <c r="G7" s="614">
        <v>28.9</v>
      </c>
      <c r="H7" s="614">
        <v>25.8</v>
      </c>
      <c r="I7" s="204">
        <v>24.6</v>
      </c>
    </row>
    <row r="8" spans="2:9" ht="15" customHeight="1" x14ac:dyDescent="0.15">
      <c r="B8" s="741"/>
      <c r="C8" s="205" t="s">
        <v>187</v>
      </c>
      <c r="D8" s="615">
        <v>33.5</v>
      </c>
      <c r="E8" s="615">
        <v>31</v>
      </c>
      <c r="F8" s="615">
        <v>30</v>
      </c>
      <c r="G8" s="615">
        <v>17.2</v>
      </c>
      <c r="H8" s="615">
        <v>17</v>
      </c>
      <c r="I8" s="206">
        <v>13.2</v>
      </c>
    </row>
    <row r="9" spans="2:9" ht="15" customHeight="1" x14ac:dyDescent="0.15">
      <c r="B9" s="742" t="s">
        <v>398</v>
      </c>
      <c r="C9" s="201" t="s">
        <v>184</v>
      </c>
      <c r="D9" s="613">
        <v>95.3</v>
      </c>
      <c r="E9" s="613">
        <v>95</v>
      </c>
      <c r="F9" s="613">
        <v>93.8</v>
      </c>
      <c r="G9" s="613">
        <v>92.3</v>
      </c>
      <c r="H9" s="613">
        <v>91.4</v>
      </c>
      <c r="I9" s="202">
        <v>89</v>
      </c>
    </row>
    <row r="10" spans="2:9" ht="15" customHeight="1" x14ac:dyDescent="0.15">
      <c r="B10" s="740"/>
      <c r="C10" s="203" t="s">
        <v>185</v>
      </c>
      <c r="D10" s="614">
        <v>73.099999999999994</v>
      </c>
      <c r="E10" s="614">
        <v>72</v>
      </c>
      <c r="F10" s="614">
        <v>70</v>
      </c>
      <c r="G10" s="614">
        <v>60.2</v>
      </c>
      <c r="H10" s="614">
        <v>58.4</v>
      </c>
      <c r="I10" s="204">
        <v>55.9</v>
      </c>
    </row>
    <row r="11" spans="2:9" ht="15" customHeight="1" x14ac:dyDescent="0.15">
      <c r="B11" s="740"/>
      <c r="C11" s="203" t="s">
        <v>186</v>
      </c>
      <c r="D11" s="614">
        <v>47.6</v>
      </c>
      <c r="E11" s="614">
        <v>45.4</v>
      </c>
      <c r="F11" s="614">
        <v>44.7</v>
      </c>
      <c r="G11" s="614">
        <v>31.5</v>
      </c>
      <c r="H11" s="614">
        <v>30.1</v>
      </c>
      <c r="I11" s="204">
        <v>29.4</v>
      </c>
    </row>
    <row r="12" spans="2:9" ht="15" customHeight="1" x14ac:dyDescent="0.15">
      <c r="B12" s="741"/>
      <c r="C12" s="205" t="s">
        <v>187</v>
      </c>
      <c r="D12" s="615">
        <v>33.700000000000003</v>
      </c>
      <c r="E12" s="615">
        <v>33.200000000000003</v>
      </c>
      <c r="F12" s="615">
        <v>32.1</v>
      </c>
      <c r="G12" s="615">
        <v>19.7</v>
      </c>
      <c r="H12" s="615">
        <v>19.7</v>
      </c>
      <c r="I12" s="206">
        <v>18</v>
      </c>
    </row>
    <row r="13" spans="2:9" ht="15" customHeight="1" x14ac:dyDescent="0.15">
      <c r="B13" s="739" t="s">
        <v>399</v>
      </c>
      <c r="C13" s="207" t="s">
        <v>184</v>
      </c>
      <c r="D13" s="616">
        <v>95.2</v>
      </c>
      <c r="E13" s="616">
        <v>95</v>
      </c>
      <c r="F13" s="616">
        <v>94</v>
      </c>
      <c r="G13" s="616">
        <v>92.3</v>
      </c>
      <c r="H13" s="616">
        <v>91.4</v>
      </c>
      <c r="I13" s="208">
        <v>89.6</v>
      </c>
    </row>
    <row r="14" spans="2:9" ht="15" customHeight="1" x14ac:dyDescent="0.15">
      <c r="B14" s="740"/>
      <c r="C14" s="203" t="s">
        <v>185</v>
      </c>
      <c r="D14" s="614">
        <v>72.900000000000006</v>
      </c>
      <c r="E14" s="614">
        <v>72.7</v>
      </c>
      <c r="F14" s="614">
        <v>71.8</v>
      </c>
      <c r="G14" s="614">
        <v>62.4</v>
      </c>
      <c r="H14" s="614">
        <v>61.3</v>
      </c>
      <c r="I14" s="204">
        <v>60.3</v>
      </c>
    </row>
    <row r="15" spans="2:9" ht="15" customHeight="1" x14ac:dyDescent="0.15">
      <c r="B15" s="740"/>
      <c r="C15" s="203" t="s">
        <v>186</v>
      </c>
      <c r="D15" s="614">
        <v>47.4</v>
      </c>
      <c r="E15" s="614">
        <v>47.1</v>
      </c>
      <c r="F15" s="614">
        <v>47.3</v>
      </c>
      <c r="G15" s="614">
        <v>35.200000000000003</v>
      </c>
      <c r="H15" s="614">
        <v>34.6</v>
      </c>
      <c r="I15" s="204">
        <v>34.5</v>
      </c>
    </row>
    <row r="16" spans="2:9" ht="15" customHeight="1" x14ac:dyDescent="0.15">
      <c r="B16" s="741"/>
      <c r="C16" s="205" t="s">
        <v>187</v>
      </c>
      <c r="D16" s="615">
        <v>34.5</v>
      </c>
      <c r="E16" s="615">
        <v>35</v>
      </c>
      <c r="F16" s="615">
        <v>35.6</v>
      </c>
      <c r="G16" s="615">
        <v>23.6</v>
      </c>
      <c r="H16" s="615">
        <v>23.9</v>
      </c>
      <c r="I16" s="206">
        <v>23.1</v>
      </c>
    </row>
    <row r="18" spans="2:3" x14ac:dyDescent="0.15">
      <c r="B18" s="209" t="s">
        <v>400</v>
      </c>
      <c r="C18" s="210" t="s">
        <v>585</v>
      </c>
    </row>
  </sheetData>
  <mergeCells count="7">
    <mergeCell ref="B13:B16"/>
    <mergeCell ref="C2:C4"/>
    <mergeCell ref="G2:I2"/>
    <mergeCell ref="D2:F2"/>
    <mergeCell ref="B2:B4"/>
    <mergeCell ref="B5:B8"/>
    <mergeCell ref="B9:B12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zoomScale="90" zoomScaleNormal="90" zoomScaleSheetLayoutView="80" workbookViewId="0">
      <selection activeCell="E13" sqref="E13:E14"/>
    </sheetView>
  </sheetViews>
  <sheetFormatPr defaultRowHeight="18.75" x14ac:dyDescent="0.15"/>
  <cols>
    <col min="1" max="1" width="2.5" style="25" customWidth="1"/>
    <col min="2" max="2" width="10.375" style="25" customWidth="1"/>
    <col min="3" max="4" width="11.25" style="25" bestFit="1" customWidth="1"/>
    <col min="5" max="5" width="11.25" style="25" customWidth="1"/>
    <col min="6" max="6" width="11.25" style="79" customWidth="1"/>
    <col min="7" max="8" width="10.25" style="72" bestFit="1" customWidth="1"/>
    <col min="9" max="9" width="11.25" style="72" customWidth="1"/>
    <col min="10" max="10" width="11.25" style="76" customWidth="1"/>
    <col min="11" max="11" width="2.625" style="25" customWidth="1"/>
    <col min="12" max="16384" width="9" style="25"/>
  </cols>
  <sheetData>
    <row r="1" spans="2:10" ht="21.75" customHeight="1" x14ac:dyDescent="0.35">
      <c r="B1" s="58" t="s">
        <v>637</v>
      </c>
      <c r="C1" s="60"/>
      <c r="D1" s="59"/>
      <c r="E1" s="60"/>
      <c r="F1" s="61"/>
      <c r="G1" s="62"/>
      <c r="H1" s="62"/>
      <c r="I1" s="62"/>
      <c r="J1" s="63"/>
    </row>
    <row r="2" spans="2:10" x14ac:dyDescent="0.35">
      <c r="B2" s="759" t="s">
        <v>213</v>
      </c>
      <c r="C2" s="746" t="s">
        <v>68</v>
      </c>
      <c r="D2" s="747"/>
      <c r="E2" s="747"/>
      <c r="F2" s="762"/>
      <c r="G2" s="746" t="s">
        <v>73</v>
      </c>
      <c r="H2" s="747"/>
      <c r="I2" s="747"/>
      <c r="J2" s="748"/>
    </row>
    <row r="3" spans="2:10" x14ac:dyDescent="0.15">
      <c r="B3" s="760"/>
      <c r="C3" s="751" t="s">
        <v>225</v>
      </c>
      <c r="D3" s="753" t="s">
        <v>226</v>
      </c>
      <c r="E3" s="749" t="s">
        <v>227</v>
      </c>
      <c r="F3" s="750"/>
      <c r="G3" s="751" t="s">
        <v>225</v>
      </c>
      <c r="H3" s="753" t="s">
        <v>226</v>
      </c>
      <c r="I3" s="749" t="s">
        <v>227</v>
      </c>
      <c r="J3" s="755"/>
    </row>
    <row r="4" spans="2:10" x14ac:dyDescent="0.15">
      <c r="B4" s="760"/>
      <c r="C4" s="752"/>
      <c r="D4" s="754"/>
      <c r="E4" s="64" t="s">
        <v>0</v>
      </c>
      <c r="F4" s="211" t="s">
        <v>1</v>
      </c>
      <c r="G4" s="752"/>
      <c r="H4" s="754"/>
      <c r="I4" s="64" t="s">
        <v>0</v>
      </c>
      <c r="J4" s="65" t="s">
        <v>1</v>
      </c>
    </row>
    <row r="5" spans="2:10" ht="19.5" thickBot="1" x14ac:dyDescent="0.4">
      <c r="B5" s="761"/>
      <c r="C5" s="212" t="s">
        <v>3</v>
      </c>
      <c r="D5" s="213" t="s">
        <v>3</v>
      </c>
      <c r="E5" s="214" t="s">
        <v>3</v>
      </c>
      <c r="F5" s="215" t="s">
        <v>4</v>
      </c>
      <c r="G5" s="216" t="s">
        <v>5</v>
      </c>
      <c r="H5" s="216" t="s">
        <v>5</v>
      </c>
      <c r="I5" s="216" t="s">
        <v>5</v>
      </c>
      <c r="J5" s="217" t="s">
        <v>4</v>
      </c>
    </row>
    <row r="6" spans="2:10" ht="18.75" customHeight="1" thickTop="1" x14ac:dyDescent="0.35">
      <c r="B6" s="218" t="s">
        <v>20</v>
      </c>
      <c r="C6" s="219">
        <f>SUM(C8:C14)</f>
        <v>38997</v>
      </c>
      <c r="D6" s="220">
        <f>SUM(D8:D14)</f>
        <v>42090</v>
      </c>
      <c r="E6" s="66">
        <f>SUM(E8:E14)</f>
        <v>-3093</v>
      </c>
      <c r="F6" s="221">
        <f>+E6/D6*100</f>
        <v>-7.3485388453314329</v>
      </c>
      <c r="G6" s="222">
        <f>SUM(G8:G14)</f>
        <v>14562</v>
      </c>
      <c r="H6" s="223">
        <f>SUM(H8:H14)</f>
        <v>14610</v>
      </c>
      <c r="I6" s="224">
        <f>SUM(I8:I14)</f>
        <v>-48</v>
      </c>
      <c r="J6" s="68">
        <f>+I6/H6*100</f>
        <v>-0.32854209445585214</v>
      </c>
    </row>
    <row r="7" spans="2:10" ht="18.75" customHeight="1" x14ac:dyDescent="0.35">
      <c r="B7" s="218"/>
      <c r="C7" s="219"/>
      <c r="D7" s="220"/>
      <c r="E7" s="66"/>
      <c r="F7" s="225"/>
      <c r="G7" s="224"/>
      <c r="H7" s="223"/>
      <c r="I7" s="224"/>
      <c r="J7" s="226"/>
    </row>
    <row r="8" spans="2:10" ht="18.75" customHeight="1" x14ac:dyDescent="0.35">
      <c r="B8" s="218" t="s">
        <v>171</v>
      </c>
      <c r="C8" s="219">
        <v>12532</v>
      </c>
      <c r="D8" s="220">
        <v>13625</v>
      </c>
      <c r="E8" s="66">
        <f>+C8-D8</f>
        <v>-1093</v>
      </c>
      <c r="F8" s="221">
        <f t="shared" ref="F8:F14" si="0">+E8/D8*100</f>
        <v>-8.0220183486238543</v>
      </c>
      <c r="G8" s="224">
        <v>5043</v>
      </c>
      <c r="H8" s="223">
        <v>5119</v>
      </c>
      <c r="I8" s="67">
        <f>+G8-H8</f>
        <v>-76</v>
      </c>
      <c r="J8" s="68">
        <f t="shared" ref="J8:J14" si="1">+I8/H8*100</f>
        <v>-1.4846649736276616</v>
      </c>
    </row>
    <row r="9" spans="2:10" ht="18.75" customHeight="1" x14ac:dyDescent="0.35">
      <c r="B9" s="218" t="s">
        <v>172</v>
      </c>
      <c r="C9" s="219">
        <v>6096</v>
      </c>
      <c r="D9" s="220">
        <v>6459</v>
      </c>
      <c r="E9" s="66">
        <f t="shared" ref="E9:E14" si="2">+C9-D9</f>
        <v>-363</v>
      </c>
      <c r="F9" s="221">
        <f t="shared" si="0"/>
        <v>-5.6200650255457498</v>
      </c>
      <c r="G9" s="224">
        <v>2148</v>
      </c>
      <c r="H9" s="223">
        <v>2026</v>
      </c>
      <c r="I9" s="67">
        <f t="shared" ref="I9:I14" si="3">+G9-H9</f>
        <v>122</v>
      </c>
      <c r="J9" s="68">
        <f t="shared" si="1"/>
        <v>6.0217176702862787</v>
      </c>
    </row>
    <row r="10" spans="2:10" ht="18.75" customHeight="1" x14ac:dyDescent="0.35">
      <c r="B10" s="218" t="s">
        <v>173</v>
      </c>
      <c r="C10" s="219">
        <v>10431</v>
      </c>
      <c r="D10" s="220">
        <v>11131</v>
      </c>
      <c r="E10" s="66">
        <f t="shared" si="2"/>
        <v>-700</v>
      </c>
      <c r="F10" s="221">
        <f t="shared" si="0"/>
        <v>-6.2887431497619257</v>
      </c>
      <c r="G10" s="224">
        <v>3838</v>
      </c>
      <c r="H10" s="223">
        <v>3819</v>
      </c>
      <c r="I10" s="67">
        <f t="shared" si="3"/>
        <v>19</v>
      </c>
      <c r="J10" s="68">
        <f t="shared" si="1"/>
        <v>0.49751243781094528</v>
      </c>
    </row>
    <row r="11" spans="2:10" ht="18.75" customHeight="1" x14ac:dyDescent="0.35">
      <c r="B11" s="218" t="s">
        <v>174</v>
      </c>
      <c r="C11" s="219">
        <v>2866</v>
      </c>
      <c r="D11" s="220">
        <v>3065</v>
      </c>
      <c r="E11" s="66">
        <f t="shared" si="2"/>
        <v>-199</v>
      </c>
      <c r="F11" s="221">
        <f t="shared" si="0"/>
        <v>-6.4926590538336049</v>
      </c>
      <c r="G11" s="224">
        <v>1076</v>
      </c>
      <c r="H11" s="223">
        <v>1130</v>
      </c>
      <c r="I11" s="67">
        <f t="shared" si="3"/>
        <v>-54</v>
      </c>
      <c r="J11" s="68">
        <f t="shared" si="1"/>
        <v>-4.778761061946903</v>
      </c>
    </row>
    <row r="12" spans="2:10" ht="18.75" customHeight="1" x14ac:dyDescent="0.35">
      <c r="B12" s="218" t="s">
        <v>175</v>
      </c>
      <c r="C12" s="219">
        <v>4090</v>
      </c>
      <c r="D12" s="220">
        <v>4395</v>
      </c>
      <c r="E12" s="66">
        <f t="shared" si="2"/>
        <v>-305</v>
      </c>
      <c r="F12" s="221">
        <f t="shared" si="0"/>
        <v>-6.9397042093287826</v>
      </c>
      <c r="G12" s="224">
        <v>1281</v>
      </c>
      <c r="H12" s="223">
        <v>1297</v>
      </c>
      <c r="I12" s="67">
        <f t="shared" si="3"/>
        <v>-16</v>
      </c>
      <c r="J12" s="68">
        <f t="shared" si="1"/>
        <v>-1.233616037008481</v>
      </c>
    </row>
    <row r="13" spans="2:10" ht="18.75" customHeight="1" x14ac:dyDescent="0.35">
      <c r="B13" s="218" t="s">
        <v>176</v>
      </c>
      <c r="C13" s="219">
        <v>1446</v>
      </c>
      <c r="D13" s="220">
        <v>1670</v>
      </c>
      <c r="E13" s="66">
        <f t="shared" si="2"/>
        <v>-224</v>
      </c>
      <c r="F13" s="221">
        <f t="shared" si="0"/>
        <v>-13.41317365269461</v>
      </c>
      <c r="G13" s="224">
        <v>520</v>
      </c>
      <c r="H13" s="223">
        <v>537</v>
      </c>
      <c r="I13" s="67">
        <f t="shared" si="3"/>
        <v>-17</v>
      </c>
      <c r="J13" s="68">
        <f t="shared" si="1"/>
        <v>-3.1657355679702048</v>
      </c>
    </row>
    <row r="14" spans="2:10" ht="18.75" customHeight="1" x14ac:dyDescent="0.35">
      <c r="B14" s="218" t="s">
        <v>177</v>
      </c>
      <c r="C14" s="219">
        <v>1536</v>
      </c>
      <c r="D14" s="220">
        <v>1745</v>
      </c>
      <c r="E14" s="66">
        <f t="shared" si="2"/>
        <v>-209</v>
      </c>
      <c r="F14" s="221">
        <f t="shared" si="0"/>
        <v>-11.977077363896848</v>
      </c>
      <c r="G14" s="224">
        <v>656</v>
      </c>
      <c r="H14" s="223">
        <v>682</v>
      </c>
      <c r="I14" s="67">
        <f t="shared" si="3"/>
        <v>-26</v>
      </c>
      <c r="J14" s="68">
        <f t="shared" si="1"/>
        <v>-3.8123167155425222</v>
      </c>
    </row>
    <row r="15" spans="2:10" ht="18.75" customHeight="1" x14ac:dyDescent="0.35">
      <c r="B15" s="227"/>
      <c r="C15" s="228"/>
      <c r="D15" s="229"/>
      <c r="E15" s="70"/>
      <c r="F15" s="230"/>
      <c r="G15" s="231"/>
      <c r="H15" s="232"/>
      <c r="I15" s="231"/>
      <c r="J15" s="71"/>
    </row>
    <row r="16" spans="2:10" x14ac:dyDescent="0.35">
      <c r="B16" s="72"/>
      <c r="C16" s="62"/>
      <c r="D16" s="73"/>
      <c r="E16" s="74"/>
      <c r="F16" s="75"/>
      <c r="G16" s="62"/>
      <c r="H16" s="73"/>
      <c r="I16" s="74"/>
      <c r="J16" s="63"/>
    </row>
    <row r="17" spans="2:10" x14ac:dyDescent="0.15">
      <c r="B17" s="72"/>
      <c r="C17" s="72"/>
      <c r="D17" s="72"/>
      <c r="E17" s="72"/>
      <c r="F17" s="76"/>
    </row>
    <row r="18" spans="2:10" x14ac:dyDescent="0.35">
      <c r="B18" s="756"/>
      <c r="C18" s="746" t="s">
        <v>68</v>
      </c>
      <c r="D18" s="747"/>
      <c r="E18" s="747"/>
      <c r="F18" s="762"/>
      <c r="G18" s="746" t="s">
        <v>73</v>
      </c>
      <c r="H18" s="747"/>
      <c r="I18" s="747"/>
      <c r="J18" s="748"/>
    </row>
    <row r="19" spans="2:10" x14ac:dyDescent="0.15">
      <c r="B19" s="757"/>
      <c r="C19" s="751" t="s">
        <v>225</v>
      </c>
      <c r="D19" s="753" t="s">
        <v>226</v>
      </c>
      <c r="E19" s="749" t="s">
        <v>227</v>
      </c>
      <c r="F19" s="750"/>
      <c r="G19" s="751" t="s">
        <v>225</v>
      </c>
      <c r="H19" s="753" t="s">
        <v>226</v>
      </c>
      <c r="I19" s="749" t="s">
        <v>227</v>
      </c>
      <c r="J19" s="755"/>
    </row>
    <row r="20" spans="2:10" x14ac:dyDescent="0.15">
      <c r="B20" s="757"/>
      <c r="C20" s="752"/>
      <c r="D20" s="754"/>
      <c r="E20" s="64" t="s">
        <v>0</v>
      </c>
      <c r="F20" s="211" t="s">
        <v>1</v>
      </c>
      <c r="G20" s="752"/>
      <c r="H20" s="754"/>
      <c r="I20" s="64" t="s">
        <v>0</v>
      </c>
      <c r="J20" s="65" t="s">
        <v>1</v>
      </c>
    </row>
    <row r="21" spans="2:10" ht="19.5" thickBot="1" x14ac:dyDescent="0.4">
      <c r="B21" s="758"/>
      <c r="C21" s="212" t="s">
        <v>3</v>
      </c>
      <c r="D21" s="213" t="s">
        <v>3</v>
      </c>
      <c r="E21" s="214" t="s">
        <v>3</v>
      </c>
      <c r="F21" s="215" t="s">
        <v>4</v>
      </c>
      <c r="G21" s="216" t="s">
        <v>5</v>
      </c>
      <c r="H21" s="216" t="s">
        <v>5</v>
      </c>
      <c r="I21" s="216" t="s">
        <v>5</v>
      </c>
      <c r="J21" s="217" t="s">
        <v>4</v>
      </c>
    </row>
    <row r="22" spans="2:10" ht="20.25" customHeight="1" thickTop="1" x14ac:dyDescent="0.35">
      <c r="B22" s="218" t="s">
        <v>206</v>
      </c>
      <c r="C22" s="233">
        <v>126146099</v>
      </c>
      <c r="D22" s="234">
        <v>127094745</v>
      </c>
      <c r="E22" s="67">
        <f>+C22-D22</f>
        <v>-948646</v>
      </c>
      <c r="F22" s="221">
        <f>+E22/D22*100</f>
        <v>-0.74640851594611568</v>
      </c>
      <c r="G22" s="235">
        <v>55830154</v>
      </c>
      <c r="H22" s="236">
        <v>53448685</v>
      </c>
      <c r="I22" s="237">
        <f>+G22-H22</f>
        <v>2381469</v>
      </c>
      <c r="J22" s="238">
        <f>+I22/H22*100</f>
        <v>4.4556175703855017</v>
      </c>
    </row>
    <row r="23" spans="2:10" s="77" customFormat="1" ht="18.75" customHeight="1" x14ac:dyDescent="0.35">
      <c r="B23" s="227" t="s">
        <v>22</v>
      </c>
      <c r="C23" s="228">
        <v>1978742</v>
      </c>
      <c r="D23" s="69">
        <v>2031903</v>
      </c>
      <c r="E23" s="69">
        <f>C23-D23</f>
        <v>-53161</v>
      </c>
      <c r="F23" s="239">
        <f>+E23/D23*100</f>
        <v>-2.6163158379115541</v>
      </c>
      <c r="G23" s="228">
        <v>780730</v>
      </c>
      <c r="H23" s="69">
        <v>753212</v>
      </c>
      <c r="I23" s="240">
        <f>+G23-H23</f>
        <v>27518</v>
      </c>
      <c r="J23" s="241">
        <f>+I23/H23*100</f>
        <v>3.6534202853910984</v>
      </c>
    </row>
    <row r="24" spans="2:10" x14ac:dyDescent="0.15">
      <c r="B24" s="77"/>
      <c r="C24" s="77"/>
      <c r="D24" s="77"/>
      <c r="E24" s="77"/>
      <c r="F24" s="78"/>
    </row>
    <row r="25" spans="2:10" x14ac:dyDescent="0.15">
      <c r="B25" s="77"/>
      <c r="C25" s="77"/>
      <c r="D25" s="77"/>
      <c r="E25" s="77"/>
      <c r="F25" s="78"/>
    </row>
  </sheetData>
  <mergeCells count="18">
    <mergeCell ref="B2:B5"/>
    <mergeCell ref="C2:F2"/>
    <mergeCell ref="C3:C4"/>
    <mergeCell ref="D3:D4"/>
    <mergeCell ref="C18:F18"/>
    <mergeCell ref="C19:C20"/>
    <mergeCell ref="D19:D20"/>
    <mergeCell ref="B18:B21"/>
    <mergeCell ref="H19:H20"/>
    <mergeCell ref="I19:J19"/>
    <mergeCell ref="G18:J18"/>
    <mergeCell ref="E19:F19"/>
    <mergeCell ref="G19:G20"/>
    <mergeCell ref="G2:J2"/>
    <mergeCell ref="E3:F3"/>
    <mergeCell ref="G3:G4"/>
    <mergeCell ref="H3:H4"/>
    <mergeCell ref="I3:J3"/>
  </mergeCells>
  <phoneticPr fontId="4"/>
  <printOptions horizontalCentered="1"/>
  <pageMargins left="0.39370078740157483" right="0.39370078740157483" top="0.78740157480314965" bottom="0.78740157480314965" header="0.62992125984251968" footer="0.62992125984251968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zoomScale="90" zoomScaleNormal="90" zoomScaleSheetLayoutView="80" workbookViewId="0">
      <selection activeCell="B2" sqref="B2:B4"/>
    </sheetView>
  </sheetViews>
  <sheetFormatPr defaultColWidth="0" defaultRowHeight="16.5" x14ac:dyDescent="0.35"/>
  <cols>
    <col min="1" max="1" width="2.5" style="245" customWidth="1"/>
    <col min="2" max="2" width="11.375" style="271" customWidth="1"/>
    <col min="3" max="3" width="10.875" style="245" customWidth="1"/>
    <col min="4" max="4" width="9.75" style="245" customWidth="1"/>
    <col min="5" max="5" width="11.125" style="245" customWidth="1"/>
    <col min="6" max="6" width="10.375" style="245" bestFit="1" customWidth="1"/>
    <col min="7" max="7" width="8.875" style="270" hidden="1" customWidth="1"/>
    <col min="8" max="10" width="9" style="245" customWidth="1"/>
    <col min="11" max="11" width="2.625" style="245" customWidth="1"/>
    <col min="12" max="250" width="9" style="245" customWidth="1"/>
    <col min="251" max="251" width="10.125" style="245" customWidth="1"/>
    <col min="252" max="252" width="10.875" style="245" customWidth="1"/>
    <col min="253" max="253" width="9.75" style="245" customWidth="1"/>
    <col min="254" max="254" width="11.125" style="245" customWidth="1"/>
    <col min="255" max="255" width="9.75" style="245" customWidth="1"/>
    <col min="256" max="16384" width="0" style="245" hidden="1"/>
  </cols>
  <sheetData>
    <row r="1" spans="2:12" s="243" customFormat="1" ht="21.75" customHeight="1" x14ac:dyDescent="0.15">
      <c r="B1" s="242" t="s">
        <v>639</v>
      </c>
      <c r="G1" s="244"/>
    </row>
    <row r="2" spans="2:12" x14ac:dyDescent="0.35">
      <c r="B2" s="777" t="s">
        <v>214</v>
      </c>
      <c r="C2" s="784" t="s">
        <v>209</v>
      </c>
      <c r="D2" s="787" t="s">
        <v>210</v>
      </c>
      <c r="E2" s="788"/>
      <c r="F2" s="789"/>
      <c r="G2" s="765" t="s">
        <v>23</v>
      </c>
      <c r="H2" s="768" t="s">
        <v>211</v>
      </c>
      <c r="I2" s="769"/>
      <c r="J2" s="770"/>
    </row>
    <row r="3" spans="2:12" ht="12" customHeight="1" x14ac:dyDescent="0.35">
      <c r="B3" s="778"/>
      <c r="C3" s="785"/>
      <c r="D3" s="771" t="s">
        <v>24</v>
      </c>
      <c r="E3" s="780" t="s">
        <v>25</v>
      </c>
      <c r="F3" s="763" t="s">
        <v>26</v>
      </c>
      <c r="G3" s="771"/>
      <c r="H3" s="775" t="s">
        <v>27</v>
      </c>
      <c r="I3" s="780" t="s">
        <v>28</v>
      </c>
      <c r="J3" s="763" t="s">
        <v>29</v>
      </c>
    </row>
    <row r="4" spans="2:12" ht="11.25" customHeight="1" thickBot="1" x14ac:dyDescent="0.4">
      <c r="B4" s="779"/>
      <c r="C4" s="786"/>
      <c r="D4" s="772"/>
      <c r="E4" s="774"/>
      <c r="F4" s="764"/>
      <c r="G4" s="772"/>
      <c r="H4" s="776"/>
      <c r="I4" s="774"/>
      <c r="J4" s="764"/>
    </row>
    <row r="5" spans="2:12" ht="18.75" customHeight="1" thickTop="1" x14ac:dyDescent="0.35">
      <c r="B5" s="336" t="s">
        <v>20</v>
      </c>
      <c r="C5" s="219">
        <f>SUM(C7:C13)</f>
        <v>38997</v>
      </c>
      <c r="D5" s="246">
        <f>SUM(D7:D13)</f>
        <v>4575</v>
      </c>
      <c r="E5" s="66">
        <f>SUM(E7:E13)</f>
        <v>19746</v>
      </c>
      <c r="F5" s="66">
        <f>SUM(F7:F13)</f>
        <v>14612</v>
      </c>
      <c r="G5" s="247">
        <v>4</v>
      </c>
      <c r="H5" s="248">
        <f>+D5/(D5+E5+F5)*100</f>
        <v>11.75095677189017</v>
      </c>
      <c r="I5" s="249">
        <f>+E5/(D5+E5+F5)*100</f>
        <v>50.717899982020398</v>
      </c>
      <c r="J5" s="250">
        <f>+F5/(D5+E5+F5)*100</f>
        <v>37.531143246089435</v>
      </c>
      <c r="L5" s="219"/>
    </row>
    <row r="6" spans="2:12" ht="18.75" customHeight="1" x14ac:dyDescent="0.35">
      <c r="B6" s="336"/>
      <c r="C6" s="219"/>
      <c r="D6" s="251"/>
      <c r="E6" s="251"/>
      <c r="F6" s="252"/>
      <c r="G6" s="247"/>
      <c r="H6" s="253"/>
      <c r="I6" s="254"/>
      <c r="J6" s="255"/>
    </row>
    <row r="7" spans="2:12" ht="18.75" customHeight="1" x14ac:dyDescent="0.35">
      <c r="B7" s="336" t="s">
        <v>171</v>
      </c>
      <c r="C7" s="219">
        <v>12532</v>
      </c>
      <c r="D7" s="256">
        <v>1430</v>
      </c>
      <c r="E7" s="256">
        <v>6214</v>
      </c>
      <c r="F7" s="257">
        <v>4869</v>
      </c>
      <c r="G7" s="247"/>
      <c r="H7" s="248">
        <f>+D7/(D7+E7+F7)*100</f>
        <v>11.428114760648924</v>
      </c>
      <c r="I7" s="249">
        <f>+E7/(D7+E7+F7)*100</f>
        <v>49.660353232638052</v>
      </c>
      <c r="J7" s="250">
        <f>+F7/(D7+E7+F7)*100</f>
        <v>38.911532006713017</v>
      </c>
      <c r="L7" s="258"/>
    </row>
    <row r="8" spans="2:12" ht="18.75" customHeight="1" x14ac:dyDescent="0.35">
      <c r="B8" s="336" t="s">
        <v>172</v>
      </c>
      <c r="C8" s="219">
        <v>6096</v>
      </c>
      <c r="D8" s="256">
        <v>800</v>
      </c>
      <c r="E8" s="256">
        <v>3229</v>
      </c>
      <c r="F8" s="257">
        <v>2064</v>
      </c>
      <c r="G8" s="247"/>
      <c r="H8" s="248">
        <f t="shared" ref="H8:H13" si="0">+D8/(D8+E8+F8)*100</f>
        <v>13.129821106187428</v>
      </c>
      <c r="I8" s="249">
        <f t="shared" ref="I8:I13" si="1">+E8/(D8+E8+F8)*100</f>
        <v>52.995240439849013</v>
      </c>
      <c r="J8" s="250">
        <f t="shared" ref="J8:J13" si="2">+F8/(D8+E8+F8)*100</f>
        <v>33.874938453963566</v>
      </c>
      <c r="L8" s="258"/>
    </row>
    <row r="9" spans="2:12" ht="18.75" customHeight="1" x14ac:dyDescent="0.35">
      <c r="B9" s="336" t="s">
        <v>173</v>
      </c>
      <c r="C9" s="219">
        <v>10431</v>
      </c>
      <c r="D9" s="256">
        <v>1213</v>
      </c>
      <c r="E9" s="256">
        <v>5447</v>
      </c>
      <c r="F9" s="257">
        <v>3734</v>
      </c>
      <c r="G9" s="247"/>
      <c r="H9" s="248">
        <f t="shared" si="0"/>
        <v>11.670194342890129</v>
      </c>
      <c r="I9" s="249">
        <f t="shared" si="1"/>
        <v>52.40523378872426</v>
      </c>
      <c r="J9" s="250">
        <f t="shared" si="2"/>
        <v>35.924571868385605</v>
      </c>
      <c r="L9" s="258"/>
    </row>
    <row r="10" spans="2:12" ht="18.75" customHeight="1" x14ac:dyDescent="0.35">
      <c r="B10" s="336" t="s">
        <v>174</v>
      </c>
      <c r="C10" s="219">
        <v>2866</v>
      </c>
      <c r="D10" s="256">
        <v>381</v>
      </c>
      <c r="E10" s="256">
        <v>1530</v>
      </c>
      <c r="F10" s="257">
        <v>951</v>
      </c>
      <c r="G10" s="247"/>
      <c r="H10" s="248">
        <f t="shared" si="0"/>
        <v>13.312368972746331</v>
      </c>
      <c r="I10" s="249">
        <f t="shared" si="1"/>
        <v>53.459119496855344</v>
      </c>
      <c r="J10" s="250">
        <f t="shared" si="2"/>
        <v>33.228511530398322</v>
      </c>
      <c r="L10" s="258"/>
    </row>
    <row r="11" spans="2:12" ht="18.75" customHeight="1" x14ac:dyDescent="0.35">
      <c r="B11" s="336" t="s">
        <v>175</v>
      </c>
      <c r="C11" s="219">
        <v>4090</v>
      </c>
      <c r="D11" s="256">
        <v>481</v>
      </c>
      <c r="E11" s="256">
        <v>1949</v>
      </c>
      <c r="F11" s="257">
        <v>1659</v>
      </c>
      <c r="G11" s="247"/>
      <c r="H11" s="248">
        <f t="shared" si="0"/>
        <v>11.763267302518955</v>
      </c>
      <c r="I11" s="249">
        <f t="shared" si="1"/>
        <v>47.664465639520664</v>
      </c>
      <c r="J11" s="250">
        <f t="shared" si="2"/>
        <v>40.572267057960381</v>
      </c>
      <c r="L11" s="258"/>
    </row>
    <row r="12" spans="2:12" ht="18.75" customHeight="1" x14ac:dyDescent="0.35">
      <c r="B12" s="336" t="s">
        <v>176</v>
      </c>
      <c r="C12" s="219">
        <v>1446</v>
      </c>
      <c r="D12" s="256">
        <v>146</v>
      </c>
      <c r="E12" s="256">
        <v>712</v>
      </c>
      <c r="F12" s="257">
        <v>588</v>
      </c>
      <c r="G12" s="247"/>
      <c r="H12" s="248">
        <f t="shared" si="0"/>
        <v>10.096818810511756</v>
      </c>
      <c r="I12" s="249">
        <f t="shared" si="1"/>
        <v>49.239280774550487</v>
      </c>
      <c r="J12" s="250">
        <f t="shared" si="2"/>
        <v>40.663900414937757</v>
      </c>
      <c r="L12" s="258"/>
    </row>
    <row r="13" spans="2:12" ht="18.75" customHeight="1" x14ac:dyDescent="0.35">
      <c r="B13" s="336" t="s">
        <v>177</v>
      </c>
      <c r="C13" s="219">
        <v>1536</v>
      </c>
      <c r="D13" s="256">
        <v>124</v>
      </c>
      <c r="E13" s="256">
        <v>665</v>
      </c>
      <c r="F13" s="257">
        <v>747</v>
      </c>
      <c r="G13" s="247"/>
      <c r="H13" s="248">
        <f t="shared" si="0"/>
        <v>8.0729166666666679</v>
      </c>
      <c r="I13" s="249">
        <f t="shared" si="1"/>
        <v>43.294270833333329</v>
      </c>
      <c r="J13" s="250">
        <f t="shared" si="2"/>
        <v>48.6328125</v>
      </c>
      <c r="L13" s="258"/>
    </row>
    <row r="14" spans="2:12" ht="18.75" customHeight="1" x14ac:dyDescent="0.35">
      <c r="B14" s="337"/>
      <c r="C14" s="259"/>
      <c r="D14" s="260"/>
      <c r="E14" s="261"/>
      <c r="F14" s="260"/>
      <c r="G14" s="262"/>
      <c r="H14" s="263"/>
      <c r="I14" s="264"/>
      <c r="J14" s="265"/>
    </row>
    <row r="15" spans="2:12" ht="13.5" customHeight="1" x14ac:dyDescent="0.35">
      <c r="B15" s="266"/>
      <c r="C15" s="252"/>
      <c r="D15" s="252"/>
      <c r="E15" s="252"/>
      <c r="F15" s="252"/>
      <c r="G15" s="267"/>
      <c r="H15" s="268"/>
      <c r="I15" s="268"/>
      <c r="J15" s="268"/>
    </row>
    <row r="17" spans="2:10" x14ac:dyDescent="0.35">
      <c r="B17" s="781"/>
      <c r="C17" s="784" t="s">
        <v>209</v>
      </c>
      <c r="D17" s="787" t="s">
        <v>210</v>
      </c>
      <c r="E17" s="788"/>
      <c r="F17" s="789"/>
      <c r="G17" s="765" t="s">
        <v>23</v>
      </c>
      <c r="H17" s="768" t="s">
        <v>211</v>
      </c>
      <c r="I17" s="769"/>
      <c r="J17" s="770"/>
    </row>
    <row r="18" spans="2:10" ht="11.25" customHeight="1" x14ac:dyDescent="0.35">
      <c r="B18" s="782"/>
      <c r="C18" s="785"/>
      <c r="D18" s="773" t="s">
        <v>24</v>
      </c>
      <c r="E18" s="766" t="s">
        <v>25</v>
      </c>
      <c r="F18" s="773" t="s">
        <v>26</v>
      </c>
      <c r="G18" s="766"/>
      <c r="H18" s="775" t="s">
        <v>58</v>
      </c>
      <c r="I18" s="773" t="s">
        <v>59</v>
      </c>
      <c r="J18" s="763" t="s">
        <v>60</v>
      </c>
    </row>
    <row r="19" spans="2:10" ht="12" customHeight="1" thickBot="1" x14ac:dyDescent="0.4">
      <c r="B19" s="783"/>
      <c r="C19" s="786"/>
      <c r="D19" s="774"/>
      <c r="E19" s="767"/>
      <c r="F19" s="774"/>
      <c r="G19" s="767"/>
      <c r="H19" s="776"/>
      <c r="I19" s="774"/>
      <c r="J19" s="764"/>
    </row>
    <row r="20" spans="2:10" s="25" customFormat="1" ht="19.5" customHeight="1" thickTop="1" x14ac:dyDescent="0.35">
      <c r="B20" s="338" t="s">
        <v>405</v>
      </c>
      <c r="C20" s="233">
        <v>126146099</v>
      </c>
      <c r="D20" s="234">
        <v>14955692</v>
      </c>
      <c r="E20" s="272">
        <v>72922764</v>
      </c>
      <c r="F20" s="273">
        <v>35335805</v>
      </c>
      <c r="G20" s="235">
        <v>51950504</v>
      </c>
      <c r="H20" s="248">
        <f>+D20/(D20+E20+F20)*100</f>
        <v>12.137955362163801</v>
      </c>
      <c r="I20" s="249">
        <f>+E20/(D20+E20+F20)*100</f>
        <v>59.183704392789402</v>
      </c>
      <c r="J20" s="250">
        <f>+F20/(D20+E20+F20)*100</f>
        <v>28.678340245046797</v>
      </c>
    </row>
    <row r="21" spans="2:10" ht="19.5" customHeight="1" x14ac:dyDescent="0.35">
      <c r="B21" s="339" t="s">
        <v>406</v>
      </c>
      <c r="C21" s="274">
        <v>1978742</v>
      </c>
      <c r="D21" s="275">
        <v>240520</v>
      </c>
      <c r="E21" s="276">
        <v>1105215</v>
      </c>
      <c r="F21" s="277">
        <v>593751</v>
      </c>
      <c r="G21" s="278">
        <v>8826</v>
      </c>
      <c r="H21" s="279">
        <f>+D21/(D21+E21+F21)*100</f>
        <v>12.401223829406348</v>
      </c>
      <c r="I21" s="280">
        <f>+E21/(D21+E21+F21)*100</f>
        <v>56.984943433466398</v>
      </c>
      <c r="J21" s="281">
        <f>+F21/(D21+E21+F21)*100</f>
        <v>30.613832737127261</v>
      </c>
    </row>
    <row r="22" spans="2:10" x14ac:dyDescent="0.35">
      <c r="D22" s="282"/>
    </row>
    <row r="23" spans="2:10" x14ac:dyDescent="0.35">
      <c r="B23" s="266" t="s">
        <v>402</v>
      </c>
      <c r="C23" s="252" t="s">
        <v>401</v>
      </c>
      <c r="D23" s="283"/>
      <c r="E23" s="283"/>
      <c r="F23" s="283"/>
      <c r="G23" s="283"/>
    </row>
    <row r="24" spans="2:10" x14ac:dyDescent="0.35">
      <c r="B24" s="269" t="s">
        <v>404</v>
      </c>
      <c r="C24" s="252" t="s">
        <v>403</v>
      </c>
    </row>
  </sheetData>
  <mergeCells count="22">
    <mergeCell ref="B2:B4"/>
    <mergeCell ref="H3:H4"/>
    <mergeCell ref="I3:I4"/>
    <mergeCell ref="B17:B19"/>
    <mergeCell ref="C17:C19"/>
    <mergeCell ref="D17:F17"/>
    <mergeCell ref="C2:C4"/>
    <mergeCell ref="D2:F2"/>
    <mergeCell ref="D3:D4"/>
    <mergeCell ref="E3:E4"/>
    <mergeCell ref="E18:E19"/>
    <mergeCell ref="F3:F4"/>
    <mergeCell ref="D18:D19"/>
    <mergeCell ref="F18:F19"/>
    <mergeCell ref="J18:J19"/>
    <mergeCell ref="J3:J4"/>
    <mergeCell ref="G17:G19"/>
    <mergeCell ref="H17:J17"/>
    <mergeCell ref="G2:G4"/>
    <mergeCell ref="H2:J2"/>
    <mergeCell ref="I18:I19"/>
    <mergeCell ref="H18:H19"/>
  </mergeCells>
  <phoneticPr fontId="4"/>
  <printOptions horizontalCentered="1"/>
  <pageMargins left="0.39370078740157483" right="0.39370078740157483" top="0.78740157480314965" bottom="0.78740157480314965" header="0.62992125984251968" footer="0.6299212598425196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11</vt:i4>
      </vt:variant>
    </vt:vector>
  </HeadingPairs>
  <TitlesOfParts>
    <vt:vector size="39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'1'!Print_Area</vt:lpstr>
      <vt:lpstr>'10'!Print_Area</vt:lpstr>
      <vt:lpstr>'13'!Print_Area</vt:lpstr>
      <vt:lpstr>'2'!Print_Area</vt:lpstr>
      <vt:lpstr>'4'!Print_Area</vt:lpstr>
      <vt:lpstr>'5'!Print_Area</vt:lpstr>
      <vt:lpstr>'7'!Print_Area</vt:lpstr>
      <vt:lpstr>'8'!Print_Area</vt:lpstr>
      <vt:lpstr>'9'!Print_Area</vt:lpstr>
      <vt:lpstr>'10'!Print_Titles</vt:lpstr>
      <vt:lpstr>'3'!Print_Titles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</cp:lastModifiedBy>
  <cp:lastPrinted>2023-02-14T01:08:47Z</cp:lastPrinted>
  <dcterms:created xsi:type="dcterms:W3CDTF">2011-11-01T00:16:33Z</dcterms:created>
  <dcterms:modified xsi:type="dcterms:W3CDTF">2023-02-14T01:33:28Z</dcterms:modified>
</cp:coreProperties>
</file>