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0305" windowHeight="8055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'01貸借対照表'!$A$1:$AA$63</definedName>
    <definedName name="_xlnm.Print_Area" localSheetId="3">'06有形固定資産明細'!$A$1:$R$47</definedName>
  </definedNames>
  <calcPr calcId="145621"/>
</workbook>
</file>

<file path=xl/calcChain.xml><?xml version="1.0" encoding="utf-8"?>
<calcChain xmlns="http://schemas.openxmlformats.org/spreadsheetml/2006/main">
  <c r="N40" i="25" l="1"/>
  <c r="L40" i="25"/>
  <c r="Z13" i="21" l="1"/>
  <c r="Z7" i="21"/>
  <c r="Z22" i="21" s="1"/>
  <c r="N52" i="21"/>
  <c r="N56" i="21"/>
  <c r="N47" i="21"/>
  <c r="N40" i="21"/>
  <c r="N39" i="21" s="1"/>
  <c r="N36" i="21"/>
  <c r="R46" i="25" l="1"/>
  <c r="R45" i="25"/>
  <c r="R44" i="25"/>
  <c r="R43" i="25"/>
  <c r="R42" i="25"/>
  <c r="R41" i="25"/>
  <c r="P40" i="25"/>
  <c r="J40" i="25"/>
  <c r="H40" i="25"/>
  <c r="F40" i="25"/>
  <c r="D40" i="25"/>
  <c r="R39" i="25"/>
  <c r="R38" i="25"/>
  <c r="R37" i="25"/>
  <c r="R36" i="25"/>
  <c r="R35" i="25"/>
  <c r="R34" i="25"/>
  <c r="R33" i="25"/>
  <c r="R32" i="25"/>
  <c r="R31" i="25"/>
  <c r="P30" i="25"/>
  <c r="N30" i="25"/>
  <c r="N47" i="25" s="1"/>
  <c r="L30" i="25"/>
  <c r="L47" i="25" s="1"/>
  <c r="J30" i="25"/>
  <c r="J47" i="25" s="1"/>
  <c r="H30" i="25"/>
  <c r="H47" i="25" s="1"/>
  <c r="F30" i="25"/>
  <c r="D30" i="25"/>
  <c r="D47" i="25" s="1"/>
  <c r="J24" i="25"/>
  <c r="P24" i="25" s="1"/>
  <c r="J23" i="25"/>
  <c r="P23" i="25" s="1"/>
  <c r="J22" i="25"/>
  <c r="P22" i="25" s="1"/>
  <c r="J21" i="25"/>
  <c r="P21" i="25" s="1"/>
  <c r="J20" i="25"/>
  <c r="P20" i="25" s="1"/>
  <c r="J19" i="25"/>
  <c r="P19" i="25" s="1"/>
  <c r="N18" i="25"/>
  <c r="H18" i="25"/>
  <c r="F18" i="25"/>
  <c r="D18" i="25"/>
  <c r="J17" i="25"/>
  <c r="P17" i="25" s="1"/>
  <c r="J16" i="25"/>
  <c r="P16" i="25" s="1"/>
  <c r="J15" i="25"/>
  <c r="P15" i="25" s="1"/>
  <c r="J14" i="25"/>
  <c r="P14" i="25" s="1"/>
  <c r="J13" i="25"/>
  <c r="P13" i="25" s="1"/>
  <c r="J12" i="25"/>
  <c r="P12" i="25" s="1"/>
  <c r="J11" i="25"/>
  <c r="P11" i="25" s="1"/>
  <c r="J10" i="25"/>
  <c r="P10" i="25" s="1"/>
  <c r="J9" i="25"/>
  <c r="P9" i="25" s="1"/>
  <c r="N8" i="25"/>
  <c r="L8" i="25"/>
  <c r="H8" i="25"/>
  <c r="F8" i="25"/>
  <c r="D8" i="25"/>
  <c r="P47" i="25" l="1"/>
  <c r="F47" i="25"/>
  <c r="H25" i="25"/>
  <c r="F25" i="25"/>
  <c r="L25" i="25"/>
  <c r="D25" i="25"/>
  <c r="N25" i="25"/>
  <c r="J18" i="25"/>
  <c r="P18" i="25" s="1"/>
  <c r="R40" i="25"/>
  <c r="R30" i="25"/>
  <c r="J8" i="25"/>
  <c r="R47" i="25" l="1"/>
  <c r="J25" i="25"/>
  <c r="P8" i="25"/>
  <c r="P25" i="25" s="1"/>
  <c r="J22" i="23" l="1"/>
  <c r="J21" i="23"/>
  <c r="J12" i="23"/>
  <c r="J11" i="23"/>
  <c r="J8" i="23"/>
  <c r="M10" i="23"/>
  <c r="J10" i="23" s="1"/>
  <c r="L38" i="22"/>
  <c r="L32" i="22"/>
  <c r="L28" i="22"/>
  <c r="L23" i="22"/>
  <c r="L19" i="22"/>
  <c r="L14" i="22"/>
  <c r="L9" i="22"/>
  <c r="N25" i="21"/>
  <c r="N9" i="21"/>
  <c r="L8" i="22" l="1"/>
  <c r="L7" i="22" s="1"/>
  <c r="L31" i="22" s="1"/>
  <c r="L41" i="22" s="1"/>
  <c r="M9" i="23" s="1"/>
  <c r="N8" i="21"/>
  <c r="M13" i="23" l="1"/>
  <c r="J13" i="23" s="1"/>
  <c r="J24" i="23" s="1"/>
  <c r="J25" i="23" s="1"/>
  <c r="J9" i="23"/>
  <c r="N7" i="21"/>
  <c r="Z24" i="21" l="1"/>
  <c r="L25" i="23" s="1"/>
  <c r="N63" i="21"/>
  <c r="Z25" i="21" l="1"/>
  <c r="M25" i="23" s="1"/>
  <c r="Z62" i="21" l="1"/>
  <c r="Z63" i="21" s="1"/>
</calcChain>
</file>

<file path=xl/sharedStrings.xml><?xml version="1.0" encoding="utf-8"?>
<sst xmlns="http://schemas.openxmlformats.org/spreadsheetml/2006/main" count="222" uniqueCount="173">
  <si>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</si>
  <si>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</si>
  <si>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</si>
  <si>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</si>
  <si>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</si>
  <si>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</si>
  <si>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</si>
  <si>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</si>
  <si>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</si>
  <si>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</si>
  <si>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</si>
  <si>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</si>
  <si>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</si>
  <si>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</si>
  <si>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</si>
  <si>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</si>
  <si>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</si>
  <si>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</si>
  <si>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</si>
  <si>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</si>
  <si>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</si>
  <si>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</si>
  <si>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</si>
  <si>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</si>
  <si>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</si>
  <si>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</si>
  <si>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</si>
  <si>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</si>
  <si>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</si>
  <si>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</si>
  <si>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</si>
  <si>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</si>
  <si>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</si>
  <si>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</si>
  <si>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</si>
  <si>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</si>
  <si>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</si>
  <si>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</si>
  <si>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</si>
  <si>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</si>
  <si>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</si>
  <si>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</si>
  <si>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</si>
  <si>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</si>
  <si>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</si>
  <si>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</si>
  <si>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</si>
  <si>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</si>
  <si>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</si>
  <si>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</si>
  <si>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</si>
  <si>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</si>
  <si>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</si>
  <si>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</si>
  <si>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</si>
  <si>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</si>
  <si>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</si>
  <si>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</si>
  <si>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</si>
  <si>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</si>
  <si>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</si>
  <si>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</si>
  <si>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</si>
  <si>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</si>
  <si>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</si>
  <si>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</si>
  <si>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</si>
  <si>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</si>
  <si>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</si>
  <si>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</si>
  <si>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</si>
  <si>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</si>
  <si>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</si>
  <si>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</si>
  <si>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</si>
  <si>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</si>
  <si>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</si>
  <si>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</si>
  <si>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</si>
  <si>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</si>
  <si>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</si>
  <si>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</si>
  <si>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</si>
  <si>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</si>
  <si>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</si>
  <si>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</si>
  <si>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</si>
  <si>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</si>
  <si>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</si>
  <si>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</si>
  <si>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</si>
  <si>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</si>
  <si>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</si>
  <si>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</si>
  <si>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</si>
  <si>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</si>
  <si>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</si>
  <si>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</si>
  <si>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</si>
  <si>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</si>
  <si>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</si>
  <si>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</si>
  <si>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</si>
  <si>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</si>
  <si>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</si>
  <si>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</si>
  <si>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</si>
  <si>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</si>
  <si>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</si>
  <si>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</si>
  <si>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</si>
  <si>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</si>
  <si>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</si>
  <si>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</si>
  <si>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</si>
  <si>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</si>
  <si>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</si>
  <si>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</si>
  <si>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</si>
  <si>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</si>
  <si>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</si>
  <si>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</si>
  <si>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</si>
  <si>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</si>
  <si>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</si>
  <si>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</si>
  <si>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</si>
  <si>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</si>
  <si>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</si>
  <si>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</si>
  <si>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</si>
  <si>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</si>
  <si>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</si>
  <si>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</si>
  <si>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</si>
  <si>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</si>
  <si>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</si>
  <si>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</si>
  <si>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</si>
  <si>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</si>
  <si>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</si>
  <si>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</si>
  <si>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</si>
  <si>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</si>
  <si>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</si>
  <si>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</si>
  <si>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</si>
  <si>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</si>
  <si>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</si>
  <si>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</si>
  <si>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</si>
  <si>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</si>
  <si>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</si>
  <si>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</si>
  <si>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</si>
  <si>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</si>
  <si>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全体附属明細書</t>
    <rPh sb="0" eb="2">
      <t>ゼンタイ</t>
    </rPh>
    <rPh sb="2" eb="4">
      <t>フゾク</t>
    </rPh>
    <rPh sb="4" eb="7">
      <t>メイサイショ</t>
    </rPh>
    <phoneticPr fontId="22"/>
  </si>
  <si>
    <t>（単位：千円）</t>
    <rPh sb="1" eb="3">
      <t>タンイ</t>
    </rPh>
    <rPh sb="4" eb="5">
      <t>セン</t>
    </rPh>
    <rPh sb="5" eb="6">
      <t>エン</t>
    </rPh>
    <phoneticPr fontId="3"/>
  </si>
  <si>
    <t>金額</t>
    <rPh sb="0" eb="2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</si>
  <si>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</si>
  <si>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</si>
  <si>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</si>
  <si>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</si>
  <si>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</si>
  <si>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</si>
  <si>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</si>
  <si>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</si>
  <si>
    <t>投資損失引当金</t>
  </si>
  <si>
    <t>（平成３０年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</si>
  <si>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平成２９年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</si>
  <si>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平成３０年　３月３１日</t>
    <phoneticPr fontId="3"/>
  </si>
  <si>
    <t>自　　平成２９年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</si>
  <si>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平成３０年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</si>
</sst>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16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3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4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0" xfId="3" applyFont="1" applyFill="1" applyBorder="1" applyAlignment="1">
      <alignment vertical="center"/>
    </xf>
    <xf numFmtId="0" fontId="15" fillId="0" borderId="10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4" xfId="3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51" xfId="0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right" vertical="center"/>
    </xf>
    <xf numFmtId="176" fontId="0" fillId="0" borderId="51" xfId="0" applyNumberFormat="1" applyFont="1" applyFill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6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176" fontId="0" fillId="0" borderId="48" xfId="0" applyNumberFormat="1" applyFont="1" applyFill="1" applyBorder="1" applyAlignment="1">
      <alignment horizontal="right" vertical="center"/>
    </xf>
    <xf numFmtId="176" fontId="7" fillId="0" borderId="50" xfId="3" applyNumberFormat="1" applyFont="1" applyFill="1" applyBorder="1" applyAlignment="1">
      <alignment horizontal="right" vertical="center"/>
    </xf>
    <xf numFmtId="176" fontId="7" fillId="0" borderId="42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17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38" fontId="1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176" fontId="7" fillId="0" borderId="27" xfId="0" applyNumberFormat="1" applyFont="1" applyFill="1" applyBorder="1">
      <alignment vertical="center"/>
    </xf>
    <xf numFmtId="176" fontId="7" fillId="0" borderId="26" xfId="0" applyNumberFormat="1" applyFont="1" applyFill="1" applyBorder="1">
      <alignment vertical="center"/>
    </xf>
    <xf numFmtId="176" fontId="7" fillId="0" borderId="28" xfId="0" applyNumberFormat="1" applyFont="1" applyFill="1" applyBorder="1">
      <alignment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7" fillId="0" borderId="3" xfId="6" applyFont="1" applyFill="1" applyBorder="1" applyAlignment="1">
      <alignment horizontal="left" vertical="center"/>
    </xf>
    <xf numFmtId="38" fontId="7" fillId="0" borderId="9" xfId="1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7" fillId="0" borderId="6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0" fontId="7" fillId="0" borderId="10" xfId="6" applyFont="1" applyFill="1" applyBorder="1" applyAlignment="1">
      <alignment horizontal="left" vertical="center"/>
    </xf>
    <xf numFmtId="176" fontId="7" fillId="0" borderId="41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0" fontId="1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vertical="center"/>
    </xf>
    <xf numFmtId="0" fontId="7" fillId="0" borderId="44" xfId="6" applyFont="1" applyFill="1" applyBorder="1" applyAlignment="1">
      <alignment horizontal="left" vertical="center"/>
    </xf>
    <xf numFmtId="0" fontId="30" fillId="0" borderId="44" xfId="6" applyFont="1" applyFill="1" applyBorder="1" applyAlignment="1">
      <alignment horizontal="left" vertical="center"/>
    </xf>
    <xf numFmtId="0" fontId="7" fillId="0" borderId="44" xfId="0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38" fontId="1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3" xfId="0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27" fillId="0" borderId="5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26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3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176" fontId="7" fillId="0" borderId="4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49" xfId="3" applyFont="1" applyFill="1" applyBorder="1" applyAlignment="1">
      <alignment horizontal="center" vertical="center" wrapText="1"/>
    </xf>
    <xf numFmtId="0" fontId="7" fillId="0" borderId="50" xfId="3" applyFont="1" applyFill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/>
    </xf>
    <xf numFmtId="0" fontId="7" fillId="0" borderId="50" xfId="3" applyFont="1" applyFill="1" applyBorder="1" applyAlignment="1">
      <alignment horizontal="left" vertical="center" wrapText="1"/>
    </xf>
    <xf numFmtId="176" fontId="7" fillId="0" borderId="7" xfId="3" applyNumberFormat="1" applyFont="1" applyFill="1" applyBorder="1" applyAlignment="1">
      <alignment horizontal="right" vertical="center"/>
    </xf>
    <xf numFmtId="176" fontId="7" fillId="0" borderId="49" xfId="3" applyNumberFormat="1" applyFont="1" applyFill="1" applyBorder="1" applyAlignment="1">
      <alignment horizontal="right" vertical="center"/>
    </xf>
    <xf numFmtId="176" fontId="7" fillId="0" borderId="50" xfId="3" applyNumberFormat="1" applyFont="1" applyFill="1" applyBorder="1" applyAlignment="1">
      <alignment horizontal="right" vertical="center"/>
    </xf>
    <xf numFmtId="176" fontId="27" fillId="0" borderId="50" xfId="0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center" vertical="center" wrapText="1"/>
    </xf>
    <xf numFmtId="0" fontId="7" fillId="0" borderId="50" xfId="3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 vertical="center" wrapText="1"/>
    </xf>
    <xf numFmtId="0" fontId="7" fillId="0" borderId="49" xfId="3" applyFont="1" applyFill="1" applyBorder="1" applyAlignment="1">
      <alignment horizontal="left" vertical="center" wrapText="1"/>
    </xf>
    <xf numFmtId="176" fontId="7" fillId="0" borderId="6" xfId="3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left" vertical="center"/>
    </xf>
    <xf numFmtId="0" fontId="7" fillId="0" borderId="49" xfId="3" applyFont="1" applyFill="1" applyBorder="1" applyAlignment="1">
      <alignment horizontal="left" vertical="center"/>
    </xf>
    <xf numFmtId="0" fontId="7" fillId="0" borderId="50" xfId="3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/>
    </xf>
  </cellXfs>
  <cellStyles count="8">
    <cellStyle name="パーセント 2" xfId="7"/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view="pageBreakPreview" zoomScaleNormal="100" zoomScaleSheetLayoutView="100" workbookViewId="0">
      <selection activeCell="Z25" sqref="Z25"/>
    </sheetView>
  </sheetViews>
  <sheetFormatPr defaultColWidth="9" defaultRowHeight="18" customHeight="1" x14ac:dyDescent="0.15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 x14ac:dyDescent="0.15">
      <c r="B1" s="143" t="s">
        <v>69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23.25" customHeight="1" x14ac:dyDescent="0.25">
      <c r="A2" s="6"/>
      <c r="B2" s="144" t="s">
        <v>153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21" customHeight="1" x14ac:dyDescent="0.15">
      <c r="B3" s="145" t="s">
        <v>168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s="7" customFormat="1" ht="15" customHeight="1" thickBot="1" x14ac:dyDescent="0.2">
      <c r="B4" s="8"/>
      <c r="Z4" s="66" t="s">
        <v>157</v>
      </c>
    </row>
    <row r="5" spans="1:26" s="9" customFormat="1" ht="14.85" customHeight="1" thickBot="1" x14ac:dyDescent="0.2">
      <c r="B5" s="139" t="s">
        <v>0</v>
      </c>
      <c r="C5" s="140"/>
      <c r="D5" s="140"/>
      <c r="E5" s="140"/>
      <c r="F5" s="140"/>
      <c r="G5" s="140"/>
      <c r="H5" s="140"/>
      <c r="I5" s="146"/>
      <c r="J5" s="146"/>
      <c r="K5" s="146"/>
      <c r="L5" s="146"/>
      <c r="M5" s="146"/>
      <c r="N5" s="67" t="s">
        <v>158</v>
      </c>
      <c r="O5" s="140" t="s">
        <v>0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67" t="s">
        <v>158</v>
      </c>
    </row>
    <row r="6" spans="1:26" s="10" customFormat="1" ht="14.85" customHeight="1" x14ac:dyDescent="0.15">
      <c r="B6" s="11" t="s">
        <v>1</v>
      </c>
      <c r="C6" s="2"/>
      <c r="D6" s="1"/>
      <c r="E6" s="19"/>
      <c r="F6" s="19"/>
      <c r="G6" s="19"/>
      <c r="H6" s="19"/>
      <c r="I6" s="2"/>
      <c r="J6" s="2"/>
      <c r="K6" s="2"/>
      <c r="L6" s="2"/>
      <c r="M6" s="2"/>
      <c r="N6" s="68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2"/>
      <c r="Z6" s="68"/>
    </row>
    <row r="7" spans="1:26" s="10" customFormat="1" ht="14.85" customHeight="1" x14ac:dyDescent="0.15">
      <c r="B7" s="20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68">
        <f>SUM(N8,N36,N39)</f>
        <v>167457762.34500006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2"/>
      <c r="Z7" s="68">
        <f>SUM(Z8:Z12)</f>
        <v>36772948.136</v>
      </c>
    </row>
    <row r="8" spans="1:26" s="10" customFormat="1" ht="14.85" customHeight="1" x14ac:dyDescent="0.15">
      <c r="B8" s="20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68">
        <f>SUM(N9,N25,N34:N35)</f>
        <v>159869034.90000004</v>
      </c>
      <c r="O8" s="1"/>
      <c r="P8" s="1"/>
      <c r="Q8" s="1" t="s">
        <v>65</v>
      </c>
      <c r="R8" s="1"/>
      <c r="S8" s="1"/>
      <c r="T8" s="1"/>
      <c r="U8" s="2"/>
      <c r="V8" s="2"/>
      <c r="W8" s="2"/>
      <c r="X8" s="2"/>
      <c r="Y8" s="2"/>
      <c r="Z8" s="68">
        <v>36300307.611000001</v>
      </c>
    </row>
    <row r="9" spans="1:26" s="10" customFormat="1" ht="14.85" customHeight="1" x14ac:dyDescent="0.15">
      <c r="B9" s="20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68">
        <f>SUM(N10:N24)</f>
        <v>50102004.156000011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2"/>
      <c r="Z9" s="68">
        <v>0</v>
      </c>
    </row>
    <row r="10" spans="1:26" s="10" customFormat="1" ht="14.85" customHeight="1" x14ac:dyDescent="0.15">
      <c r="B10" s="20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68">
        <v>18449864.528000001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2"/>
      <c r="Z10" s="68">
        <v>441721.45500000002</v>
      </c>
    </row>
    <row r="11" spans="1:26" s="10" customFormat="1" ht="14.85" customHeight="1" x14ac:dyDescent="0.15">
      <c r="B11" s="20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68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2"/>
      <c r="Z11" s="68">
        <v>0</v>
      </c>
    </row>
    <row r="12" spans="1:26" s="10" customFormat="1" ht="14.85" customHeight="1" x14ac:dyDescent="0.15">
      <c r="B12" s="20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68">
        <v>71687802.430000007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2"/>
      <c r="Z12" s="68">
        <v>30919.07</v>
      </c>
    </row>
    <row r="13" spans="1:26" s="10" customFormat="1" ht="14.85" customHeight="1" x14ac:dyDescent="0.15">
      <c r="B13" s="20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68">
        <v>-42951502.387999997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2"/>
      <c r="Z13" s="68">
        <f>SUM(Z14:Z21)</f>
        <v>5950511.5980000002</v>
      </c>
    </row>
    <row r="14" spans="1:26" s="10" customFormat="1" ht="14.85" customHeight="1" x14ac:dyDescent="0.15">
      <c r="B14" s="20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68">
        <v>1743548.42</v>
      </c>
      <c r="O14" s="1"/>
      <c r="P14" s="1"/>
      <c r="Q14" s="3" t="s">
        <v>67</v>
      </c>
      <c r="R14" s="1"/>
      <c r="S14" s="1"/>
      <c r="T14" s="1"/>
      <c r="U14" s="2"/>
      <c r="V14" s="2"/>
      <c r="W14" s="2"/>
      <c r="X14" s="2"/>
      <c r="Y14" s="2"/>
      <c r="Z14" s="68">
        <v>4700043.0860000001</v>
      </c>
    </row>
    <row r="15" spans="1:26" s="10" customFormat="1" ht="14.85" customHeight="1" x14ac:dyDescent="0.15">
      <c r="B15" s="20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68">
        <v>-667513.97399999993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13"/>
      <c r="Z15" s="68">
        <v>439281.95499999996</v>
      </c>
    </row>
    <row r="16" spans="1:26" s="10" customFormat="1" ht="14.85" customHeight="1" x14ac:dyDescent="0.15">
      <c r="B16" s="20"/>
      <c r="C16" s="1"/>
      <c r="D16" s="1"/>
      <c r="E16" s="1"/>
      <c r="F16" s="1" t="s">
        <v>58</v>
      </c>
      <c r="G16" s="15"/>
      <c r="H16" s="15"/>
      <c r="I16" s="16"/>
      <c r="J16" s="16"/>
      <c r="K16" s="16"/>
      <c r="L16" s="16"/>
      <c r="M16" s="16"/>
      <c r="N16" s="68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13"/>
      <c r="Z16" s="68">
        <v>0</v>
      </c>
    </row>
    <row r="17" spans="2:26" s="10" customFormat="1" ht="14.85" customHeight="1" x14ac:dyDescent="0.15">
      <c r="B17" s="20"/>
      <c r="C17" s="1"/>
      <c r="D17" s="1"/>
      <c r="E17" s="1"/>
      <c r="F17" s="1" t="s">
        <v>59</v>
      </c>
      <c r="G17" s="15"/>
      <c r="H17" s="15"/>
      <c r="I17" s="16"/>
      <c r="J17" s="16"/>
      <c r="K17" s="16"/>
      <c r="L17" s="16"/>
      <c r="M17" s="16"/>
      <c r="N17" s="68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13"/>
      <c r="Z17" s="68">
        <v>0</v>
      </c>
    </row>
    <row r="18" spans="2:26" s="10" customFormat="1" ht="14.85" customHeight="1" x14ac:dyDescent="0.15">
      <c r="B18" s="20"/>
      <c r="C18" s="1"/>
      <c r="D18" s="1"/>
      <c r="E18" s="1"/>
      <c r="F18" s="1" t="s">
        <v>20</v>
      </c>
      <c r="G18" s="15"/>
      <c r="H18" s="15"/>
      <c r="I18" s="16"/>
      <c r="J18" s="16"/>
      <c r="K18" s="16"/>
      <c r="L18" s="16"/>
      <c r="M18" s="16"/>
      <c r="N18" s="68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13"/>
      <c r="Z18" s="68">
        <v>0</v>
      </c>
    </row>
    <row r="19" spans="2:26" s="10" customFormat="1" ht="14.85" customHeight="1" x14ac:dyDescent="0.15">
      <c r="B19" s="20"/>
      <c r="C19" s="1"/>
      <c r="D19" s="1"/>
      <c r="E19" s="1"/>
      <c r="F19" s="1" t="s">
        <v>60</v>
      </c>
      <c r="G19" s="15"/>
      <c r="H19" s="15"/>
      <c r="I19" s="16"/>
      <c r="J19" s="16"/>
      <c r="K19" s="16"/>
      <c r="L19" s="16"/>
      <c r="M19" s="16"/>
      <c r="N19" s="68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2"/>
      <c r="Z19" s="68">
        <v>483868.266</v>
      </c>
    </row>
    <row r="20" spans="2:26" s="10" customFormat="1" ht="14.85" customHeight="1" x14ac:dyDescent="0.15">
      <c r="B20" s="20"/>
      <c r="C20" s="1"/>
      <c r="D20" s="1"/>
      <c r="E20" s="1"/>
      <c r="F20" s="1" t="s">
        <v>23</v>
      </c>
      <c r="G20" s="15"/>
      <c r="H20" s="15"/>
      <c r="I20" s="16"/>
      <c r="J20" s="16"/>
      <c r="K20" s="16"/>
      <c r="L20" s="16"/>
      <c r="M20" s="16"/>
      <c r="N20" s="68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2"/>
      <c r="Z20" s="68">
        <v>309179.23</v>
      </c>
    </row>
    <row r="21" spans="2:26" s="10" customFormat="1" ht="14.85" customHeight="1" x14ac:dyDescent="0.15">
      <c r="B21" s="20"/>
      <c r="C21" s="1"/>
      <c r="D21" s="1"/>
      <c r="E21" s="1"/>
      <c r="F21" s="1" t="s">
        <v>24</v>
      </c>
      <c r="G21" s="15"/>
      <c r="H21" s="15"/>
      <c r="I21" s="16"/>
      <c r="J21" s="16"/>
      <c r="K21" s="16"/>
      <c r="L21" s="16"/>
      <c r="M21" s="16"/>
      <c r="N21" s="68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2"/>
      <c r="Z21" s="68">
        <v>18139.061000000002</v>
      </c>
    </row>
    <row r="22" spans="2:26" s="10" customFormat="1" ht="14.85" customHeight="1" x14ac:dyDescent="0.15">
      <c r="B22" s="20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68">
        <v>0</v>
      </c>
      <c r="O22" s="141" t="s">
        <v>25</v>
      </c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70">
        <f>Z13+Z7</f>
        <v>42723459.733999997</v>
      </c>
    </row>
    <row r="23" spans="2:26" s="10" customFormat="1" ht="14.85" customHeight="1" x14ac:dyDescent="0.15">
      <c r="B23" s="20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68">
        <v>0</v>
      </c>
      <c r="O23" s="1" t="s">
        <v>27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68"/>
    </row>
    <row r="24" spans="2:26" s="10" customFormat="1" ht="14.85" customHeight="1" x14ac:dyDescent="0.15">
      <c r="B24" s="20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68">
        <v>0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2"/>
      <c r="Z24" s="68">
        <f>N7+N55+N56</f>
        <v>171146277.04200006</v>
      </c>
    </row>
    <row r="25" spans="2:26" s="10" customFormat="1" ht="14.85" customHeight="1" x14ac:dyDescent="0.15">
      <c r="B25" s="20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68">
        <f>SUM(N26:N33)</f>
        <v>107251802.79800001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2"/>
      <c r="Z25" s="68">
        <f>N63-Z22-Z24</f>
        <v>-38024143.058999985</v>
      </c>
    </row>
    <row r="26" spans="2:26" s="10" customFormat="1" ht="14.85" customHeight="1" x14ac:dyDescent="0.15">
      <c r="B26" s="20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68">
        <v>2534140.4169999999</v>
      </c>
      <c r="O26" s="11"/>
      <c r="P26" s="2" t="s">
        <v>68</v>
      </c>
      <c r="Q26" s="2"/>
      <c r="R26" s="2"/>
      <c r="S26" s="2"/>
      <c r="T26" s="2"/>
      <c r="U26" s="2"/>
      <c r="V26" s="2"/>
      <c r="W26" s="2"/>
      <c r="X26" s="2"/>
      <c r="Y26" s="2"/>
      <c r="Z26" s="68"/>
    </row>
    <row r="27" spans="2:26" s="10" customFormat="1" ht="14.85" customHeight="1" x14ac:dyDescent="0.15">
      <c r="B27" s="20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68">
        <v>2320244.8969999999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68"/>
    </row>
    <row r="28" spans="2:26" s="10" customFormat="1" ht="14.85" customHeight="1" x14ac:dyDescent="0.15">
      <c r="B28" s="20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68">
        <v>-1228300.3390000002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68"/>
    </row>
    <row r="29" spans="2:26" s="10" customFormat="1" ht="14.85" customHeight="1" x14ac:dyDescent="0.15">
      <c r="B29" s="20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68">
        <v>182074845.93600002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68"/>
    </row>
    <row r="30" spans="2:26" s="10" customFormat="1" ht="14.85" customHeight="1" x14ac:dyDescent="0.15">
      <c r="B30" s="20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68">
        <v>-79424451.638999999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68"/>
    </row>
    <row r="31" spans="2:26" s="10" customFormat="1" ht="14.85" customHeight="1" x14ac:dyDescent="0.15">
      <c r="B31" s="20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68">
        <v>0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68"/>
    </row>
    <row r="32" spans="2:26" s="10" customFormat="1" ht="14.85" customHeight="1" x14ac:dyDescent="0.15">
      <c r="B32" s="20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68">
        <v>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68"/>
    </row>
    <row r="33" spans="2:26" s="10" customFormat="1" ht="14.85" customHeight="1" x14ac:dyDescent="0.15">
      <c r="B33" s="20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68">
        <v>975323.52599999995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68"/>
    </row>
    <row r="34" spans="2:26" s="10" customFormat="1" ht="14.85" customHeight="1" x14ac:dyDescent="0.15">
      <c r="B34" s="20"/>
      <c r="C34" s="1"/>
      <c r="D34" s="1"/>
      <c r="E34" s="1" t="s">
        <v>35</v>
      </c>
      <c r="F34" s="17"/>
      <c r="G34" s="17"/>
      <c r="H34" s="17"/>
      <c r="I34" s="18"/>
      <c r="J34" s="18"/>
      <c r="K34" s="18"/>
      <c r="L34" s="18"/>
      <c r="M34" s="18"/>
      <c r="N34" s="68">
        <v>7154005.6819999991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68"/>
    </row>
    <row r="35" spans="2:26" s="10" customFormat="1" ht="14.85" customHeight="1" x14ac:dyDescent="0.15">
      <c r="B35" s="20"/>
      <c r="C35" s="1"/>
      <c r="D35" s="1"/>
      <c r="E35" s="1" t="s">
        <v>36</v>
      </c>
      <c r="F35" s="17"/>
      <c r="G35" s="17"/>
      <c r="H35" s="17"/>
      <c r="I35" s="18"/>
      <c r="J35" s="18"/>
      <c r="K35" s="18"/>
      <c r="L35" s="18"/>
      <c r="M35" s="18"/>
      <c r="N35" s="68">
        <v>-4638777.7359999996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68"/>
    </row>
    <row r="36" spans="2:26" s="10" customFormat="1" ht="14.85" customHeight="1" x14ac:dyDescent="0.15">
      <c r="B36" s="20"/>
      <c r="C36" s="1"/>
      <c r="D36" s="1" t="s">
        <v>37</v>
      </c>
      <c r="E36" s="1"/>
      <c r="F36" s="17"/>
      <c r="G36" s="17"/>
      <c r="H36" s="17"/>
      <c r="I36" s="18"/>
      <c r="J36" s="18"/>
      <c r="K36" s="18"/>
      <c r="L36" s="18"/>
      <c r="M36" s="18"/>
      <c r="N36" s="68">
        <f>SUM(N37:N38)</f>
        <v>5986.0340000000006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68"/>
    </row>
    <row r="37" spans="2:26" s="10" customFormat="1" ht="14.85" customHeight="1" x14ac:dyDescent="0.15">
      <c r="B37" s="20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68">
        <v>0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68"/>
    </row>
    <row r="38" spans="2:26" s="10" customFormat="1" ht="14.85" customHeight="1" x14ac:dyDescent="0.15">
      <c r="B38" s="20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68">
        <v>5986.0340000000006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68"/>
    </row>
    <row r="39" spans="2:26" s="10" customFormat="1" ht="14.85" customHeight="1" x14ac:dyDescent="0.15">
      <c r="B39" s="20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68">
        <f>SUM(N40,N44:N47,N50:N51)</f>
        <v>7582741.4110000003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68"/>
    </row>
    <row r="40" spans="2:26" s="10" customFormat="1" ht="14.85" customHeight="1" x14ac:dyDescent="0.15">
      <c r="B40" s="20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68">
        <f>SUM(N41:N43)</f>
        <v>615707.76799999992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68"/>
    </row>
    <row r="41" spans="2:26" s="10" customFormat="1" ht="14.85" customHeight="1" x14ac:dyDescent="0.15">
      <c r="B41" s="20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68">
        <v>548007.16799999995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68"/>
    </row>
    <row r="42" spans="2:26" s="10" customFormat="1" ht="14.85" customHeight="1" x14ac:dyDescent="0.15">
      <c r="B42" s="20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68">
        <v>67700.600000000006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68"/>
    </row>
    <row r="43" spans="2:26" s="10" customFormat="1" ht="14.85" customHeight="1" x14ac:dyDescent="0.15">
      <c r="B43" s="20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68">
        <v>0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68"/>
    </row>
    <row r="44" spans="2:26" s="10" customFormat="1" ht="14.85" customHeight="1" x14ac:dyDescent="0.15">
      <c r="B44" s="20"/>
      <c r="C44" s="1"/>
      <c r="D44" s="1"/>
      <c r="E44" s="1" t="s">
        <v>167</v>
      </c>
      <c r="F44" s="3"/>
      <c r="G44" s="1"/>
      <c r="H44" s="1"/>
      <c r="I44" s="1"/>
      <c r="J44" s="2"/>
      <c r="K44" s="2"/>
      <c r="L44" s="2"/>
      <c r="M44" s="2"/>
      <c r="N44" s="68">
        <v>-22992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68"/>
    </row>
    <row r="45" spans="2:26" s="10" customFormat="1" ht="14.85" customHeight="1" x14ac:dyDescent="0.15">
      <c r="B45" s="20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68">
        <v>482834.37000000005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68"/>
    </row>
    <row r="46" spans="2:26" s="10" customFormat="1" ht="14.85" customHeight="1" x14ac:dyDescent="0.15">
      <c r="B46" s="20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68">
        <v>163583.25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68"/>
    </row>
    <row r="47" spans="2:26" s="10" customFormat="1" ht="14.85" customHeight="1" x14ac:dyDescent="0.15">
      <c r="B47" s="20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68">
        <f>SUM(N48:N49)</f>
        <v>6385414.0360000003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68"/>
    </row>
    <row r="48" spans="2:26" s="10" customFormat="1" ht="14.85" customHeight="1" x14ac:dyDescent="0.15">
      <c r="B48" s="20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68">
        <v>38843.040000000001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68"/>
    </row>
    <row r="49" spans="2:26" s="10" customFormat="1" ht="14.85" customHeight="1" x14ac:dyDescent="0.15">
      <c r="B49" s="20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68">
        <v>6346570.9960000003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68"/>
    </row>
    <row r="50" spans="2:26" s="10" customFormat="1" ht="14.85" customHeight="1" x14ac:dyDescent="0.15">
      <c r="B50" s="20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68">
        <v>15887.304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68"/>
    </row>
    <row r="51" spans="2:26" s="10" customFormat="1" ht="14.85" customHeight="1" x14ac:dyDescent="0.15">
      <c r="B51" s="20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68">
        <v>-57693.31700000001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68"/>
    </row>
    <row r="52" spans="2:26" s="10" customFormat="1" ht="14.85" customHeight="1" x14ac:dyDescent="0.15">
      <c r="B52" s="20"/>
      <c r="C52" s="2" t="s">
        <v>48</v>
      </c>
      <c r="D52" s="1"/>
      <c r="E52" s="19"/>
      <c r="F52" s="19"/>
      <c r="G52" s="19"/>
      <c r="H52" s="2"/>
      <c r="I52" s="2"/>
      <c r="J52" s="2"/>
      <c r="K52" s="2"/>
      <c r="L52" s="2"/>
      <c r="M52" s="2"/>
      <c r="N52" s="68">
        <f>SUM(N53:N56,N59:N61)</f>
        <v>8387831.3719999995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68"/>
    </row>
    <row r="53" spans="2:26" s="10" customFormat="1" ht="14.85" customHeight="1" x14ac:dyDescent="0.15">
      <c r="B53" s="20"/>
      <c r="C53" s="2"/>
      <c r="D53" s="1" t="s">
        <v>49</v>
      </c>
      <c r="E53" s="19"/>
      <c r="F53" s="19"/>
      <c r="G53" s="19"/>
      <c r="H53" s="2"/>
      <c r="I53" s="2"/>
      <c r="J53" s="2"/>
      <c r="K53" s="2"/>
      <c r="L53" s="2"/>
      <c r="M53" s="2"/>
      <c r="N53" s="68">
        <v>3862004.8919999995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68"/>
    </row>
    <row r="54" spans="2:26" s="10" customFormat="1" ht="14.85" customHeight="1" x14ac:dyDescent="0.15">
      <c r="B54" s="20"/>
      <c r="C54" s="2"/>
      <c r="D54" s="3" t="s">
        <v>50</v>
      </c>
      <c r="E54" s="1"/>
      <c r="F54" s="17"/>
      <c r="G54" s="1"/>
      <c r="H54" s="1"/>
      <c r="I54" s="2"/>
      <c r="J54" s="2"/>
      <c r="K54" s="2"/>
      <c r="L54" s="2"/>
      <c r="M54" s="2"/>
      <c r="N54" s="68">
        <v>748604.66199999989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68"/>
    </row>
    <row r="55" spans="2:26" s="10" customFormat="1" ht="14.85" customHeight="1" x14ac:dyDescent="0.15">
      <c r="B55" s="20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68">
        <v>4838.75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8"/>
    </row>
    <row r="56" spans="2:26" s="10" customFormat="1" ht="14.85" customHeight="1" x14ac:dyDescent="0.15">
      <c r="B56" s="20"/>
      <c r="C56" s="1"/>
      <c r="D56" s="1" t="s">
        <v>45</v>
      </c>
      <c r="E56" s="1"/>
      <c r="F56" s="17"/>
      <c r="G56" s="1"/>
      <c r="H56" s="1"/>
      <c r="I56" s="2"/>
      <c r="J56" s="2"/>
      <c r="K56" s="2"/>
      <c r="L56" s="2"/>
      <c r="M56" s="2"/>
      <c r="N56" s="68">
        <f>SUM(N57:N58)</f>
        <v>3683675.9469999997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8"/>
    </row>
    <row r="57" spans="2:26" s="10" customFormat="1" ht="14.85" customHeight="1" x14ac:dyDescent="0.15">
      <c r="B57" s="20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68">
        <v>3683675.9469999997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68"/>
    </row>
    <row r="58" spans="2:26" s="10" customFormat="1" ht="14.85" customHeight="1" x14ac:dyDescent="0.15">
      <c r="B58" s="20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68">
        <v>0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68"/>
    </row>
    <row r="59" spans="2:26" s="10" customFormat="1" ht="14.85" customHeight="1" x14ac:dyDescent="0.15">
      <c r="B59" s="20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68">
        <v>70385.88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68"/>
    </row>
    <row r="60" spans="2:26" s="10" customFormat="1" ht="14.85" customHeight="1" x14ac:dyDescent="0.15">
      <c r="B60" s="20"/>
      <c r="C60" s="1"/>
      <c r="D60" s="1" t="s">
        <v>34</v>
      </c>
      <c r="E60" s="1"/>
      <c r="F60" s="17"/>
      <c r="G60" s="1"/>
      <c r="H60" s="1"/>
      <c r="I60" s="2"/>
      <c r="J60" s="2"/>
      <c r="K60" s="2"/>
      <c r="L60" s="2"/>
      <c r="M60" s="2"/>
      <c r="N60" s="68">
        <v>25439.39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68"/>
    </row>
    <row r="61" spans="2:26" s="10" customFormat="1" ht="14.85" customHeight="1" x14ac:dyDescent="0.15">
      <c r="B61" s="20"/>
      <c r="C61" s="1"/>
      <c r="D61" s="14" t="s">
        <v>64</v>
      </c>
      <c r="E61" s="1"/>
      <c r="F61" s="1"/>
      <c r="G61" s="1"/>
      <c r="H61" s="1"/>
      <c r="I61" s="2"/>
      <c r="J61" s="2"/>
      <c r="K61" s="2"/>
      <c r="L61" s="2"/>
      <c r="M61" s="2"/>
      <c r="N61" s="68">
        <v>-7118.1490000000013</v>
      </c>
      <c r="O61" s="133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71"/>
    </row>
    <row r="62" spans="2:26" s="10" customFormat="1" ht="14.85" customHeight="1" thickBot="1" x14ac:dyDescent="0.2">
      <c r="B62" s="20"/>
      <c r="C62" s="1" t="s">
        <v>66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68">
        <v>0</v>
      </c>
      <c r="O62" s="135" t="s">
        <v>54</v>
      </c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81">
        <f>SUM(Z24,Z25)</f>
        <v>133122133.98300007</v>
      </c>
    </row>
    <row r="63" spans="2:26" s="10" customFormat="1" ht="14.85" customHeight="1" thickBot="1" x14ac:dyDescent="0.2">
      <c r="B63" s="137" t="s">
        <v>55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69">
        <f>SUM(N52,N7,N62)</f>
        <v>175845593.71700007</v>
      </c>
      <c r="O63" s="139" t="s">
        <v>56</v>
      </c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69">
        <f>SUM(Z62,Z22)</f>
        <v>175845593.71700007</v>
      </c>
    </row>
    <row r="64" spans="2:26" s="10" customFormat="1" ht="9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 x14ac:dyDescent="0.15">
      <c r="Z68" s="5"/>
    </row>
    <row r="69" spans="1:26" s="10" customFormat="1" ht="14.65" customHeight="1" x14ac:dyDescent="0.15"/>
    <row r="70" spans="1:26" s="10" customFormat="1" ht="14.65" customHeight="1" x14ac:dyDescent="0.15"/>
    <row r="71" spans="1:26" s="10" customFormat="1" ht="14.65" customHeight="1" x14ac:dyDescent="0.15"/>
    <row r="72" spans="1:26" s="10" customFormat="1" ht="14.65" customHeight="1" x14ac:dyDescent="0.15"/>
    <row r="73" spans="1:26" s="10" customFormat="1" ht="14.65" customHeight="1" x14ac:dyDescent="0.15"/>
    <row r="74" spans="1:26" s="10" customFormat="1" ht="14.65" customHeight="1" x14ac:dyDescent="0.15"/>
    <row r="75" spans="1:26" s="10" customFormat="1" ht="14.65" customHeight="1" x14ac:dyDescent="0.15"/>
    <row r="76" spans="1:26" s="10" customFormat="1" ht="14.65" customHeight="1" x14ac:dyDescent="0.15"/>
    <row r="77" spans="1:26" s="10" customFormat="1" ht="14.65" customHeight="1" x14ac:dyDescent="0.15"/>
    <row r="78" spans="1:26" s="10" customFormat="1" ht="14.65" customHeight="1" x14ac:dyDescent="0.15">
      <c r="A78" s="4"/>
    </row>
    <row r="79" spans="1:26" s="10" customFormat="1" ht="14.65" customHeight="1" x14ac:dyDescent="0.15">
      <c r="A79" s="9"/>
    </row>
    <row r="80" spans="1:26" s="10" customFormat="1" ht="14.65" customHeight="1" x14ac:dyDescent="0.15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 x14ac:dyDescent="0.15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 x14ac:dyDescent="0.15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 x14ac:dyDescent="0.15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 x14ac:dyDescent="0.15"/>
    <row r="89" spans="1:26" s="10" customFormat="1" ht="14.65" hidden="1" customHeight="1" x14ac:dyDescent="0.15"/>
    <row r="90" spans="1:26" s="10" customFormat="1" ht="14.65" hidden="1" customHeight="1" x14ac:dyDescent="0.15"/>
    <row r="91" spans="1:26" s="10" customFormat="1" ht="14.65" hidden="1" customHeight="1" x14ac:dyDescent="0.15"/>
    <row r="92" spans="1:26" s="10" customFormat="1" ht="14.65" hidden="1" customHeight="1" x14ac:dyDescent="0.15"/>
    <row r="93" spans="1:26" s="10" customFormat="1" ht="14.65" hidden="1" customHeight="1" x14ac:dyDescent="0.15"/>
    <row r="94" spans="1:26" s="10" customFormat="1" ht="14.65" hidden="1" customHeight="1" x14ac:dyDescent="0.15"/>
    <row r="95" spans="1:26" s="10" customFormat="1" ht="14.65" hidden="1" customHeight="1" x14ac:dyDescent="0.15"/>
    <row r="96" spans="1:26" s="10" customFormat="1" ht="14.65" hidden="1" customHeight="1" x14ac:dyDescent="0.15"/>
    <row r="97" spans="2:26" s="10" customFormat="1" ht="14.65" hidden="1" customHeight="1" x14ac:dyDescent="0.15"/>
    <row r="98" spans="2:26" s="10" customFormat="1" ht="14.65" hidden="1" customHeight="1" x14ac:dyDescent="0.15"/>
    <row r="99" spans="2:26" s="10" customFormat="1" ht="14.65" hidden="1" customHeight="1" x14ac:dyDescent="0.15"/>
    <row r="100" spans="2:26" s="10" customFormat="1" ht="14.65" hidden="1" customHeight="1" x14ac:dyDescent="0.15"/>
    <row r="101" spans="2:26" s="10" customFormat="1" ht="14.65" hidden="1" customHeight="1" x14ac:dyDescent="0.15"/>
    <row r="102" spans="2:26" s="10" customFormat="1" ht="14.65" hidden="1" customHeight="1" x14ac:dyDescent="0.15"/>
    <row r="103" spans="2:26" s="10" customFormat="1" ht="14.65" hidden="1" customHeight="1" x14ac:dyDescent="0.15"/>
    <row r="104" spans="2:26" s="10" customFormat="1" ht="14.65" hidden="1" customHeight="1" x14ac:dyDescent="0.15"/>
    <row r="105" spans="2:26" s="10" customFormat="1" ht="14.65" hidden="1" customHeight="1" x14ac:dyDescent="0.15"/>
    <row r="106" spans="2:26" s="10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 x14ac:dyDescent="0.1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 x14ac:dyDescent="0.15">
      <c r="Z110" s="5"/>
    </row>
    <row r="111" spans="2:26" s="10" customFormat="1" ht="14.65" hidden="1" customHeight="1" x14ac:dyDescent="0.15"/>
    <row r="112" spans="2:26" s="10" customFormat="1" ht="14.65" hidden="1" customHeight="1" x14ac:dyDescent="0.15"/>
    <row r="113" spans="1:26" s="10" customFormat="1" ht="14.65" hidden="1" customHeight="1" x14ac:dyDescent="0.15"/>
    <row r="114" spans="1:26" s="10" customFormat="1" ht="14.65" hidden="1" customHeight="1" x14ac:dyDescent="0.15"/>
    <row r="115" spans="1:26" s="10" customFormat="1" ht="14.65" hidden="1" customHeight="1" x14ac:dyDescent="0.15"/>
    <row r="116" spans="1:26" s="10" customFormat="1" ht="14.65" hidden="1" customHeight="1" x14ac:dyDescent="0.15"/>
    <row r="117" spans="1:26" s="10" customFormat="1" ht="14.65" hidden="1" customHeight="1" x14ac:dyDescent="0.15"/>
    <row r="118" spans="1:26" s="10" customFormat="1" ht="14.65" hidden="1" customHeight="1" x14ac:dyDescent="0.15"/>
    <row r="119" spans="1:26" s="10" customFormat="1" ht="14.65" hidden="1" customHeight="1" x14ac:dyDescent="0.15"/>
    <row r="120" spans="1:26" s="10" customFormat="1" ht="14.65" hidden="1" customHeight="1" x14ac:dyDescent="0.15">
      <c r="A120" s="4"/>
    </row>
    <row r="121" spans="1:26" s="10" customFormat="1" ht="14.65" hidden="1" customHeight="1" x14ac:dyDescent="0.15">
      <c r="A121" s="9"/>
    </row>
    <row r="122" spans="1:26" s="10" customFormat="1" ht="14.65" hidden="1" customHeight="1" x14ac:dyDescent="0.15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 x14ac:dyDescent="0.15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 x14ac:dyDescent="0.15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 x14ac:dyDescent="0.15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 x14ac:dyDescent="0.15"/>
    <row r="131" spans="1:26" s="10" customFormat="1" ht="14.65" hidden="1" customHeight="1" x14ac:dyDescent="0.15"/>
    <row r="132" spans="1:26" s="10" customFormat="1" ht="14.65" hidden="1" customHeight="1" x14ac:dyDescent="0.15"/>
    <row r="133" spans="1:26" s="10" customFormat="1" ht="14.65" hidden="1" customHeight="1" x14ac:dyDescent="0.15"/>
    <row r="134" spans="1:26" s="10" customFormat="1" ht="14.65" hidden="1" customHeight="1" x14ac:dyDescent="0.15"/>
    <row r="135" spans="1:26" s="10" customFormat="1" ht="14.65" hidden="1" customHeight="1" x14ac:dyDescent="0.15"/>
    <row r="136" spans="1:26" s="10" customFormat="1" ht="14.65" hidden="1" customHeight="1" x14ac:dyDescent="0.15"/>
    <row r="137" spans="1:26" s="10" customFormat="1" ht="14.65" hidden="1" customHeight="1" x14ac:dyDescent="0.15"/>
    <row r="138" spans="1:26" s="10" customFormat="1" ht="14.65" hidden="1" customHeight="1" x14ac:dyDescent="0.15"/>
    <row r="139" spans="1:26" s="10" customFormat="1" ht="14.65" hidden="1" customHeight="1" x14ac:dyDescent="0.15"/>
    <row r="140" spans="1:26" s="10" customFormat="1" ht="14.65" hidden="1" customHeight="1" x14ac:dyDescent="0.15"/>
    <row r="141" spans="1:26" s="10" customFormat="1" ht="14.65" hidden="1" customHeight="1" x14ac:dyDescent="0.15"/>
    <row r="142" spans="1:26" s="10" customFormat="1" ht="14.65" hidden="1" customHeight="1" x14ac:dyDescent="0.15"/>
    <row r="143" spans="1:26" s="10" customFormat="1" ht="14.65" hidden="1" customHeight="1" x14ac:dyDescent="0.15"/>
    <row r="144" spans="1:26" s="10" customFormat="1" ht="14.65" hidden="1" customHeight="1" x14ac:dyDescent="0.15"/>
    <row r="145" spans="2:14" s="10" customFormat="1" ht="14.65" hidden="1" customHeight="1" x14ac:dyDescent="0.15"/>
    <row r="146" spans="2:14" s="10" customFormat="1" ht="14.65" hidden="1" customHeight="1" x14ac:dyDescent="0.15"/>
    <row r="147" spans="2:14" s="10" customFormat="1" ht="14.65" hidden="1" customHeight="1" x14ac:dyDescent="0.15"/>
    <row r="148" spans="2:14" s="10" customFormat="1" ht="14.65" hidden="1" customHeight="1" x14ac:dyDescent="0.15"/>
    <row r="149" spans="2:14" s="10" customFormat="1" ht="14.65" hidden="1" customHeight="1" x14ac:dyDescent="0.15"/>
    <row r="150" spans="2:14" s="10" customFormat="1" ht="14.65" hidden="1" customHeight="1" x14ac:dyDescent="0.15"/>
    <row r="151" spans="2:14" s="10" customFormat="1" ht="14.65" hidden="1" customHeight="1" x14ac:dyDescent="0.15"/>
    <row r="152" spans="2:14" s="10" customFormat="1" ht="14.65" hidden="1" customHeight="1" x14ac:dyDescent="0.15"/>
    <row r="153" spans="2:14" s="10" customFormat="1" ht="14.65" hidden="1" customHeight="1" x14ac:dyDescent="0.15"/>
    <row r="154" spans="2:14" s="10" customFormat="1" ht="14.65" hidden="1" customHeight="1" x14ac:dyDescent="0.15"/>
    <row r="155" spans="2:14" s="10" customFormat="1" ht="14.65" hidden="1" customHeight="1" x14ac:dyDescent="0.15"/>
    <row r="156" spans="2:14" s="10" customFormat="1" ht="14.65" hidden="1" customHeight="1" x14ac:dyDescent="0.15"/>
    <row r="157" spans="2:14" s="10" customFormat="1" ht="14.65" hidden="1" customHeight="1" x14ac:dyDescent="0.15"/>
    <row r="158" spans="2:14" s="10" customFormat="1" ht="14.65" hidden="1" customHeight="1" x14ac:dyDescent="0.15"/>
    <row r="159" spans="2:14" s="10" customFormat="1" ht="14.65" hidden="1" customHeight="1" x14ac:dyDescent="0.15"/>
    <row r="160" spans="2:14" s="10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 x14ac:dyDescent="0.15">
      <c r="Z164" s="5"/>
    </row>
    <row r="165" spans="1:26" s="10" customFormat="1" ht="14.65" hidden="1" customHeight="1" x14ac:dyDescent="0.15"/>
    <row r="166" spans="1:26" s="10" customFormat="1" ht="14.65" hidden="1" customHeight="1" x14ac:dyDescent="0.15"/>
    <row r="167" spans="1:26" s="10" customFormat="1" ht="14.65" hidden="1" customHeight="1" x14ac:dyDescent="0.15"/>
    <row r="168" spans="1:26" s="10" customFormat="1" ht="14.65" hidden="1" customHeight="1" x14ac:dyDescent="0.15"/>
    <row r="169" spans="1:26" s="10" customFormat="1" ht="14.65" hidden="1" customHeight="1" x14ac:dyDescent="0.15"/>
    <row r="170" spans="1:26" s="10" customFormat="1" ht="14.65" hidden="1" customHeight="1" x14ac:dyDescent="0.15"/>
    <row r="171" spans="1:26" s="10" customFormat="1" ht="14.65" hidden="1" customHeight="1" x14ac:dyDescent="0.15"/>
    <row r="172" spans="1:26" s="10" customFormat="1" ht="14.65" hidden="1" customHeight="1" x14ac:dyDescent="0.15"/>
    <row r="173" spans="1:26" s="10" customFormat="1" ht="14.65" hidden="1" customHeight="1" x14ac:dyDescent="0.15"/>
    <row r="174" spans="1:26" s="10" customFormat="1" ht="14.65" hidden="1" customHeight="1" x14ac:dyDescent="0.15">
      <c r="A174" s="4"/>
    </row>
    <row r="175" spans="1:26" s="10" customFormat="1" ht="14.65" hidden="1" customHeight="1" x14ac:dyDescent="0.15">
      <c r="A175" s="9"/>
    </row>
    <row r="176" spans="1:26" s="10" customFormat="1" ht="14.65" hidden="1" customHeight="1" x14ac:dyDescent="0.15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 x14ac:dyDescent="0.15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 x14ac:dyDescent="0.15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 x14ac:dyDescent="0.15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 x14ac:dyDescent="0.15"/>
    <row r="185" spans="1:26" s="10" customFormat="1" ht="14.65" hidden="1" customHeight="1" x14ac:dyDescent="0.15"/>
    <row r="186" spans="1:26" s="10" customFormat="1" ht="14.65" hidden="1" customHeight="1" x14ac:dyDescent="0.15"/>
    <row r="187" spans="1:26" s="10" customFormat="1" ht="14.65" hidden="1" customHeight="1" x14ac:dyDescent="0.15"/>
    <row r="188" spans="1:26" s="10" customFormat="1" ht="14.65" hidden="1" customHeight="1" x14ac:dyDescent="0.15"/>
    <row r="189" spans="1:26" s="10" customFormat="1" ht="14.65" hidden="1" customHeight="1" x14ac:dyDescent="0.15"/>
    <row r="190" spans="1:26" s="10" customFormat="1" ht="14.65" hidden="1" customHeight="1" x14ac:dyDescent="0.15"/>
    <row r="191" spans="1:26" s="10" customFormat="1" ht="14.65" hidden="1" customHeight="1" x14ac:dyDescent="0.15"/>
    <row r="192" spans="1:26" s="10" customFormat="1" ht="14.65" hidden="1" customHeight="1" x14ac:dyDescent="0.15"/>
    <row r="193" s="10" customFormat="1" ht="14.65" hidden="1" customHeight="1" x14ac:dyDescent="0.15"/>
    <row r="194" s="10" customFormat="1" ht="14.65" hidden="1" customHeight="1" x14ac:dyDescent="0.15"/>
    <row r="195" s="10" customFormat="1" ht="14.65" hidden="1" customHeight="1" x14ac:dyDescent="0.15"/>
    <row r="196" s="10" customFormat="1" ht="14.65" hidden="1" customHeight="1" x14ac:dyDescent="0.15"/>
    <row r="197" s="10" customFormat="1" ht="14.65" hidden="1" customHeight="1" x14ac:dyDescent="0.15"/>
    <row r="198" s="10" customFormat="1" ht="14.65" hidden="1" customHeight="1" x14ac:dyDescent="0.15"/>
    <row r="199" s="10" customFormat="1" ht="14.65" hidden="1" customHeight="1" x14ac:dyDescent="0.15"/>
    <row r="200" s="10" customFormat="1" ht="14.65" hidden="1" customHeight="1" x14ac:dyDescent="0.15"/>
    <row r="201" s="10" customFormat="1" ht="14.65" hidden="1" customHeight="1" x14ac:dyDescent="0.15"/>
    <row r="202" s="10" customFormat="1" ht="14.65" hidden="1" customHeight="1" x14ac:dyDescent="0.15"/>
    <row r="203" s="10" customFormat="1" ht="14.65" hidden="1" customHeight="1" x14ac:dyDescent="0.15"/>
    <row r="204" s="10" customFormat="1" ht="14.65" hidden="1" customHeight="1" x14ac:dyDescent="0.15"/>
    <row r="205" s="10" customFormat="1" ht="14.65" hidden="1" customHeight="1" x14ac:dyDescent="0.15"/>
    <row r="206" s="10" customFormat="1" ht="14.65" hidden="1" customHeight="1" x14ac:dyDescent="0.15"/>
    <row r="207" s="10" customFormat="1" ht="14.65" hidden="1" customHeight="1" x14ac:dyDescent="0.15"/>
    <row r="208" s="10" customFormat="1" ht="14.65" hidden="1" customHeight="1" x14ac:dyDescent="0.15"/>
    <row r="209" spans="2:26" s="10" customFormat="1" ht="14.65" hidden="1" customHeight="1" x14ac:dyDescent="0.15"/>
    <row r="210" spans="2:26" s="10" customFormat="1" ht="14.65" hidden="1" customHeight="1" x14ac:dyDescent="0.15"/>
    <row r="211" spans="2:26" s="10" customFormat="1" ht="14.65" hidden="1" customHeight="1" x14ac:dyDescent="0.15"/>
    <row r="212" spans="2:26" s="10" customFormat="1" ht="14.65" hidden="1" customHeight="1" x14ac:dyDescent="0.15"/>
    <row r="213" spans="2:26" s="10" customFormat="1" ht="14.65" hidden="1" customHeight="1" x14ac:dyDescent="0.15"/>
    <row r="214" spans="2:26" s="10" customFormat="1" ht="14.65" hidden="1" customHeight="1" x14ac:dyDescent="0.15"/>
    <row r="215" spans="2:26" s="10" customFormat="1" ht="14.65" hidden="1" customHeight="1" x14ac:dyDescent="0.15"/>
    <row r="216" spans="2:26" s="10" customFormat="1" ht="14.65" hidden="1" customHeight="1" x14ac:dyDescent="0.15"/>
    <row r="217" spans="2:26" s="10" customFormat="1" ht="14.65" hidden="1" customHeight="1" x14ac:dyDescent="0.15"/>
    <row r="218" spans="2:26" s="10" customFormat="1" ht="14.65" hidden="1" customHeight="1" x14ac:dyDescent="0.15"/>
    <row r="219" spans="2:26" s="10" customFormat="1" ht="14.65" hidden="1" customHeight="1" x14ac:dyDescent="0.15"/>
    <row r="220" spans="2:26" s="10" customFormat="1" ht="14.65" hidden="1" customHeight="1" x14ac:dyDescent="0.1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 x14ac:dyDescent="0.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 x14ac:dyDescent="0.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 x14ac:dyDescent="0.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 x14ac:dyDescent="0.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 x14ac:dyDescent="0.15">
      <c r="Z228" s="7"/>
    </row>
    <row r="229" spans="1:26" s="10" customFormat="1" ht="14.65" hidden="1" customHeight="1" x14ac:dyDescent="0.15"/>
    <row r="230" spans="1:26" s="10" customFormat="1" ht="14.65" hidden="1" customHeight="1" x14ac:dyDescent="0.1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 x14ac:dyDescent="0.1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 x14ac:dyDescent="0.15">
      <c r="Z233" s="7"/>
    </row>
    <row r="234" spans="1:26" s="10" customFormat="1" ht="14.65" hidden="1" customHeight="1" x14ac:dyDescent="0.15">
      <c r="A234" s="8"/>
    </row>
    <row r="235" spans="1:26" s="10" customFormat="1" ht="14.65" hidden="1" customHeight="1" x14ac:dyDescent="0.15">
      <c r="A235" s="5"/>
    </row>
    <row r="236" spans="1:26" s="10" customFormat="1" ht="14.65" hidden="1" customHeight="1" x14ac:dyDescent="0.15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 x14ac:dyDescent="0.15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 x14ac:dyDescent="0.15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 x14ac:dyDescent="0.15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 x14ac:dyDescent="0.15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 x14ac:dyDescent="0.15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 x14ac:dyDescent="0.15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 x14ac:dyDescent="0.15"/>
    <row r="250" spans="1:26" s="7" customFormat="1" ht="14.65" hidden="1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 x14ac:dyDescent="0.15"/>
    <row r="254" spans="1:26" s="10" customFormat="1" ht="14.65" hidden="1" customHeight="1" x14ac:dyDescent="0.15"/>
    <row r="255" spans="1:26" s="10" customFormat="1" ht="14.65" hidden="1" customHeight="1" x14ac:dyDescent="0.15"/>
    <row r="256" spans="1:26" s="10" customFormat="1" ht="14.65" hidden="1" customHeight="1" x14ac:dyDescent="0.15"/>
    <row r="257" spans="2:26" s="10" customFormat="1" ht="14.65" hidden="1" customHeight="1" x14ac:dyDescent="0.15"/>
    <row r="258" spans="2:26" s="10" customFormat="1" ht="14.65" hidden="1" customHeight="1" x14ac:dyDescent="0.15"/>
    <row r="259" spans="2:26" s="10" customFormat="1" ht="14.65" hidden="1" customHeight="1" x14ac:dyDescent="0.15"/>
    <row r="260" spans="2:26" s="10" customFormat="1" ht="14.65" hidden="1" customHeight="1" x14ac:dyDescent="0.15"/>
    <row r="261" spans="2:26" s="10" customFormat="1" ht="14.65" hidden="1" customHeight="1" x14ac:dyDescent="0.15"/>
    <row r="262" spans="2:26" s="10" customFormat="1" ht="14.65" hidden="1" customHeight="1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 x14ac:dyDescent="0.15"/>
    <row r="283" spans="1:26" ht="14.65" hidden="1" customHeight="1" x14ac:dyDescent="0.15"/>
  </sheetData>
  <mergeCells count="10">
    <mergeCell ref="B1:Z1"/>
    <mergeCell ref="B2:Z2"/>
    <mergeCell ref="B3:Z3"/>
    <mergeCell ref="B5:M5"/>
    <mergeCell ref="O5:Y5"/>
    <mergeCell ref="O61:Y61"/>
    <mergeCell ref="O62:Y62"/>
    <mergeCell ref="B63:M63"/>
    <mergeCell ref="O63:Y63"/>
    <mergeCell ref="O22:Y22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&amp;R郡上市（全体）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view="pageBreakPreview" zoomScaleNormal="100" zoomScaleSheetLayoutView="100" workbookViewId="0">
      <selection activeCell="Z25" sqref="Z25"/>
    </sheetView>
  </sheetViews>
  <sheetFormatPr defaultColWidth="9" defaultRowHeight="18" customHeight="1" x14ac:dyDescent="0.15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 x14ac:dyDescent="0.15">
      <c r="A1" s="147" t="s">
        <v>70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5" ht="18.75" x14ac:dyDescent="0.2">
      <c r="A2" s="148" t="s">
        <v>154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22"/>
      <c r="N2" s="22"/>
      <c r="O2" s="22"/>
    </row>
    <row r="3" spans="1:15" ht="17.25" customHeight="1" x14ac:dyDescent="0.2">
      <c r="A3" s="149" t="s">
        <v>169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22"/>
      <c r="N3" s="22"/>
      <c r="O3" s="22"/>
    </row>
    <row r="4" spans="1:15" ht="17.25" x14ac:dyDescent="0.2">
      <c r="A4" s="151" t="s">
        <v>170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22"/>
      <c r="N4" s="22"/>
      <c r="O4" s="22"/>
    </row>
    <row r="5" spans="1:15" thickBo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5"/>
      <c r="L5" s="76" t="s">
        <v>159</v>
      </c>
      <c r="M5" s="22"/>
      <c r="N5" s="22"/>
      <c r="O5" s="22"/>
    </row>
    <row r="6" spans="1:15" thickBot="1" x14ac:dyDescent="0.25">
      <c r="A6" s="152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72" t="s">
        <v>158</v>
      </c>
      <c r="M6" s="22"/>
      <c r="N6" s="22"/>
      <c r="O6" s="22"/>
    </row>
    <row r="7" spans="1:15" ht="12.75" x14ac:dyDescent="0.15">
      <c r="A7" s="23"/>
      <c r="B7" s="24" t="s">
        <v>71</v>
      </c>
      <c r="C7" s="24"/>
      <c r="D7" s="4"/>
      <c r="E7" s="24"/>
      <c r="F7" s="24"/>
      <c r="G7" s="24"/>
      <c r="H7" s="24"/>
      <c r="I7" s="25"/>
      <c r="J7" s="25"/>
      <c r="K7" s="25"/>
      <c r="L7" s="77">
        <f>SUM(L8,L23)</f>
        <v>39372284.426999994</v>
      </c>
    </row>
    <row r="8" spans="1:15" ht="12.75" x14ac:dyDescent="0.15">
      <c r="A8" s="23"/>
      <c r="B8" s="24"/>
      <c r="C8" s="24" t="s">
        <v>72</v>
      </c>
      <c r="D8" s="24"/>
      <c r="E8" s="24"/>
      <c r="F8" s="24"/>
      <c r="G8" s="24"/>
      <c r="H8" s="24"/>
      <c r="I8" s="25"/>
      <c r="J8" s="25"/>
      <c r="K8" s="25"/>
      <c r="L8" s="77">
        <f>SUM(L19,L14,L9)</f>
        <v>22323964.700999998</v>
      </c>
    </row>
    <row r="9" spans="1:15" ht="12.75" x14ac:dyDescent="0.15">
      <c r="A9" s="23"/>
      <c r="B9" s="24"/>
      <c r="C9" s="24"/>
      <c r="D9" s="24" t="s">
        <v>73</v>
      </c>
      <c r="E9" s="24"/>
      <c r="F9" s="24"/>
      <c r="G9" s="24"/>
      <c r="H9" s="24"/>
      <c r="I9" s="25"/>
      <c r="J9" s="25"/>
      <c r="K9" s="25"/>
      <c r="L9" s="77">
        <f>SUM(L10:L13)</f>
        <v>7364646.2179999994</v>
      </c>
      <c r="N9" s="5" t="s">
        <v>74</v>
      </c>
    </row>
    <row r="10" spans="1:15" s="10" customFormat="1" ht="12.75" x14ac:dyDescent="0.15">
      <c r="A10" s="23"/>
      <c r="B10" s="24"/>
      <c r="C10" s="24"/>
      <c r="D10" s="24"/>
      <c r="E10" s="24" t="s">
        <v>75</v>
      </c>
      <c r="F10" s="24"/>
      <c r="G10" s="24"/>
      <c r="H10" s="24"/>
      <c r="I10" s="25"/>
      <c r="J10" s="25"/>
      <c r="K10" s="25"/>
      <c r="L10" s="77">
        <v>5892520.4879999999</v>
      </c>
    </row>
    <row r="11" spans="1:15" s="10" customFormat="1" ht="12.75" x14ac:dyDescent="0.15">
      <c r="A11" s="23"/>
      <c r="B11" s="24"/>
      <c r="C11" s="24"/>
      <c r="D11" s="24"/>
      <c r="E11" s="24" t="s">
        <v>76</v>
      </c>
      <c r="F11" s="24"/>
      <c r="G11" s="24"/>
      <c r="H11" s="24"/>
      <c r="I11" s="25"/>
      <c r="J11" s="25"/>
      <c r="K11" s="25"/>
      <c r="L11" s="77">
        <v>479856.17000000004</v>
      </c>
    </row>
    <row r="12" spans="1:15" s="10" customFormat="1" ht="12.75" x14ac:dyDescent="0.15">
      <c r="A12" s="23"/>
      <c r="B12" s="24"/>
      <c r="C12" s="24"/>
      <c r="D12" s="24"/>
      <c r="E12" s="24" t="s">
        <v>77</v>
      </c>
      <c r="F12" s="24"/>
      <c r="G12" s="24"/>
      <c r="H12" s="24"/>
      <c r="I12" s="25"/>
      <c r="J12" s="25"/>
      <c r="K12" s="25"/>
      <c r="L12" s="77">
        <v>394270.152</v>
      </c>
    </row>
    <row r="13" spans="1:15" s="10" customFormat="1" ht="12.75" x14ac:dyDescent="0.15">
      <c r="A13" s="23"/>
      <c r="B13" s="24"/>
      <c r="C13" s="24"/>
      <c r="D13" s="24"/>
      <c r="E13" s="24" t="s">
        <v>34</v>
      </c>
      <c r="F13" s="24"/>
      <c r="G13" s="24"/>
      <c r="H13" s="24"/>
      <c r="I13" s="25"/>
      <c r="J13" s="25"/>
      <c r="K13" s="25"/>
      <c r="L13" s="77">
        <v>597999.40800000005</v>
      </c>
    </row>
    <row r="14" spans="1:15" s="10" customFormat="1" ht="12.75" x14ac:dyDescent="0.15">
      <c r="A14" s="23"/>
      <c r="B14" s="24"/>
      <c r="C14" s="24"/>
      <c r="D14" s="24" t="s">
        <v>78</v>
      </c>
      <c r="E14" s="24"/>
      <c r="F14" s="24"/>
      <c r="G14" s="24"/>
      <c r="H14" s="24"/>
      <c r="I14" s="25"/>
      <c r="J14" s="25"/>
      <c r="K14" s="25"/>
      <c r="L14" s="77">
        <f>SUM(L15:L18)</f>
        <v>14074365.408999998</v>
      </c>
    </row>
    <row r="15" spans="1:15" s="10" customFormat="1" ht="12.75" x14ac:dyDescent="0.15">
      <c r="A15" s="23"/>
      <c r="B15" s="24"/>
      <c r="C15" s="24"/>
      <c r="D15" s="24"/>
      <c r="E15" s="24" t="s">
        <v>79</v>
      </c>
      <c r="F15" s="24"/>
      <c r="G15" s="24"/>
      <c r="H15" s="24"/>
      <c r="I15" s="25"/>
      <c r="J15" s="25"/>
      <c r="K15" s="25"/>
      <c r="L15" s="77">
        <v>6499500.5589999994</v>
      </c>
    </row>
    <row r="16" spans="1:15" s="10" customFormat="1" ht="12.75" x14ac:dyDescent="0.15">
      <c r="A16" s="23"/>
      <c r="B16" s="24"/>
      <c r="C16" s="24"/>
      <c r="D16" s="24"/>
      <c r="E16" s="24" t="s">
        <v>80</v>
      </c>
      <c r="F16" s="24"/>
      <c r="G16" s="24"/>
      <c r="H16" s="24"/>
      <c r="I16" s="25"/>
      <c r="J16" s="25"/>
      <c r="K16" s="25"/>
      <c r="L16" s="77">
        <v>1899271.763</v>
      </c>
    </row>
    <row r="17" spans="1:22" s="10" customFormat="1" ht="15.75" customHeight="1" x14ac:dyDescent="0.15">
      <c r="A17" s="23"/>
      <c r="B17" s="24"/>
      <c r="C17" s="24"/>
      <c r="D17" s="24"/>
      <c r="E17" s="24" t="s">
        <v>81</v>
      </c>
      <c r="F17" s="24"/>
      <c r="G17" s="24"/>
      <c r="H17" s="24"/>
      <c r="I17" s="25"/>
      <c r="J17" s="25"/>
      <c r="K17" s="25"/>
      <c r="L17" s="77">
        <v>5667645.0109999999</v>
      </c>
    </row>
    <row r="18" spans="1:22" s="10" customFormat="1" ht="15.75" customHeight="1" x14ac:dyDescent="0.15">
      <c r="A18" s="23"/>
      <c r="B18" s="24"/>
      <c r="C18" s="24"/>
      <c r="D18" s="24"/>
      <c r="E18" s="24" t="s">
        <v>34</v>
      </c>
      <c r="F18" s="24"/>
      <c r="G18" s="24"/>
      <c r="H18" s="24"/>
      <c r="I18" s="25"/>
      <c r="J18" s="25"/>
      <c r="K18" s="25"/>
      <c r="L18" s="77">
        <v>7948.076</v>
      </c>
    </row>
    <row r="19" spans="1:22" s="10" customFormat="1" ht="15.75" customHeight="1" x14ac:dyDescent="0.15">
      <c r="A19" s="23"/>
      <c r="B19" s="24"/>
      <c r="C19" s="24"/>
      <c r="D19" s="24" t="s">
        <v>82</v>
      </c>
      <c r="E19" s="24"/>
      <c r="F19" s="24"/>
      <c r="G19" s="24"/>
      <c r="H19" s="24"/>
      <c r="I19" s="25"/>
      <c r="J19" s="25"/>
      <c r="K19" s="25"/>
      <c r="L19" s="77">
        <f>SUM(L20:L22)</f>
        <v>884953.07400000002</v>
      </c>
      <c r="O19" s="24"/>
      <c r="P19" s="24"/>
      <c r="Q19" s="24"/>
      <c r="R19" s="24"/>
      <c r="S19" s="25"/>
      <c r="T19" s="25"/>
      <c r="U19" s="25"/>
      <c r="V19" s="25"/>
    </row>
    <row r="20" spans="1:22" s="10" customFormat="1" ht="15.75" customHeight="1" x14ac:dyDescent="0.15">
      <c r="A20" s="23"/>
      <c r="B20" s="24"/>
      <c r="C20" s="24"/>
      <c r="D20" s="4"/>
      <c r="E20" s="4" t="s">
        <v>83</v>
      </c>
      <c r="F20" s="4"/>
      <c r="G20" s="24"/>
      <c r="H20" s="24"/>
      <c r="I20" s="25"/>
      <c r="J20" s="25"/>
      <c r="K20" s="25"/>
      <c r="L20" s="77">
        <v>439726.60399999999</v>
      </c>
      <c r="O20" s="24"/>
      <c r="P20" s="24"/>
      <c r="Q20" s="24"/>
      <c r="R20" s="24"/>
      <c r="S20" s="25"/>
      <c r="T20" s="25"/>
      <c r="U20" s="25"/>
      <c r="V20" s="25"/>
    </row>
    <row r="21" spans="1:22" s="10" customFormat="1" ht="15.75" customHeight="1" x14ac:dyDescent="0.15">
      <c r="A21" s="23"/>
      <c r="B21" s="24"/>
      <c r="C21" s="24"/>
      <c r="D21" s="4"/>
      <c r="E21" s="24" t="s">
        <v>84</v>
      </c>
      <c r="F21" s="24"/>
      <c r="G21" s="24"/>
      <c r="H21" s="24"/>
      <c r="I21" s="25"/>
      <c r="J21" s="25"/>
      <c r="K21" s="25"/>
      <c r="L21" s="77">
        <v>30742.019</v>
      </c>
      <c r="O21" s="24"/>
      <c r="P21" s="24"/>
      <c r="Q21" s="24"/>
      <c r="R21" s="24"/>
      <c r="S21" s="25"/>
      <c r="T21" s="25"/>
      <c r="U21" s="25"/>
      <c r="V21" s="25"/>
    </row>
    <row r="22" spans="1:22" s="10" customFormat="1" ht="15.75" customHeight="1" x14ac:dyDescent="0.15">
      <c r="A22" s="23"/>
      <c r="B22" s="24"/>
      <c r="C22" s="24"/>
      <c r="D22" s="4"/>
      <c r="E22" s="24" t="s">
        <v>13</v>
      </c>
      <c r="F22" s="24"/>
      <c r="G22" s="24"/>
      <c r="H22" s="24"/>
      <c r="I22" s="25"/>
      <c r="J22" s="25"/>
      <c r="K22" s="25"/>
      <c r="L22" s="77">
        <v>414484.451</v>
      </c>
      <c r="O22" s="24"/>
      <c r="P22" s="24"/>
      <c r="Q22" s="24"/>
      <c r="R22" s="24"/>
      <c r="S22" s="25"/>
      <c r="T22" s="25"/>
      <c r="U22" s="25"/>
      <c r="V22" s="25"/>
    </row>
    <row r="23" spans="1:22" s="10" customFormat="1" ht="15.75" customHeight="1" x14ac:dyDescent="0.15">
      <c r="A23" s="23"/>
      <c r="B23" s="24"/>
      <c r="C23" s="26" t="s">
        <v>85</v>
      </c>
      <c r="D23" s="26"/>
      <c r="E23" s="24"/>
      <c r="F23" s="24"/>
      <c r="G23" s="24"/>
      <c r="H23" s="24"/>
      <c r="I23" s="25"/>
      <c r="J23" s="25"/>
      <c r="K23" s="25"/>
      <c r="L23" s="77">
        <f>SUM(L24:L27)</f>
        <v>17048319.725999996</v>
      </c>
      <c r="O23" s="24"/>
      <c r="P23" s="24"/>
      <c r="Q23" s="24"/>
      <c r="R23" s="24"/>
      <c r="S23" s="25"/>
      <c r="T23" s="25"/>
      <c r="U23" s="25"/>
      <c r="V23" s="25"/>
    </row>
    <row r="24" spans="1:22" s="10" customFormat="1" ht="15.75" customHeight="1" x14ac:dyDescent="0.15">
      <c r="A24" s="23"/>
      <c r="B24" s="24"/>
      <c r="C24" s="24"/>
      <c r="D24" s="24" t="s">
        <v>86</v>
      </c>
      <c r="E24" s="24"/>
      <c r="F24" s="24"/>
      <c r="G24" s="24"/>
      <c r="H24" s="24"/>
      <c r="I24" s="25"/>
      <c r="J24" s="25"/>
      <c r="K24" s="25"/>
      <c r="L24" s="77">
        <v>13010808.129999999</v>
      </c>
      <c r="O24" s="24"/>
      <c r="P24" s="24"/>
      <c r="Q24" s="24"/>
      <c r="R24" s="24"/>
      <c r="S24" s="25"/>
      <c r="T24" s="25"/>
      <c r="U24" s="25"/>
      <c r="V24" s="25"/>
    </row>
    <row r="25" spans="1:22" s="10" customFormat="1" ht="15.75" customHeight="1" x14ac:dyDescent="0.15">
      <c r="A25" s="23"/>
      <c r="B25" s="24"/>
      <c r="C25" s="24"/>
      <c r="D25" s="24" t="s">
        <v>87</v>
      </c>
      <c r="E25" s="24"/>
      <c r="F25" s="24"/>
      <c r="G25" s="24"/>
      <c r="H25" s="24"/>
      <c r="I25" s="25"/>
      <c r="J25" s="25"/>
      <c r="K25" s="25"/>
      <c r="L25" s="77">
        <v>2330287.8739999998</v>
      </c>
    </row>
    <row r="26" spans="1:22" s="10" customFormat="1" ht="15.75" customHeight="1" x14ac:dyDescent="0.15">
      <c r="A26" s="23"/>
      <c r="B26" s="24"/>
      <c r="C26" s="24"/>
      <c r="D26" s="24" t="s">
        <v>160</v>
      </c>
      <c r="E26" s="24"/>
      <c r="F26" s="24"/>
      <c r="G26" s="24"/>
      <c r="H26" s="24"/>
      <c r="I26" s="25"/>
      <c r="J26" s="25"/>
      <c r="K26" s="25"/>
      <c r="L26" s="77">
        <v>1695128.9999999998</v>
      </c>
    </row>
    <row r="27" spans="1:22" s="10" customFormat="1" ht="15.75" customHeight="1" x14ac:dyDescent="0.15">
      <c r="A27" s="23"/>
      <c r="B27" s="24"/>
      <c r="C27" s="24"/>
      <c r="D27" s="24" t="s">
        <v>62</v>
      </c>
      <c r="E27" s="24"/>
      <c r="F27" s="24"/>
      <c r="G27" s="24"/>
      <c r="H27" s="24"/>
      <c r="I27" s="25"/>
      <c r="J27" s="25"/>
      <c r="K27" s="25"/>
      <c r="L27" s="77">
        <v>12094.722</v>
      </c>
    </row>
    <row r="28" spans="1:22" s="10" customFormat="1" ht="15.75" customHeight="1" x14ac:dyDescent="0.15">
      <c r="A28" s="23"/>
      <c r="B28" s="27" t="s">
        <v>88</v>
      </c>
      <c r="C28" s="27"/>
      <c r="D28" s="24"/>
      <c r="E28" s="24"/>
      <c r="F28" s="24"/>
      <c r="G28" s="24"/>
      <c r="H28" s="24"/>
      <c r="I28" s="25"/>
      <c r="J28" s="25"/>
      <c r="K28" s="25"/>
      <c r="L28" s="77">
        <f>SUM(L29:L30)</f>
        <v>5464226.0019999994</v>
      </c>
    </row>
    <row r="29" spans="1:22" s="10" customFormat="1" ht="15.75" customHeight="1" x14ac:dyDescent="0.15">
      <c r="A29" s="23"/>
      <c r="B29" s="24"/>
      <c r="C29" s="24" t="s">
        <v>89</v>
      </c>
      <c r="D29" s="27"/>
      <c r="E29" s="24"/>
      <c r="F29" s="24"/>
      <c r="G29" s="24"/>
      <c r="H29" s="24"/>
      <c r="I29" s="25"/>
      <c r="J29" s="25"/>
      <c r="K29" s="25"/>
      <c r="L29" s="77">
        <v>4488978.5249999994</v>
      </c>
    </row>
    <row r="30" spans="1:22" s="10" customFormat="1" ht="15.75" customHeight="1" x14ac:dyDescent="0.15">
      <c r="A30" s="23"/>
      <c r="B30" s="24"/>
      <c r="C30" s="24" t="s">
        <v>34</v>
      </c>
      <c r="D30" s="24"/>
      <c r="E30" s="4"/>
      <c r="F30" s="24"/>
      <c r="G30" s="24"/>
      <c r="H30" s="24"/>
      <c r="I30" s="25"/>
      <c r="J30" s="25"/>
      <c r="K30" s="25"/>
      <c r="L30" s="77">
        <v>975247.47700000007</v>
      </c>
      <c r="U30" s="14"/>
    </row>
    <row r="31" spans="1:22" s="10" customFormat="1" ht="15.75" customHeight="1" x14ac:dyDescent="0.15">
      <c r="A31" s="28" t="s">
        <v>90</v>
      </c>
      <c r="B31" s="29"/>
      <c r="C31" s="29"/>
      <c r="D31" s="29"/>
      <c r="E31" s="29"/>
      <c r="F31" s="29"/>
      <c r="G31" s="29"/>
      <c r="H31" s="29"/>
      <c r="I31" s="30"/>
      <c r="J31" s="30"/>
      <c r="K31" s="30"/>
      <c r="L31" s="78">
        <f>L28-L7</f>
        <v>-33908058.424999997</v>
      </c>
    </row>
    <row r="32" spans="1:22" s="10" customFormat="1" ht="15.75" customHeight="1" x14ac:dyDescent="0.15">
      <c r="A32" s="23"/>
      <c r="B32" s="24" t="s">
        <v>91</v>
      </c>
      <c r="C32" s="24"/>
      <c r="D32" s="4"/>
      <c r="E32" s="24"/>
      <c r="F32" s="24"/>
      <c r="G32" s="24"/>
      <c r="H32" s="24"/>
      <c r="I32" s="25"/>
      <c r="J32" s="25"/>
      <c r="K32" s="25"/>
      <c r="L32" s="77">
        <f>SUM(L33:L37)</f>
        <v>55078.606</v>
      </c>
    </row>
    <row r="33" spans="1:12" s="10" customFormat="1" ht="15.75" customHeight="1" x14ac:dyDescent="0.15">
      <c r="A33" s="23"/>
      <c r="B33" s="24"/>
      <c r="C33" s="4" t="s">
        <v>92</v>
      </c>
      <c r="D33" s="4"/>
      <c r="E33" s="24"/>
      <c r="F33" s="24"/>
      <c r="G33" s="24"/>
      <c r="H33" s="24"/>
      <c r="I33" s="25"/>
      <c r="J33" s="25"/>
      <c r="K33" s="25"/>
      <c r="L33" s="77">
        <v>0</v>
      </c>
    </row>
    <row r="34" spans="1:12" s="10" customFormat="1" ht="12.75" x14ac:dyDescent="0.15">
      <c r="A34" s="23"/>
      <c r="B34" s="24"/>
      <c r="C34" s="26" t="s">
        <v>93</v>
      </c>
      <c r="D34" s="26"/>
      <c r="E34" s="24"/>
      <c r="F34" s="24"/>
      <c r="G34" s="24"/>
      <c r="H34" s="24"/>
      <c r="I34" s="25"/>
      <c r="J34" s="25"/>
      <c r="K34" s="25"/>
      <c r="L34" s="77">
        <v>23765.044999999998</v>
      </c>
    </row>
    <row r="35" spans="1:12" s="10" customFormat="1" ht="12.75" x14ac:dyDescent="0.15">
      <c r="A35" s="23"/>
      <c r="B35" s="24"/>
      <c r="C35" s="26" t="s">
        <v>161</v>
      </c>
      <c r="D35" s="26"/>
      <c r="E35" s="24"/>
      <c r="F35" s="24"/>
      <c r="G35" s="24"/>
      <c r="H35" s="24"/>
      <c r="I35" s="25"/>
      <c r="J35" s="25"/>
      <c r="K35" s="25"/>
      <c r="L35" s="77">
        <v>0</v>
      </c>
    </row>
    <row r="36" spans="1:12" s="10" customFormat="1" ht="12.75" x14ac:dyDescent="0.15">
      <c r="A36" s="23"/>
      <c r="B36" s="24"/>
      <c r="C36" s="24" t="s">
        <v>94</v>
      </c>
      <c r="D36" s="24"/>
      <c r="E36" s="24"/>
      <c r="F36" s="24"/>
      <c r="G36" s="24"/>
      <c r="H36" s="24"/>
      <c r="I36" s="25"/>
      <c r="J36" s="25"/>
      <c r="K36" s="25"/>
      <c r="L36" s="77">
        <v>0</v>
      </c>
    </row>
    <row r="37" spans="1:12" s="10" customFormat="1" ht="12.75" x14ac:dyDescent="0.15">
      <c r="A37" s="23"/>
      <c r="B37" s="24"/>
      <c r="C37" s="24" t="s">
        <v>34</v>
      </c>
      <c r="D37" s="24"/>
      <c r="E37" s="24"/>
      <c r="F37" s="24"/>
      <c r="G37" s="24"/>
      <c r="H37" s="24"/>
      <c r="I37" s="25"/>
      <c r="J37" s="25"/>
      <c r="K37" s="25"/>
      <c r="L37" s="77">
        <v>31313.561000000002</v>
      </c>
    </row>
    <row r="38" spans="1:12" s="10" customFormat="1" ht="12.75" x14ac:dyDescent="0.15">
      <c r="A38" s="23"/>
      <c r="B38" s="24" t="s">
        <v>95</v>
      </c>
      <c r="C38" s="24"/>
      <c r="D38" s="24"/>
      <c r="E38" s="24"/>
      <c r="F38" s="24"/>
      <c r="G38" s="24"/>
      <c r="H38" s="24"/>
      <c r="I38" s="25"/>
      <c r="J38" s="25"/>
      <c r="K38" s="25"/>
      <c r="L38" s="77">
        <f>SUM(L39:L40)</f>
        <v>28904.541999999998</v>
      </c>
    </row>
    <row r="39" spans="1:12" s="10" customFormat="1" ht="12.75" x14ac:dyDescent="0.15">
      <c r="A39" s="23"/>
      <c r="B39" s="24"/>
      <c r="C39" s="24" t="s">
        <v>96</v>
      </c>
      <c r="D39" s="24"/>
      <c r="E39" s="24"/>
      <c r="F39" s="24"/>
      <c r="G39" s="24"/>
      <c r="H39" s="24"/>
      <c r="I39" s="25"/>
      <c r="J39" s="25"/>
      <c r="K39" s="25"/>
      <c r="L39" s="77">
        <v>26971.067999999999</v>
      </c>
    </row>
    <row r="40" spans="1:12" s="10" customFormat="1" ht="13.5" thickBot="1" x14ac:dyDescent="0.2">
      <c r="A40" s="31"/>
      <c r="B40" s="32"/>
      <c r="C40" s="32" t="s">
        <v>13</v>
      </c>
      <c r="D40" s="32"/>
      <c r="E40" s="32"/>
      <c r="F40" s="32"/>
      <c r="G40" s="32"/>
      <c r="H40" s="32"/>
      <c r="I40" s="33"/>
      <c r="J40" s="33"/>
      <c r="K40" s="33"/>
      <c r="L40" s="79">
        <v>1933.4739999999999</v>
      </c>
    </row>
    <row r="41" spans="1:12" s="10" customFormat="1" ht="13.5" thickBot="1" x14ac:dyDescent="0.2">
      <c r="A41" s="34" t="s">
        <v>97</v>
      </c>
      <c r="B41" s="35"/>
      <c r="C41" s="35"/>
      <c r="D41" s="35"/>
      <c r="E41" s="35"/>
      <c r="F41" s="35"/>
      <c r="G41" s="35"/>
      <c r="H41" s="35"/>
      <c r="I41" s="36"/>
      <c r="J41" s="36"/>
      <c r="K41" s="36"/>
      <c r="L41" s="80">
        <f>L31-L32+L38</f>
        <v>-33934232.488999993</v>
      </c>
    </row>
    <row r="42" spans="1:12" s="10" customFormat="1" ht="12.75" x14ac:dyDescent="0.15">
      <c r="A42" s="37"/>
      <c r="B42" s="37"/>
      <c r="C42" s="37"/>
      <c r="D42" s="37"/>
      <c r="E42" s="37"/>
      <c r="F42" s="37"/>
      <c r="G42" s="37"/>
      <c r="H42" s="37"/>
      <c r="I42" s="38"/>
      <c r="J42" s="38"/>
      <c r="K42" s="38"/>
    </row>
    <row r="43" spans="1:12" s="10" customFormat="1" ht="12.75" x14ac:dyDescent="0.15">
      <c r="A43" s="24"/>
      <c r="B43" s="24"/>
      <c r="C43" s="24"/>
      <c r="D43" s="24"/>
      <c r="E43" s="24"/>
      <c r="F43" s="24"/>
      <c r="G43" s="24"/>
      <c r="H43" s="24"/>
      <c r="I43" s="25"/>
      <c r="J43" s="25"/>
      <c r="K43" s="25"/>
    </row>
    <row r="44" spans="1:12" s="10" customFormat="1" ht="12.75" x14ac:dyDescent="0.15">
      <c r="A44" s="24"/>
      <c r="B44" s="24"/>
      <c r="C44" s="24"/>
      <c r="D44" s="24"/>
      <c r="E44" s="24"/>
      <c r="F44" s="24"/>
      <c r="G44" s="24"/>
      <c r="H44" s="24"/>
      <c r="I44" s="25"/>
      <c r="J44" s="25"/>
      <c r="K44" s="25"/>
    </row>
    <row r="45" spans="1:12" s="10" customFormat="1" ht="12.75" x14ac:dyDescent="0.15"/>
    <row r="46" spans="1:12" s="10" customFormat="1" ht="12.75" x14ac:dyDescent="0.15"/>
    <row r="47" spans="1:12" s="10" customFormat="1" ht="12.75" x14ac:dyDescent="0.15"/>
    <row r="48" spans="1:12" s="10" customFormat="1" ht="12.75" x14ac:dyDescent="0.15"/>
    <row r="49" spans="1:15" s="10" customFormat="1" ht="12.75" x14ac:dyDescent="0.15"/>
    <row r="50" spans="1:15" s="10" customFormat="1" ht="12.75" x14ac:dyDescent="0.15"/>
    <row r="51" spans="1:15" s="10" customFormat="1" ht="12.75" x14ac:dyDescent="0.15"/>
    <row r="52" spans="1:15" s="10" customFormat="1" ht="12.7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 x14ac:dyDescent="0.15"/>
    <row r="56" spans="1:15" s="10" customFormat="1" ht="12.75" x14ac:dyDescent="0.15"/>
    <row r="57" spans="1:15" s="10" customFormat="1" ht="12.75" x14ac:dyDescent="0.15"/>
    <row r="58" spans="1:15" s="10" customFormat="1" ht="12.75" x14ac:dyDescent="0.15"/>
    <row r="59" spans="1:15" s="10" customFormat="1" ht="12.75" x14ac:dyDescent="0.15"/>
    <row r="60" spans="1:15" s="10" customFormat="1" ht="12.75" x14ac:dyDescent="0.15"/>
    <row r="61" spans="1:15" s="10" customFormat="1" ht="12.75" x14ac:dyDescent="0.15"/>
    <row r="62" spans="1:15" s="10" customFormat="1" ht="12.75" x14ac:dyDescent="0.15"/>
    <row r="63" spans="1:15" s="9" customFormat="1" ht="12.7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 x14ac:dyDescent="0.15">
      <c r="L66" s="5"/>
      <c r="M66" s="5"/>
      <c r="N66" s="5"/>
      <c r="O66" s="5"/>
    </row>
    <row r="67" spans="1:15" s="10" customFormat="1" ht="12.75" x14ac:dyDescent="0.15"/>
    <row r="68" spans="1:15" s="10" customFormat="1" ht="12.75" x14ac:dyDescent="0.15"/>
    <row r="69" spans="1:15" s="10" customFormat="1" ht="12.75" x14ac:dyDescent="0.15"/>
    <row r="70" spans="1:15" s="10" customFormat="1" ht="12.75" x14ac:dyDescent="0.15"/>
    <row r="71" spans="1:15" s="10" customFormat="1" ht="12.75" x14ac:dyDescent="0.15"/>
    <row r="72" spans="1:15" s="10" customFormat="1" ht="12.75" x14ac:dyDescent="0.15"/>
    <row r="73" spans="1:15" s="10" customFormat="1" ht="12.75" x14ac:dyDescent="0.15"/>
    <row r="74" spans="1:15" s="10" customFormat="1" ht="12.75" x14ac:dyDescent="0.15"/>
    <row r="75" spans="1:15" s="10" customFormat="1" ht="12.75" x14ac:dyDescent="0.15"/>
    <row r="76" spans="1:15" s="10" customFormat="1" ht="12.75" x14ac:dyDescent="0.15"/>
    <row r="77" spans="1:15" s="10" customFormat="1" ht="12.75" x14ac:dyDescent="0.15"/>
    <row r="78" spans="1:15" s="10" customFormat="1" ht="12.75" x14ac:dyDescent="0.15"/>
    <row r="79" spans="1:15" s="10" customFormat="1" ht="12.75" x14ac:dyDescent="0.15"/>
    <row r="80" spans="1:15" s="10" customFormat="1" ht="12.75" x14ac:dyDescent="0.15"/>
    <row r="81" spans="1:11" s="10" customFormat="1" ht="12.75" x14ac:dyDescent="0.15"/>
    <row r="82" spans="1:11" s="10" customFormat="1" ht="12.75" x14ac:dyDescent="0.15"/>
    <row r="83" spans="1:11" s="10" customFormat="1" ht="12.75" x14ac:dyDescent="0.15"/>
    <row r="84" spans="1:11" s="10" customFormat="1" ht="12.75" x14ac:dyDescent="0.15"/>
    <row r="85" spans="1:11" s="10" customFormat="1" ht="12.75" x14ac:dyDescent="0.15"/>
    <row r="86" spans="1:11" s="10" customFormat="1" ht="12.7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 x14ac:dyDescent="0.15"/>
    <row r="91" spans="1:11" s="10" customFormat="1" ht="12.75" x14ac:dyDescent="0.15"/>
    <row r="92" spans="1:11" s="10" customFormat="1" ht="12.75" x14ac:dyDescent="0.15"/>
    <row r="93" spans="1:11" s="10" customFormat="1" ht="12.75" x14ac:dyDescent="0.15"/>
    <row r="94" spans="1:11" s="10" customFormat="1" ht="12.75" x14ac:dyDescent="0.15"/>
    <row r="95" spans="1:11" s="10" customFormat="1" ht="12.75" x14ac:dyDescent="0.15"/>
    <row r="96" spans="1:11" s="10" customFormat="1" ht="12.75" x14ac:dyDescent="0.15"/>
    <row r="97" spans="1:15" s="4" customFormat="1" ht="12.7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 x14ac:dyDescent="0.15">
      <c r="L101" s="5"/>
      <c r="M101" s="5"/>
      <c r="N101" s="5"/>
      <c r="O101" s="5"/>
    </row>
    <row r="102" spans="1:15" s="10" customFormat="1" ht="12.75" x14ac:dyDescent="0.15"/>
    <row r="103" spans="1:15" s="10" customFormat="1" ht="12.75" x14ac:dyDescent="0.15"/>
    <row r="104" spans="1:15" s="10" customFormat="1" ht="12.75" x14ac:dyDescent="0.15"/>
    <row r="105" spans="1:15" s="10" customFormat="1" ht="12.75" x14ac:dyDescent="0.15"/>
    <row r="106" spans="1:15" s="10" customFormat="1" ht="12.75" x14ac:dyDescent="0.15"/>
    <row r="107" spans="1:15" s="10" customFormat="1" ht="12.75" x14ac:dyDescent="0.15"/>
    <row r="108" spans="1:15" s="10" customFormat="1" ht="12.75" x14ac:dyDescent="0.15"/>
    <row r="109" spans="1:15" s="10" customFormat="1" ht="12.75" x14ac:dyDescent="0.15"/>
    <row r="110" spans="1:15" s="10" customFormat="1" ht="12.75" x14ac:dyDescent="0.15"/>
    <row r="111" spans="1:15" s="10" customFormat="1" ht="12.75" x14ac:dyDescent="0.15"/>
    <row r="112" spans="1:15" s="10" customFormat="1" ht="12.75" x14ac:dyDescent="0.15"/>
    <row r="113" spans="1:11" s="10" customFormat="1" ht="12.75" x14ac:dyDescent="0.15"/>
    <row r="114" spans="1:11" s="10" customFormat="1" ht="12.75" x14ac:dyDescent="0.15"/>
    <row r="115" spans="1:11" s="10" customFormat="1" ht="12.75" x14ac:dyDescent="0.15"/>
    <row r="116" spans="1:11" s="10" customFormat="1" ht="12.75" x14ac:dyDescent="0.15"/>
    <row r="117" spans="1:11" s="10" customFormat="1" ht="12.75" x14ac:dyDescent="0.15"/>
    <row r="118" spans="1:11" s="10" customFormat="1" ht="12.75" x14ac:dyDescent="0.15"/>
    <row r="119" spans="1:11" s="10" customFormat="1" ht="12.75" x14ac:dyDescent="0.15"/>
    <row r="120" spans="1:11" s="10" customFormat="1" ht="12.75" x14ac:dyDescent="0.15"/>
    <row r="121" spans="1:11" s="10" customFormat="1" ht="12.75" x14ac:dyDescent="0.15"/>
    <row r="122" spans="1:11" s="10" customFormat="1" ht="12.75" x14ac:dyDescent="0.15"/>
    <row r="123" spans="1:11" s="10" customFormat="1" ht="12.75" x14ac:dyDescent="0.15"/>
    <row r="124" spans="1:11" s="10" customFormat="1" ht="12.75" x14ac:dyDescent="0.15"/>
    <row r="125" spans="1:11" s="10" customFormat="1" ht="12.75" x14ac:dyDescent="0.15"/>
    <row r="126" spans="1:11" s="10" customFormat="1" ht="12.75" x14ac:dyDescent="0.15"/>
    <row r="127" spans="1:11" s="10" customFormat="1" ht="12.75" x14ac:dyDescent="0.15"/>
    <row r="128" spans="1:11" s="10" customFormat="1" ht="12.7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 x14ac:dyDescent="0.15"/>
    <row r="133" spans="1:15" s="10" customFormat="1" ht="12.75" x14ac:dyDescent="0.15"/>
    <row r="134" spans="1:15" s="10" customFormat="1" ht="12.75" x14ac:dyDescent="0.15"/>
    <row r="135" spans="1:15" s="10" customFormat="1" ht="12.75" x14ac:dyDescent="0.15"/>
    <row r="136" spans="1:15" s="10" customFormat="1" ht="12.75" x14ac:dyDescent="0.15"/>
    <row r="137" spans="1:15" s="10" customFormat="1" ht="12.75" x14ac:dyDescent="0.15"/>
    <row r="138" spans="1:15" s="10" customFormat="1" ht="12.75" x14ac:dyDescent="0.15"/>
    <row r="139" spans="1:15" s="4" customFormat="1" ht="12.75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 x14ac:dyDescent="0.15">
      <c r="L143" s="5"/>
      <c r="M143" s="5"/>
      <c r="N143" s="5"/>
      <c r="O143" s="5"/>
    </row>
    <row r="144" spans="1:15" s="10" customFormat="1" ht="12.75" x14ac:dyDescent="0.15"/>
    <row r="145" s="10" customFormat="1" ht="12.75" x14ac:dyDescent="0.15"/>
    <row r="146" s="10" customFormat="1" ht="12.75" x14ac:dyDescent="0.15"/>
    <row r="147" s="10" customFormat="1" ht="12.75" x14ac:dyDescent="0.15"/>
    <row r="148" s="10" customFormat="1" ht="12.75" x14ac:dyDescent="0.15"/>
    <row r="149" s="10" customFormat="1" ht="12.75" x14ac:dyDescent="0.15"/>
    <row r="150" s="10" customFormat="1" ht="12.75" x14ac:dyDescent="0.15"/>
    <row r="151" s="10" customFormat="1" ht="12.75" x14ac:dyDescent="0.15"/>
    <row r="152" s="10" customFormat="1" ht="12.75" x14ac:dyDescent="0.15"/>
    <row r="153" s="10" customFormat="1" ht="12.75" x14ac:dyDescent="0.15"/>
    <row r="154" s="10" customFormat="1" ht="12.75" x14ac:dyDescent="0.15"/>
    <row r="155" s="10" customFormat="1" ht="12.75" x14ac:dyDescent="0.15"/>
    <row r="156" s="10" customFormat="1" ht="12.75" x14ac:dyDescent="0.15"/>
    <row r="157" s="10" customFormat="1" ht="12.75" x14ac:dyDescent="0.15"/>
    <row r="158" s="10" customFormat="1" ht="12.75" x14ac:dyDescent="0.15"/>
    <row r="159" s="10" customFormat="1" ht="12.75" x14ac:dyDescent="0.15"/>
    <row r="160" s="10" customFormat="1" ht="12.75" x14ac:dyDescent="0.15"/>
    <row r="161" s="10" customFormat="1" ht="12.75" x14ac:dyDescent="0.15"/>
    <row r="162" s="10" customFormat="1" ht="12.75" x14ac:dyDescent="0.15"/>
    <row r="163" s="10" customFormat="1" ht="12.75" x14ac:dyDescent="0.15"/>
    <row r="164" s="10" customFormat="1" ht="12.75" x14ac:dyDescent="0.15"/>
    <row r="165" s="10" customFormat="1" ht="12.75" x14ac:dyDescent="0.15"/>
    <row r="166" s="10" customFormat="1" ht="12.75" x14ac:dyDescent="0.15"/>
    <row r="167" s="10" customFormat="1" ht="12.75" x14ac:dyDescent="0.15"/>
    <row r="168" s="10" customFormat="1" ht="12.75" x14ac:dyDescent="0.15"/>
    <row r="169" s="10" customFormat="1" ht="12.75" x14ac:dyDescent="0.15"/>
    <row r="170" s="10" customFormat="1" ht="12.75" x14ac:dyDescent="0.15"/>
    <row r="171" s="10" customFormat="1" ht="12.75" x14ac:dyDescent="0.15"/>
    <row r="172" s="10" customFormat="1" ht="12.75" x14ac:dyDescent="0.15"/>
    <row r="173" s="10" customFormat="1" ht="12.75" x14ac:dyDescent="0.15"/>
    <row r="174" s="10" customFormat="1" ht="12.75" x14ac:dyDescent="0.15"/>
    <row r="175" s="10" customFormat="1" ht="12.75" x14ac:dyDescent="0.15"/>
    <row r="176" s="10" customFormat="1" ht="12.75" x14ac:dyDescent="0.15"/>
    <row r="177" spans="1:11" s="10" customFormat="1" ht="12.75" x14ac:dyDescent="0.15"/>
    <row r="178" spans="1:11" s="10" customFormat="1" ht="12.75" x14ac:dyDescent="0.15"/>
    <row r="179" spans="1:11" s="10" customFormat="1" ht="12.75" x14ac:dyDescent="0.15"/>
    <row r="180" spans="1:11" s="10" customFormat="1" ht="12.75" x14ac:dyDescent="0.15"/>
    <row r="181" spans="1:11" s="10" customFormat="1" ht="12.75" x14ac:dyDescent="0.15"/>
    <row r="182" spans="1:11" s="10" customFormat="1" ht="12.75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 x14ac:dyDescent="0.15"/>
    <row r="187" spans="1:11" s="10" customFormat="1" ht="12.75" x14ac:dyDescent="0.15"/>
    <row r="188" spans="1:11" s="10" customFormat="1" ht="12.75" x14ac:dyDescent="0.15"/>
    <row r="189" spans="1:11" s="10" customFormat="1" ht="12.75" x14ac:dyDescent="0.15"/>
    <row r="190" spans="1:11" s="10" customFormat="1" ht="12.75" x14ac:dyDescent="0.15"/>
    <row r="191" spans="1:11" s="10" customFormat="1" ht="12.75" x14ac:dyDescent="0.15"/>
    <row r="192" spans="1:11" s="10" customFormat="1" ht="12.75" x14ac:dyDescent="0.15"/>
    <row r="193" spans="1:15" s="4" customFormat="1" ht="12.75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 x14ac:dyDescent="0.15">
      <c r="L197" s="5"/>
      <c r="M197" s="5"/>
      <c r="N197" s="5"/>
      <c r="O197" s="5"/>
    </row>
    <row r="198" spans="1:15" s="10" customFormat="1" ht="12.75" x14ac:dyDescent="0.15"/>
    <row r="199" spans="1:15" s="10" customFormat="1" ht="12.75" x14ac:dyDescent="0.15"/>
    <row r="200" spans="1:15" s="10" customFormat="1" ht="12.75" x14ac:dyDescent="0.15"/>
    <row r="201" spans="1:15" s="10" customFormat="1" ht="12.75" x14ac:dyDescent="0.15"/>
    <row r="202" spans="1:15" s="10" customFormat="1" ht="12.75" x14ac:dyDescent="0.15"/>
    <row r="203" spans="1:15" s="10" customFormat="1" ht="12.75" x14ac:dyDescent="0.15"/>
    <row r="204" spans="1:15" s="10" customFormat="1" ht="12.75" x14ac:dyDescent="0.15"/>
    <row r="205" spans="1:15" s="10" customFormat="1" ht="12.75" x14ac:dyDescent="0.15"/>
    <row r="206" spans="1:15" s="10" customFormat="1" ht="12.75" x14ac:dyDescent="0.15"/>
    <row r="207" spans="1:15" s="10" customFormat="1" ht="12.75" x14ac:dyDescent="0.15"/>
    <row r="208" spans="1:15" s="10" customFormat="1" ht="12.75" x14ac:dyDescent="0.15"/>
    <row r="209" s="10" customFormat="1" ht="12.75" x14ac:dyDescent="0.15"/>
    <row r="210" s="10" customFormat="1" ht="12.75" x14ac:dyDescent="0.15"/>
    <row r="211" s="10" customFormat="1" ht="12.75" x14ac:dyDescent="0.15"/>
    <row r="212" s="10" customFormat="1" ht="12.75" x14ac:dyDescent="0.15"/>
    <row r="213" s="10" customFormat="1" ht="12.75" x14ac:dyDescent="0.15"/>
    <row r="214" s="10" customFormat="1" ht="12.75" x14ac:dyDescent="0.15"/>
    <row r="215" s="10" customFormat="1" ht="12.75" x14ac:dyDescent="0.15"/>
    <row r="216" s="10" customFormat="1" ht="12.75" x14ac:dyDescent="0.15"/>
    <row r="217" s="10" customFormat="1" ht="12.75" x14ac:dyDescent="0.15"/>
    <row r="218" s="10" customFormat="1" ht="12.75" x14ac:dyDescent="0.15"/>
    <row r="219" s="10" customFormat="1" ht="12.75" x14ac:dyDescent="0.15"/>
    <row r="220" s="10" customFormat="1" ht="12.75" x14ac:dyDescent="0.15"/>
    <row r="221" s="10" customFormat="1" ht="12.75" x14ac:dyDescent="0.15"/>
    <row r="222" s="10" customFormat="1" ht="12.75" x14ac:dyDescent="0.15"/>
    <row r="223" s="10" customFormat="1" ht="12.75" x14ac:dyDescent="0.15"/>
    <row r="224" s="10" customFormat="1" ht="12.75" x14ac:dyDescent="0.15"/>
    <row r="225" s="10" customFormat="1" ht="12.75" x14ac:dyDescent="0.15"/>
    <row r="226" s="10" customFormat="1" ht="12.75" x14ac:dyDescent="0.15"/>
    <row r="227" s="10" customFormat="1" ht="12.75" x14ac:dyDescent="0.15"/>
    <row r="228" s="10" customFormat="1" ht="12.75" x14ac:dyDescent="0.15"/>
    <row r="229" s="10" customFormat="1" ht="12.75" x14ac:dyDescent="0.15"/>
    <row r="230" s="10" customFormat="1" ht="12.75" x14ac:dyDescent="0.15"/>
    <row r="231" s="10" customFormat="1" ht="12.75" x14ac:dyDescent="0.15"/>
    <row r="232" s="10" customFormat="1" ht="12.75" x14ac:dyDescent="0.15"/>
    <row r="233" s="10" customFormat="1" ht="12.75" x14ac:dyDescent="0.15"/>
    <row r="234" s="10" customFormat="1" ht="12.75" x14ac:dyDescent="0.15"/>
    <row r="235" s="10" customFormat="1" ht="12.75" x14ac:dyDescent="0.15"/>
    <row r="236" s="10" customFormat="1" ht="12.75" x14ac:dyDescent="0.15"/>
    <row r="237" s="10" customFormat="1" ht="12.75" x14ac:dyDescent="0.15"/>
    <row r="238" s="10" customFormat="1" ht="12.75" x14ac:dyDescent="0.15"/>
    <row r="239" s="10" customFormat="1" ht="12.75" x14ac:dyDescent="0.15"/>
    <row r="240" s="10" customFormat="1" ht="12.75" x14ac:dyDescent="0.15"/>
    <row r="241" spans="1:15" s="10" customFormat="1" ht="12.75" x14ac:dyDescent="0.15">
      <c r="B241" s="25"/>
      <c r="C241" s="25"/>
      <c r="D241" s="25"/>
      <c r="E241" s="25"/>
      <c r="F241" s="25"/>
      <c r="G241" s="25"/>
      <c r="H241" s="25"/>
    </row>
    <row r="242" spans="1:15" s="10" customFormat="1" ht="13.5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 x14ac:dyDescent="0.1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7"/>
    </row>
    <row r="245" spans="1:15" s="10" customFormat="1" ht="13.5" x14ac:dyDescent="0.1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7"/>
    </row>
    <row r="246" spans="1:15" s="10" customFormat="1" ht="13.5" x14ac:dyDescent="0.1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7"/>
    </row>
    <row r="247" spans="1:15" s="10" customFormat="1" ht="13.5" x14ac:dyDescent="0.1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7"/>
    </row>
    <row r="248" spans="1:15" s="10" customFormat="1" ht="13.5" x14ac:dyDescent="0.1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7"/>
    </row>
    <row r="249" spans="1:15" s="10" customFormat="1" ht="13.5" x14ac:dyDescent="0.1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7"/>
    </row>
    <row r="250" spans="1:15" s="10" customFormat="1" ht="13.5" x14ac:dyDescent="0.1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25"/>
    </row>
    <row r="251" spans="1:15" s="10" customFormat="1" ht="13.5" x14ac:dyDescent="0.1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25"/>
    </row>
    <row r="252" spans="1:15" s="10" customFormat="1" ht="13.5" x14ac:dyDescent="0.1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7"/>
    </row>
    <row r="253" spans="1:15" s="8" customFormat="1" ht="13.5" x14ac:dyDescent="0.1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7"/>
      <c r="L253" s="10"/>
      <c r="M253" s="10"/>
      <c r="N253" s="10"/>
      <c r="O253" s="10"/>
    </row>
    <row r="254" spans="1:15" ht="13.5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5"/>
      <c r="L255" s="5"/>
      <c r="M255" s="5"/>
      <c r="N255" s="5"/>
      <c r="O255" s="5"/>
    </row>
    <row r="256" spans="1:15" s="7" customFormat="1" ht="12.75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 x14ac:dyDescent="0.15">
      <c r="L261" s="7"/>
      <c r="M261" s="7"/>
      <c r="N261" s="7"/>
      <c r="O261" s="7"/>
    </row>
    <row r="262" spans="1:15" s="10" customFormat="1" ht="12.75" x14ac:dyDescent="0.15">
      <c r="L262" s="40"/>
      <c r="M262" s="40"/>
      <c r="N262" s="25"/>
      <c r="O262" s="25"/>
    </row>
    <row r="263" spans="1:15" s="7" customFormat="1" ht="12.7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0"/>
      <c r="M263" s="40"/>
      <c r="N263" s="25"/>
      <c r="O263" s="25"/>
    </row>
    <row r="264" spans="1:15" s="7" customFormat="1" ht="12.75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 x14ac:dyDescent="0.15">
      <c r="L266" s="7"/>
      <c r="M266" s="7"/>
      <c r="N266" s="7"/>
      <c r="O266" s="7"/>
    </row>
    <row r="267" spans="1:15" s="10" customFormat="1" ht="12.75" x14ac:dyDescent="0.15">
      <c r="L267" s="25"/>
      <c r="M267" s="25"/>
      <c r="N267" s="25"/>
      <c r="O267" s="25"/>
    </row>
    <row r="268" spans="1:15" s="10" customFormat="1" ht="12.75" x14ac:dyDescent="0.15">
      <c r="L268" s="25"/>
      <c r="M268" s="25"/>
      <c r="N268" s="25"/>
      <c r="O268" s="25"/>
    </row>
    <row r="269" spans="1:15" s="10" customFormat="1" ht="12.75" x14ac:dyDescent="0.15">
      <c r="K269" s="25"/>
      <c r="L269" s="25"/>
      <c r="M269" s="25"/>
      <c r="N269" s="25"/>
      <c r="O269" s="25"/>
    </row>
    <row r="270" spans="1:15" s="10" customFormat="1" ht="12.75" x14ac:dyDescent="0.15">
      <c r="K270" s="25"/>
      <c r="L270" s="25"/>
      <c r="M270" s="25"/>
      <c r="N270" s="25"/>
      <c r="O270" s="25"/>
    </row>
    <row r="271" spans="1:15" s="10" customFormat="1" ht="12.75" x14ac:dyDescent="0.15">
      <c r="K271" s="25"/>
      <c r="L271" s="25"/>
      <c r="M271" s="25"/>
      <c r="N271" s="25"/>
      <c r="O271" s="25"/>
    </row>
    <row r="272" spans="1:15" s="10" customFormat="1" ht="12.75" x14ac:dyDescent="0.15">
      <c r="K272" s="25"/>
      <c r="L272" s="25"/>
      <c r="M272" s="25"/>
      <c r="N272" s="25"/>
      <c r="O272" s="25"/>
    </row>
    <row r="273" spans="1:15" s="10" customFormat="1" ht="12.75" x14ac:dyDescent="0.15">
      <c r="K273" s="25"/>
      <c r="L273" s="25"/>
      <c r="M273" s="25"/>
      <c r="N273" s="25"/>
      <c r="O273" s="25"/>
    </row>
    <row r="274" spans="1:15" s="10" customFormat="1" ht="12.75" x14ac:dyDescent="0.15">
      <c r="K274" s="25"/>
      <c r="L274" s="40"/>
      <c r="M274" s="40"/>
      <c r="N274" s="25"/>
      <c r="O274" s="25"/>
    </row>
    <row r="275" spans="1:15" s="10" customFormat="1" ht="12.75" x14ac:dyDescent="0.15">
      <c r="K275" s="25"/>
      <c r="L275" s="40"/>
      <c r="M275" s="40"/>
      <c r="N275" s="25"/>
      <c r="O275" s="25"/>
    </row>
    <row r="276" spans="1:15" s="10" customFormat="1" ht="12.75" x14ac:dyDescent="0.15">
      <c r="K276" s="25"/>
      <c r="L276" s="40"/>
      <c r="M276" s="40"/>
      <c r="N276" s="25"/>
      <c r="O276" s="25"/>
    </row>
    <row r="277" spans="1:15" s="10" customFormat="1" ht="12.75" x14ac:dyDescent="0.15">
      <c r="K277" s="25"/>
      <c r="L277" s="25"/>
      <c r="M277" s="25"/>
      <c r="N277" s="25"/>
      <c r="O277" s="25"/>
    </row>
    <row r="278" spans="1:15" s="10" customFormat="1" ht="12.75" x14ac:dyDescent="0.15">
      <c r="K278" s="25"/>
      <c r="L278" s="40"/>
      <c r="M278" s="40"/>
      <c r="N278" s="25"/>
      <c r="O278" s="25"/>
    </row>
    <row r="279" spans="1:15" s="10" customFormat="1" ht="12.75" x14ac:dyDescent="0.15">
      <c r="K279" s="25"/>
      <c r="L279" s="40"/>
      <c r="M279" s="40"/>
      <c r="N279" s="25"/>
      <c r="O279" s="25"/>
    </row>
    <row r="280" spans="1:15" s="10" customFormat="1" ht="12.75" x14ac:dyDescent="0.15">
      <c r="K280" s="25"/>
      <c r="L280" s="40"/>
      <c r="M280" s="40"/>
      <c r="N280" s="25"/>
      <c r="O280" s="25"/>
    </row>
    <row r="281" spans="1:15" s="10" customFormat="1" ht="12.75" x14ac:dyDescent="0.15">
      <c r="K281" s="25"/>
      <c r="L281" s="40"/>
      <c r="M281" s="40"/>
      <c r="N281" s="25"/>
      <c r="O281" s="25"/>
    </row>
    <row r="282" spans="1:15" s="10" customFormat="1" ht="12.75" x14ac:dyDescent="0.15">
      <c r="F282" s="5"/>
      <c r="G282" s="5"/>
      <c r="H282" s="5"/>
      <c r="I282" s="5"/>
      <c r="J282" s="5"/>
      <c r="K282" s="25"/>
      <c r="L282" s="40"/>
      <c r="M282" s="40"/>
      <c r="N282" s="25"/>
      <c r="O282" s="25"/>
    </row>
    <row r="283" spans="1:15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0"/>
      <c r="M283" s="40"/>
      <c r="N283" s="25"/>
      <c r="O283" s="25"/>
    </row>
    <row r="284" spans="1:15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0"/>
      <c r="M284" s="40"/>
      <c r="N284" s="25"/>
      <c r="O284" s="25"/>
    </row>
    <row r="285" spans="1:15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0"/>
      <c r="M285" s="40"/>
      <c r="N285" s="25"/>
      <c r="O285" s="25"/>
    </row>
    <row r="286" spans="1:15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0"/>
      <c r="M286" s="40"/>
      <c r="N286" s="25"/>
      <c r="O286" s="25"/>
    </row>
    <row r="287" spans="1:15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0"/>
      <c r="M287" s="40"/>
      <c r="N287" s="25"/>
      <c r="O287" s="25"/>
    </row>
    <row r="288" spans="1:15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0"/>
      <c r="M288" s="40"/>
      <c r="N288" s="25"/>
      <c r="O288" s="25"/>
    </row>
    <row r="289" spans="1:15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0"/>
      <c r="M289" s="40"/>
      <c r="N289" s="25"/>
      <c r="O289" s="25"/>
    </row>
    <row r="290" spans="1:15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0"/>
      <c r="M290" s="40"/>
      <c r="N290" s="25"/>
      <c r="O290" s="25"/>
    </row>
    <row r="291" spans="1:15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0"/>
      <c r="M291" s="40"/>
      <c r="N291" s="25"/>
      <c r="O291" s="25"/>
    </row>
    <row r="292" spans="1:15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0"/>
      <c r="M292" s="40"/>
      <c r="N292" s="25"/>
      <c r="O292" s="25"/>
    </row>
    <row r="293" spans="1:15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0"/>
      <c r="M293" s="40"/>
      <c r="N293" s="25"/>
      <c r="O293" s="25"/>
    </row>
    <row r="294" spans="1:15" ht="12.75" x14ac:dyDescent="0.15">
      <c r="L294" s="40"/>
      <c r="M294" s="40"/>
      <c r="N294" s="25"/>
      <c r="O294" s="25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8"/>
  <sheetViews>
    <sheetView topLeftCell="A2" zoomScaleNormal="100" workbookViewId="0">
      <selection activeCell="Z25" sqref="Z25"/>
    </sheetView>
  </sheetViews>
  <sheetFormatPr defaultColWidth="9" defaultRowHeight="18" customHeight="1" x14ac:dyDescent="0.15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 x14ac:dyDescent="0.15">
      <c r="B1" s="154" t="s">
        <v>98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ht="17.25" x14ac:dyDescent="0.2">
      <c r="A2" s="22"/>
      <c r="B2" s="155" t="s">
        <v>155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7.25" x14ac:dyDescent="0.2">
      <c r="A3" s="41"/>
      <c r="B3" s="156" t="s">
        <v>171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17.25" x14ac:dyDescent="0.2">
      <c r="A4" s="41"/>
      <c r="B4" s="156" t="s">
        <v>172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thickBot="1" x14ac:dyDescent="0.25">
      <c r="A5" s="41"/>
      <c r="B5" s="86"/>
      <c r="C5" s="86"/>
      <c r="D5" s="86"/>
      <c r="E5" s="86"/>
      <c r="F5" s="86"/>
      <c r="G5" s="86"/>
      <c r="H5" s="86"/>
      <c r="I5" s="42"/>
      <c r="J5" s="86"/>
      <c r="K5" s="42"/>
      <c r="L5" s="86"/>
      <c r="M5" s="86"/>
      <c r="N5" s="42" t="s">
        <v>162</v>
      </c>
    </row>
    <row r="6" spans="1:14" ht="15" customHeight="1" x14ac:dyDescent="0.15">
      <c r="B6" s="157" t="s">
        <v>0</v>
      </c>
      <c r="C6" s="158"/>
      <c r="D6" s="158"/>
      <c r="E6" s="158"/>
      <c r="F6" s="158"/>
      <c r="G6" s="158"/>
      <c r="H6" s="158"/>
      <c r="I6" s="159"/>
      <c r="J6" s="163" t="s">
        <v>99</v>
      </c>
      <c r="K6" s="158"/>
      <c r="L6" s="87"/>
      <c r="M6" s="87"/>
      <c r="N6" s="88"/>
    </row>
    <row r="7" spans="1:14" ht="29.25" customHeight="1" thickBot="1" x14ac:dyDescent="0.2">
      <c r="B7" s="160"/>
      <c r="C7" s="161"/>
      <c r="D7" s="161"/>
      <c r="E7" s="161"/>
      <c r="F7" s="161"/>
      <c r="G7" s="161"/>
      <c r="H7" s="161"/>
      <c r="I7" s="162"/>
      <c r="J7" s="164"/>
      <c r="K7" s="161"/>
      <c r="L7" s="89" t="s">
        <v>100</v>
      </c>
      <c r="M7" s="89" t="s">
        <v>164</v>
      </c>
      <c r="N7" s="90" t="s">
        <v>165</v>
      </c>
    </row>
    <row r="8" spans="1:14" ht="18" customHeight="1" x14ac:dyDescent="0.15">
      <c r="A8" s="9"/>
      <c r="B8" s="91" t="s">
        <v>101</v>
      </c>
      <c r="C8" s="92"/>
      <c r="D8" s="92"/>
      <c r="E8" s="92"/>
      <c r="F8" s="92"/>
      <c r="G8" s="92"/>
      <c r="H8" s="92"/>
      <c r="I8" s="93"/>
      <c r="J8" s="167">
        <f>SUM(L8:N8)</f>
        <v>134836261</v>
      </c>
      <c r="K8" s="168"/>
      <c r="L8" s="94">
        <v>172203436</v>
      </c>
      <c r="M8" s="95">
        <v>-37367175</v>
      </c>
      <c r="N8" s="96"/>
    </row>
    <row r="9" spans="1:14" ht="18" customHeight="1" x14ac:dyDescent="0.15">
      <c r="A9" s="9"/>
      <c r="B9" s="23"/>
      <c r="C9" s="24" t="s">
        <v>102</v>
      </c>
      <c r="D9" s="24"/>
      <c r="E9" s="24"/>
      <c r="F9" s="24"/>
      <c r="G9" s="24"/>
      <c r="H9" s="24"/>
      <c r="I9" s="4"/>
      <c r="J9" s="165">
        <f t="shared" ref="J9:J22" si="0">SUM(L9:N9)</f>
        <v>-33934232.488999993</v>
      </c>
      <c r="K9" s="166"/>
      <c r="L9" s="97"/>
      <c r="M9" s="98">
        <f>'02行政コスト計算書'!L41</f>
        <v>-33934232.488999993</v>
      </c>
      <c r="N9" s="99"/>
    </row>
    <row r="10" spans="1:14" ht="18" customHeight="1" x14ac:dyDescent="0.15">
      <c r="B10" s="48"/>
      <c r="C10" s="4" t="s">
        <v>103</v>
      </c>
      <c r="D10" s="4"/>
      <c r="E10" s="4"/>
      <c r="F10" s="4"/>
      <c r="G10" s="4"/>
      <c r="H10" s="4"/>
      <c r="I10" s="4"/>
      <c r="J10" s="165">
        <f t="shared" si="0"/>
        <v>32214060.809</v>
      </c>
      <c r="K10" s="166"/>
      <c r="L10" s="97"/>
      <c r="M10" s="98">
        <f>SUM(M11:M12)</f>
        <v>32214060.809</v>
      </c>
      <c r="N10" s="100"/>
    </row>
    <row r="11" spans="1:14" s="10" customFormat="1" ht="18" customHeight="1" x14ac:dyDescent="0.15">
      <c r="A11" s="5"/>
      <c r="B11" s="101"/>
      <c r="C11" s="4"/>
      <c r="D11" s="47" t="s">
        <v>104</v>
      </c>
      <c r="E11" s="47"/>
      <c r="F11" s="47"/>
      <c r="G11" s="47"/>
      <c r="H11" s="47"/>
      <c r="I11" s="4"/>
      <c r="J11" s="165">
        <f t="shared" si="0"/>
        <v>23612192.824999999</v>
      </c>
      <c r="K11" s="166"/>
      <c r="L11" s="97"/>
      <c r="M11" s="98">
        <v>23612192.824999999</v>
      </c>
      <c r="N11" s="100"/>
    </row>
    <row r="12" spans="1:14" s="10" customFormat="1" ht="18" customHeight="1" x14ac:dyDescent="0.15">
      <c r="A12" s="5"/>
      <c r="B12" s="102"/>
      <c r="C12" s="103"/>
      <c r="D12" s="103" t="s">
        <v>105</v>
      </c>
      <c r="E12" s="103"/>
      <c r="F12" s="103"/>
      <c r="G12" s="103"/>
      <c r="H12" s="103"/>
      <c r="I12" s="104"/>
      <c r="J12" s="169">
        <f t="shared" si="0"/>
        <v>8601867.9839999992</v>
      </c>
      <c r="K12" s="170"/>
      <c r="L12" s="105"/>
      <c r="M12" s="106">
        <v>8601867.9839999992</v>
      </c>
      <c r="N12" s="107"/>
    </row>
    <row r="13" spans="1:14" s="10" customFormat="1" ht="18" customHeight="1" x14ac:dyDescent="0.15">
      <c r="A13" s="5"/>
      <c r="B13" s="28"/>
      <c r="C13" s="108" t="s">
        <v>166</v>
      </c>
      <c r="D13" s="109"/>
      <c r="E13" s="108"/>
      <c r="F13" s="108"/>
      <c r="G13" s="108"/>
      <c r="H13" s="108"/>
      <c r="I13" s="50"/>
      <c r="J13" s="173">
        <f>SUM(L13:N13)</f>
        <v>-1720171.6799999923</v>
      </c>
      <c r="K13" s="174"/>
      <c r="L13" s="110"/>
      <c r="M13" s="111">
        <f>M9+M10</f>
        <v>-1720171.6799999923</v>
      </c>
      <c r="N13" s="112"/>
    </row>
    <row r="14" spans="1:14" s="10" customFormat="1" ht="18" customHeight="1" x14ac:dyDescent="0.15">
      <c r="B14" s="23"/>
      <c r="C14" s="46" t="s">
        <v>106</v>
      </c>
      <c r="D14" s="46"/>
      <c r="E14" s="46"/>
      <c r="F14" s="47"/>
      <c r="G14" s="47"/>
      <c r="H14" s="47"/>
      <c r="I14" s="4"/>
      <c r="J14" s="171"/>
      <c r="K14" s="172"/>
      <c r="L14" s="113"/>
      <c r="M14" s="98"/>
      <c r="N14" s="114"/>
    </row>
    <row r="15" spans="1:14" s="10" customFormat="1" ht="18" customHeight="1" x14ac:dyDescent="0.15">
      <c r="B15" s="23"/>
      <c r="C15" s="46"/>
      <c r="D15" s="46" t="s">
        <v>107</v>
      </c>
      <c r="E15" s="47"/>
      <c r="F15" s="47"/>
      <c r="G15" s="47"/>
      <c r="H15" s="47"/>
      <c r="I15" s="4"/>
      <c r="J15" s="171"/>
      <c r="K15" s="172"/>
      <c r="L15" s="113"/>
      <c r="M15" s="98"/>
      <c r="N15" s="114"/>
    </row>
    <row r="16" spans="1:14" s="10" customFormat="1" ht="18" customHeight="1" x14ac:dyDescent="0.15">
      <c r="B16" s="23"/>
      <c r="C16" s="46"/>
      <c r="D16" s="46" t="s">
        <v>108</v>
      </c>
      <c r="E16" s="46"/>
      <c r="F16" s="47"/>
      <c r="G16" s="47"/>
      <c r="H16" s="47"/>
      <c r="I16" s="4"/>
      <c r="J16" s="171"/>
      <c r="K16" s="172"/>
      <c r="L16" s="113"/>
      <c r="M16" s="98"/>
      <c r="N16" s="114"/>
    </row>
    <row r="17" spans="2:23" s="10" customFormat="1" ht="18" customHeight="1" x14ac:dyDescent="0.15">
      <c r="B17" s="23"/>
      <c r="C17" s="46"/>
      <c r="D17" s="46" t="s">
        <v>109</v>
      </c>
      <c r="E17" s="46"/>
      <c r="F17" s="47"/>
      <c r="G17" s="47"/>
      <c r="H17" s="47"/>
      <c r="I17" s="4"/>
      <c r="J17" s="171"/>
      <c r="K17" s="172"/>
      <c r="L17" s="113"/>
      <c r="M17" s="98"/>
      <c r="N17" s="114"/>
    </row>
    <row r="18" spans="2:23" s="10" customFormat="1" ht="18" customHeight="1" x14ac:dyDescent="0.15">
      <c r="B18" s="23"/>
      <c r="C18" s="46"/>
      <c r="D18" s="46" t="s">
        <v>110</v>
      </c>
      <c r="E18" s="46"/>
      <c r="F18" s="47"/>
      <c r="G18" s="49"/>
      <c r="H18" s="47"/>
      <c r="I18" s="4"/>
      <c r="J18" s="171"/>
      <c r="K18" s="172"/>
      <c r="L18" s="113"/>
      <c r="M18" s="98"/>
      <c r="N18" s="114"/>
    </row>
    <row r="19" spans="2:23" s="10" customFormat="1" ht="18" customHeight="1" x14ac:dyDescent="0.15">
      <c r="B19" s="23"/>
      <c r="C19" s="46" t="s">
        <v>111</v>
      </c>
      <c r="D19" s="47"/>
      <c r="E19" s="47"/>
      <c r="F19" s="47"/>
      <c r="G19" s="47"/>
      <c r="H19" s="47"/>
      <c r="I19" s="4"/>
      <c r="J19" s="165">
        <v>1716.8630000000001</v>
      </c>
      <c r="K19" s="166"/>
      <c r="L19" s="113"/>
      <c r="M19" s="97"/>
      <c r="N19" s="114"/>
    </row>
    <row r="20" spans="2:23" s="10" customFormat="1" ht="18" customHeight="1" x14ac:dyDescent="0.15">
      <c r="B20" s="23"/>
      <c r="C20" s="46" t="s">
        <v>112</v>
      </c>
      <c r="D20" s="46"/>
      <c r="E20" s="47"/>
      <c r="F20" s="47"/>
      <c r="G20" s="47"/>
      <c r="H20" s="47"/>
      <c r="I20" s="4"/>
      <c r="J20" s="165">
        <v>4508.0990000000002</v>
      </c>
      <c r="K20" s="166"/>
      <c r="L20" s="113"/>
      <c r="M20" s="97"/>
      <c r="N20" s="114"/>
    </row>
    <row r="21" spans="2:23" s="10" customFormat="1" ht="18" customHeight="1" x14ac:dyDescent="0.15">
      <c r="B21" s="23"/>
      <c r="C21" s="46" t="s">
        <v>113</v>
      </c>
      <c r="D21" s="46"/>
      <c r="E21" s="47"/>
      <c r="F21" s="47"/>
      <c r="G21" s="47"/>
      <c r="H21" s="47"/>
      <c r="I21" s="4"/>
      <c r="J21" s="165">
        <f t="shared" si="0"/>
        <v>0</v>
      </c>
      <c r="K21" s="175"/>
      <c r="L21" s="97"/>
      <c r="M21" s="97"/>
      <c r="N21" s="100"/>
    </row>
    <row r="22" spans="2:23" s="10" customFormat="1" ht="18" customHeight="1" x14ac:dyDescent="0.15">
      <c r="B22" s="23"/>
      <c r="C22" s="46" t="s">
        <v>114</v>
      </c>
      <c r="D22" s="46"/>
      <c r="E22" s="47"/>
      <c r="F22" s="47"/>
      <c r="G22" s="47"/>
      <c r="H22" s="47"/>
      <c r="I22" s="4"/>
      <c r="J22" s="165">
        <f t="shared" si="0"/>
        <v>0</v>
      </c>
      <c r="K22" s="175"/>
      <c r="L22" s="97"/>
      <c r="M22" s="97"/>
      <c r="N22" s="100"/>
    </row>
    <row r="23" spans="2:23" s="10" customFormat="1" ht="18" customHeight="1" x14ac:dyDescent="0.15">
      <c r="B23" s="102"/>
      <c r="C23" s="103" t="s">
        <v>13</v>
      </c>
      <c r="D23" s="103"/>
      <c r="E23" s="103"/>
      <c r="F23" s="115"/>
      <c r="G23" s="115"/>
      <c r="H23" s="115"/>
      <c r="I23" s="104"/>
      <c r="J23" s="169">
        <v>-179.96</v>
      </c>
      <c r="K23" s="170"/>
      <c r="L23" s="116"/>
      <c r="M23" s="117"/>
      <c r="N23" s="83"/>
      <c r="O23" s="24"/>
      <c r="P23" s="24"/>
      <c r="Q23" s="24"/>
      <c r="R23" s="25"/>
      <c r="S23" s="25"/>
      <c r="T23" s="25"/>
      <c r="U23" s="25"/>
    </row>
    <row r="24" spans="2:23" s="10" customFormat="1" ht="18" customHeight="1" thickBot="1" x14ac:dyDescent="0.2">
      <c r="B24" s="118"/>
      <c r="C24" s="119" t="s">
        <v>115</v>
      </c>
      <c r="D24" s="120"/>
      <c r="E24" s="121"/>
      <c r="F24" s="121"/>
      <c r="G24" s="122"/>
      <c r="H24" s="121"/>
      <c r="I24" s="123"/>
      <c r="J24" s="176">
        <f>SUM(J13:K23)</f>
        <v>-1714126.6779999924</v>
      </c>
      <c r="K24" s="177"/>
      <c r="L24" s="124">
        <v>-1057159</v>
      </c>
      <c r="M24" s="125">
        <v>-656968</v>
      </c>
      <c r="N24" s="84"/>
      <c r="O24" s="24"/>
      <c r="P24" s="24"/>
      <c r="Q24" s="24"/>
      <c r="R24" s="25"/>
      <c r="S24" s="25"/>
      <c r="T24" s="25"/>
      <c r="U24" s="25"/>
    </row>
    <row r="25" spans="2:23" s="10" customFormat="1" ht="18" customHeight="1" thickBot="1" x14ac:dyDescent="0.2">
      <c r="B25" s="126" t="s">
        <v>116</v>
      </c>
      <c r="C25" s="127"/>
      <c r="D25" s="127"/>
      <c r="E25" s="127"/>
      <c r="F25" s="128"/>
      <c r="G25" s="128"/>
      <c r="H25" s="128"/>
      <c r="I25" s="129"/>
      <c r="J25" s="178">
        <f>J8+J24</f>
        <v>133122134.32200001</v>
      </c>
      <c r="K25" s="179"/>
      <c r="L25" s="130">
        <f>'01貸借対照表'!Z24</f>
        <v>171146277.04200006</v>
      </c>
      <c r="M25" s="131">
        <f>'01貸借対照表'!Z25</f>
        <v>-38024143.058999985</v>
      </c>
      <c r="N25" s="85"/>
      <c r="O25" s="24"/>
      <c r="P25" s="24"/>
      <c r="Q25" s="24"/>
      <c r="R25" s="25"/>
      <c r="S25" s="25"/>
      <c r="T25" s="25"/>
      <c r="U25" s="25"/>
    </row>
    <row r="26" spans="2:23" s="10" customFormat="1" ht="6.75" customHeight="1" x14ac:dyDescent="0.15">
      <c r="B26" s="43"/>
      <c r="C26" s="44"/>
      <c r="D26" s="44"/>
      <c r="E26" s="44"/>
      <c r="F26" s="44"/>
      <c r="G26" s="44"/>
      <c r="H26" s="44"/>
      <c r="I26" s="44"/>
      <c r="N26" s="24"/>
      <c r="O26" s="24"/>
      <c r="P26" s="24"/>
      <c r="Q26" s="24"/>
      <c r="R26" s="25"/>
      <c r="S26" s="25"/>
      <c r="T26" s="25"/>
      <c r="U26" s="25"/>
    </row>
    <row r="27" spans="2:23" s="10" customFormat="1" ht="15.6" customHeight="1" x14ac:dyDescent="0.15">
      <c r="B27" s="45"/>
      <c r="C27" s="45"/>
      <c r="D27" s="45"/>
      <c r="E27" s="45"/>
      <c r="F27" s="45"/>
      <c r="G27" s="45"/>
      <c r="H27" s="45"/>
      <c r="I27" s="45"/>
      <c r="N27" s="24"/>
      <c r="O27" s="24"/>
      <c r="P27" s="24"/>
      <c r="Q27" s="24"/>
      <c r="R27" s="25"/>
      <c r="S27" s="25"/>
      <c r="T27" s="25"/>
      <c r="U27" s="25"/>
    </row>
    <row r="28" spans="2:23" s="10" customFormat="1" ht="15.6" customHeight="1" x14ac:dyDescent="0.15">
      <c r="B28" s="45"/>
      <c r="C28" s="45"/>
      <c r="D28" s="45"/>
      <c r="E28" s="45"/>
      <c r="F28" s="45"/>
      <c r="G28" s="45"/>
      <c r="H28" s="45"/>
      <c r="I28" s="45"/>
    </row>
    <row r="29" spans="2:23" s="10" customFormat="1" ht="15.6" customHeight="1" x14ac:dyDescent="0.15"/>
    <row r="30" spans="2:23" s="10" customFormat="1" ht="15.6" customHeight="1" x14ac:dyDescent="0.15"/>
    <row r="31" spans="2:23" s="10" customFormat="1" ht="15.6" customHeight="1" x14ac:dyDescent="0.15"/>
    <row r="32" spans="2:23" s="10" customFormat="1" ht="15.6" customHeight="1" x14ac:dyDescent="0.15">
      <c r="W32" s="14"/>
    </row>
    <row r="33" s="10" customFormat="1" ht="12.75" x14ac:dyDescent="0.15"/>
    <row r="34" s="10" customFormat="1" ht="12.75" x14ac:dyDescent="0.15"/>
    <row r="35" s="10" customFormat="1" ht="12.75" x14ac:dyDescent="0.15"/>
    <row r="36" s="10" customFormat="1" ht="12.75" x14ac:dyDescent="0.15"/>
    <row r="37" s="10" customFormat="1" ht="12.75" x14ac:dyDescent="0.15"/>
    <row r="38" s="10" customFormat="1" ht="12.75" x14ac:dyDescent="0.15"/>
    <row r="39" s="10" customFormat="1" ht="12.75" x14ac:dyDescent="0.15"/>
    <row r="40" s="10" customFormat="1" ht="12.75" x14ac:dyDescent="0.15"/>
    <row r="41" s="10" customFormat="1" ht="12.75" x14ac:dyDescent="0.15"/>
    <row r="42" s="10" customFormat="1" ht="12.75" x14ac:dyDescent="0.15"/>
    <row r="43" s="10" customFormat="1" ht="12.75" x14ac:dyDescent="0.15"/>
    <row r="44" s="10" customFormat="1" ht="12.75" x14ac:dyDescent="0.15"/>
    <row r="45" s="10" customFormat="1" ht="12.75" x14ac:dyDescent="0.15"/>
    <row r="46" s="10" customFormat="1" ht="12.75" x14ac:dyDescent="0.15"/>
    <row r="47" s="10" customFormat="1" ht="12.75" x14ac:dyDescent="0.15"/>
    <row r="48" s="10" customFormat="1" ht="12.75" x14ac:dyDescent="0.15"/>
    <row r="49" spans="2:9" s="10" customFormat="1" ht="12.75" x14ac:dyDescent="0.15"/>
    <row r="50" spans="2:9" s="10" customFormat="1" ht="12.75" x14ac:dyDescent="0.15"/>
    <row r="51" spans="2:9" s="10" customFormat="1" ht="12.75" x14ac:dyDescent="0.15"/>
    <row r="52" spans="2:9" s="10" customFormat="1" ht="12.75" x14ac:dyDescent="0.15"/>
    <row r="53" spans="2:9" s="10" customFormat="1" ht="12.75" x14ac:dyDescent="0.15"/>
    <row r="54" spans="2:9" s="10" customFormat="1" ht="12.75" x14ac:dyDescent="0.15"/>
    <row r="55" spans="2:9" s="10" customFormat="1" ht="12.75" x14ac:dyDescent="0.15"/>
    <row r="56" spans="2:9" s="10" customFormat="1" ht="12.75" x14ac:dyDescent="0.15"/>
    <row r="57" spans="2:9" s="10" customFormat="1" ht="12.75" x14ac:dyDescent="0.15"/>
    <row r="58" spans="2:9" s="10" customFormat="1" ht="12.75" x14ac:dyDescent="0.15"/>
    <row r="59" spans="2:9" s="10" customFormat="1" ht="12.75" x14ac:dyDescent="0.15"/>
    <row r="60" spans="2:9" s="10" customFormat="1" ht="12.75" x14ac:dyDescent="0.15"/>
    <row r="61" spans="2:9" s="10" customFormat="1" ht="12.75" x14ac:dyDescent="0.15">
      <c r="B61" s="4"/>
      <c r="C61" s="4"/>
      <c r="D61" s="4"/>
      <c r="E61" s="4"/>
      <c r="F61" s="4"/>
      <c r="G61" s="4"/>
      <c r="H61" s="4"/>
      <c r="I61" s="4"/>
    </row>
    <row r="62" spans="2:9" s="10" customFormat="1" ht="12.75" x14ac:dyDescent="0.15">
      <c r="B62" s="9"/>
      <c r="C62" s="9"/>
      <c r="D62" s="9"/>
      <c r="E62" s="9"/>
      <c r="F62" s="9"/>
      <c r="G62" s="9"/>
      <c r="H62" s="9"/>
      <c r="I62" s="9"/>
    </row>
    <row r="63" spans="2:9" s="10" customFormat="1" ht="12.75" x14ac:dyDescent="0.15">
      <c r="B63" s="5"/>
      <c r="C63" s="5"/>
      <c r="D63" s="5"/>
      <c r="E63" s="5"/>
      <c r="F63" s="5"/>
      <c r="G63" s="5"/>
      <c r="H63" s="5"/>
      <c r="I63" s="5"/>
    </row>
    <row r="64" spans="2:9" s="10" customFormat="1" ht="12.75" x14ac:dyDescent="0.15">
      <c r="B64" s="5"/>
      <c r="C64" s="5"/>
      <c r="D64" s="5"/>
      <c r="E64" s="5"/>
      <c r="F64" s="5"/>
      <c r="G64" s="5"/>
      <c r="H64" s="5"/>
      <c r="I64" s="5"/>
    </row>
    <row r="65" spans="2:14" s="10" customFormat="1" ht="12.75" x14ac:dyDescent="0.15"/>
    <row r="66" spans="2:14" s="10" customFormat="1" ht="12.75" x14ac:dyDescent="0.15"/>
    <row r="67" spans="2:14" s="9" customFormat="1" ht="12.75" x14ac:dyDescent="0.1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ht="12.75" x14ac:dyDescent="0.15">
      <c r="B68" s="10"/>
      <c r="C68" s="10"/>
      <c r="D68" s="10"/>
      <c r="E68" s="10"/>
      <c r="F68" s="10"/>
      <c r="G68" s="10"/>
      <c r="H68" s="10"/>
      <c r="I68" s="10"/>
      <c r="J68" s="9"/>
      <c r="K68" s="9"/>
      <c r="L68" s="9"/>
      <c r="M68" s="9"/>
      <c r="N68" s="9"/>
    </row>
    <row r="69" spans="2:14" ht="12.75" x14ac:dyDescent="0.15">
      <c r="B69" s="10"/>
      <c r="C69" s="10"/>
      <c r="D69" s="10"/>
      <c r="E69" s="10"/>
      <c r="F69" s="10"/>
      <c r="G69" s="10"/>
      <c r="H69" s="10"/>
      <c r="I69" s="10"/>
    </row>
    <row r="70" spans="2:14" s="10" customFormat="1" ht="12.75" x14ac:dyDescent="0.15">
      <c r="J70" s="5"/>
      <c r="K70" s="5"/>
      <c r="L70" s="5"/>
      <c r="M70" s="5"/>
      <c r="N70" s="5"/>
    </row>
    <row r="71" spans="2:14" s="10" customFormat="1" ht="12.75" x14ac:dyDescent="0.15"/>
    <row r="72" spans="2:14" s="10" customFormat="1" ht="12.75" x14ac:dyDescent="0.15"/>
    <row r="73" spans="2:14" s="10" customFormat="1" ht="12.75" x14ac:dyDescent="0.15"/>
    <row r="74" spans="2:14" s="10" customFormat="1" ht="12.75" x14ac:dyDescent="0.15"/>
    <row r="75" spans="2:14" s="10" customFormat="1" ht="12.75" x14ac:dyDescent="0.15"/>
    <row r="76" spans="2:14" s="10" customFormat="1" ht="12.75" x14ac:dyDescent="0.15"/>
    <row r="77" spans="2:14" s="10" customFormat="1" ht="12.75" x14ac:dyDescent="0.15"/>
    <row r="78" spans="2:14" s="10" customFormat="1" ht="12.75" x14ac:dyDescent="0.15"/>
    <row r="79" spans="2:14" s="10" customFormat="1" ht="12.75" x14ac:dyDescent="0.15"/>
    <row r="80" spans="2:14" s="10" customFormat="1" ht="12.75" x14ac:dyDescent="0.15"/>
    <row r="81" s="10" customFormat="1" ht="12.75" x14ac:dyDescent="0.15"/>
    <row r="82" s="10" customFormat="1" ht="12.75" x14ac:dyDescent="0.15"/>
    <row r="83" s="10" customFormat="1" ht="12.75" x14ac:dyDescent="0.15"/>
    <row r="84" s="10" customFormat="1" ht="12.75" x14ac:dyDescent="0.15"/>
    <row r="85" s="10" customFormat="1" ht="12.75" x14ac:dyDescent="0.15"/>
    <row r="86" s="10" customFormat="1" ht="12.75" x14ac:dyDescent="0.15"/>
    <row r="87" s="10" customFormat="1" ht="12.75" x14ac:dyDescent="0.15"/>
    <row r="88" s="10" customFormat="1" ht="12.75" x14ac:dyDescent="0.15"/>
    <row r="89" s="10" customFormat="1" ht="12.75" x14ac:dyDescent="0.15"/>
    <row r="90" s="10" customFormat="1" ht="12.75" x14ac:dyDescent="0.15"/>
    <row r="91" s="10" customFormat="1" ht="12.75" x14ac:dyDescent="0.15"/>
    <row r="92" s="10" customFormat="1" ht="12.75" x14ac:dyDescent="0.15"/>
    <row r="93" s="10" customFormat="1" ht="12.75" x14ac:dyDescent="0.15"/>
    <row r="94" s="10" customFormat="1" ht="12.75" x14ac:dyDescent="0.15"/>
    <row r="95" s="10" customFormat="1" ht="12.75" x14ac:dyDescent="0.15"/>
    <row r="96" s="10" customFormat="1" ht="12.75" x14ac:dyDescent="0.15"/>
    <row r="97" spans="2:14" s="10" customFormat="1" ht="12.75" x14ac:dyDescent="0.15"/>
    <row r="98" spans="2:14" s="10" customFormat="1" ht="12.75" x14ac:dyDescent="0.15"/>
    <row r="99" spans="2:14" s="10" customFormat="1" ht="12.75" x14ac:dyDescent="0.15"/>
    <row r="100" spans="2:14" s="10" customFormat="1" ht="12.75" x14ac:dyDescent="0.15"/>
    <row r="101" spans="2:14" s="4" customFormat="1" ht="12.75" x14ac:dyDescent="0.1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2:14" s="9" customFormat="1" ht="12.75" x14ac:dyDescent="0.15">
      <c r="B102" s="10"/>
      <c r="C102" s="10"/>
      <c r="D102" s="10"/>
      <c r="E102" s="10"/>
      <c r="F102" s="10"/>
      <c r="G102" s="10"/>
      <c r="H102" s="10"/>
      <c r="I102" s="10"/>
      <c r="J102" s="4"/>
      <c r="K102" s="4"/>
      <c r="L102" s="4"/>
      <c r="M102" s="4"/>
      <c r="N102" s="4"/>
    </row>
    <row r="103" spans="2:14" ht="12.75" x14ac:dyDescent="0.15">
      <c r="B103" s="10"/>
      <c r="C103" s="10"/>
      <c r="D103" s="10"/>
      <c r="E103" s="10"/>
      <c r="F103" s="10"/>
      <c r="G103" s="10"/>
      <c r="H103" s="10"/>
      <c r="I103" s="10"/>
      <c r="J103" s="9"/>
      <c r="K103" s="9"/>
      <c r="L103" s="9"/>
      <c r="M103" s="9"/>
      <c r="N103" s="9"/>
    </row>
    <row r="104" spans="2:14" ht="12.75" x14ac:dyDescent="0.15">
      <c r="B104" s="10"/>
      <c r="C104" s="10"/>
      <c r="D104" s="10"/>
      <c r="E104" s="10"/>
      <c r="F104" s="10"/>
      <c r="G104" s="10"/>
      <c r="H104" s="10"/>
      <c r="I104" s="10"/>
    </row>
    <row r="105" spans="2:14" s="10" customFormat="1" ht="12.75" x14ac:dyDescent="0.15">
      <c r="J105" s="5"/>
      <c r="K105" s="5"/>
      <c r="L105" s="5"/>
      <c r="M105" s="5"/>
      <c r="N105" s="5"/>
    </row>
    <row r="106" spans="2:14" s="10" customFormat="1" ht="12.75" x14ac:dyDescent="0.15"/>
    <row r="107" spans="2:14" s="10" customFormat="1" ht="12.75" x14ac:dyDescent="0.15"/>
    <row r="108" spans="2:14" s="10" customFormat="1" ht="12.75" x14ac:dyDescent="0.15"/>
    <row r="109" spans="2:14" s="10" customFormat="1" ht="12.75" x14ac:dyDescent="0.15"/>
    <row r="110" spans="2:14" s="10" customFormat="1" ht="12.75" x14ac:dyDescent="0.15"/>
    <row r="111" spans="2:14" s="10" customFormat="1" ht="12.75" x14ac:dyDescent="0.15"/>
    <row r="112" spans="2:14" s="10" customFormat="1" ht="12.75" x14ac:dyDescent="0.15"/>
    <row r="113" spans="2:9" s="10" customFormat="1" ht="12.75" x14ac:dyDescent="0.15"/>
    <row r="114" spans="2:9" s="10" customFormat="1" ht="12.75" x14ac:dyDescent="0.15"/>
    <row r="115" spans="2:9" s="10" customFormat="1" ht="12.75" x14ac:dyDescent="0.15">
      <c r="B115" s="4"/>
      <c r="C115" s="4"/>
      <c r="D115" s="4"/>
      <c r="E115" s="4"/>
      <c r="F115" s="4"/>
      <c r="G115" s="4"/>
      <c r="H115" s="4"/>
      <c r="I115" s="4"/>
    </row>
    <row r="116" spans="2:9" s="10" customFormat="1" ht="12.75" x14ac:dyDescent="0.15">
      <c r="B116" s="9"/>
      <c r="C116" s="9"/>
      <c r="D116" s="9"/>
      <c r="E116" s="9"/>
      <c r="F116" s="9"/>
      <c r="G116" s="9"/>
      <c r="H116" s="9"/>
      <c r="I116" s="9"/>
    </row>
    <row r="117" spans="2:9" s="10" customFormat="1" ht="12.75" x14ac:dyDescent="0.15">
      <c r="B117" s="5"/>
      <c r="C117" s="5"/>
      <c r="D117" s="5"/>
      <c r="E117" s="5"/>
      <c r="F117" s="5"/>
      <c r="G117" s="5"/>
      <c r="H117" s="5"/>
      <c r="I117" s="5"/>
    </row>
    <row r="118" spans="2:9" s="10" customFormat="1" ht="12.75" x14ac:dyDescent="0.1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 x14ac:dyDescent="0.15"/>
    <row r="120" spans="2:9" s="10" customFormat="1" ht="12.75" x14ac:dyDescent="0.15"/>
    <row r="121" spans="2:9" s="10" customFormat="1" ht="12.75" x14ac:dyDescent="0.15"/>
    <row r="122" spans="2:9" s="10" customFormat="1" ht="12.75" x14ac:dyDescent="0.15"/>
    <row r="123" spans="2:9" s="10" customFormat="1" ht="12.75" x14ac:dyDescent="0.15"/>
    <row r="124" spans="2:9" s="10" customFormat="1" ht="12.75" x14ac:dyDescent="0.15"/>
    <row r="125" spans="2:9" s="10" customFormat="1" ht="12.75" x14ac:dyDescent="0.15"/>
    <row r="126" spans="2:9" s="10" customFormat="1" ht="12.75" x14ac:dyDescent="0.15"/>
    <row r="127" spans="2:9" s="10" customFormat="1" ht="12.75" x14ac:dyDescent="0.15"/>
    <row r="128" spans="2:9" s="10" customFormat="1" ht="12.75" x14ac:dyDescent="0.15"/>
    <row r="129" spans="2:14" s="10" customFormat="1" ht="12.75" x14ac:dyDescent="0.15"/>
    <row r="130" spans="2:14" s="10" customFormat="1" ht="12.75" x14ac:dyDescent="0.15"/>
    <row r="131" spans="2:14" s="10" customFormat="1" ht="12.75" x14ac:dyDescent="0.15"/>
    <row r="132" spans="2:14" s="10" customFormat="1" ht="12.75" x14ac:dyDescent="0.15"/>
    <row r="133" spans="2:14" s="10" customFormat="1" ht="12.75" x14ac:dyDescent="0.15"/>
    <row r="134" spans="2:14" s="10" customFormat="1" ht="12.75" x14ac:dyDescent="0.15"/>
    <row r="135" spans="2:14" s="10" customFormat="1" ht="12.75" x14ac:dyDescent="0.15"/>
    <row r="136" spans="2:14" s="10" customFormat="1" ht="12.75" x14ac:dyDescent="0.15"/>
    <row r="137" spans="2:14" s="10" customFormat="1" ht="12.75" x14ac:dyDescent="0.15"/>
    <row r="138" spans="2:14" s="10" customFormat="1" ht="12.75" x14ac:dyDescent="0.15"/>
    <row r="139" spans="2:14" s="10" customFormat="1" ht="12.75" x14ac:dyDescent="0.15"/>
    <row r="140" spans="2:14" s="10" customFormat="1" ht="12.75" x14ac:dyDescent="0.15"/>
    <row r="141" spans="2:14" s="10" customFormat="1" ht="12.75" x14ac:dyDescent="0.15"/>
    <row r="142" spans="2:14" s="10" customFormat="1" ht="12.75" x14ac:dyDescent="0.15"/>
    <row r="143" spans="2:14" s="4" customFormat="1" ht="12.75" x14ac:dyDescent="0.1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s="9" customFormat="1" ht="12.75" x14ac:dyDescent="0.15">
      <c r="B144" s="10"/>
      <c r="C144" s="10"/>
      <c r="D144" s="10"/>
      <c r="E144" s="10"/>
      <c r="F144" s="10"/>
      <c r="G144" s="10"/>
      <c r="H144" s="10"/>
      <c r="I144" s="10"/>
      <c r="J144" s="4"/>
      <c r="K144" s="4"/>
      <c r="L144" s="4"/>
      <c r="M144" s="4"/>
      <c r="N144" s="4"/>
    </row>
    <row r="145" spans="2:14" ht="12.75" x14ac:dyDescent="0.15">
      <c r="B145" s="10"/>
      <c r="C145" s="10"/>
      <c r="D145" s="10"/>
      <c r="E145" s="10"/>
      <c r="F145" s="10"/>
      <c r="G145" s="10"/>
      <c r="H145" s="10"/>
      <c r="I145" s="10"/>
      <c r="J145" s="9"/>
      <c r="K145" s="9"/>
      <c r="L145" s="9"/>
      <c r="M145" s="9"/>
      <c r="N145" s="9"/>
    </row>
    <row r="146" spans="2:14" ht="12.75" x14ac:dyDescent="0.15">
      <c r="B146" s="10"/>
      <c r="C146" s="10"/>
      <c r="D146" s="10"/>
      <c r="E146" s="10"/>
      <c r="F146" s="10"/>
      <c r="G146" s="10"/>
      <c r="H146" s="10"/>
      <c r="I146" s="10"/>
    </row>
    <row r="147" spans="2:14" s="10" customFormat="1" ht="12.75" x14ac:dyDescent="0.15">
      <c r="J147" s="5"/>
      <c r="K147" s="5"/>
      <c r="L147" s="5"/>
      <c r="M147" s="5"/>
      <c r="N147" s="5"/>
    </row>
    <row r="148" spans="2:14" s="10" customFormat="1" ht="12.75" x14ac:dyDescent="0.15"/>
    <row r="149" spans="2:14" s="10" customFormat="1" ht="12.75" x14ac:dyDescent="0.15"/>
    <row r="150" spans="2:14" s="10" customFormat="1" ht="12.75" x14ac:dyDescent="0.15"/>
    <row r="151" spans="2:14" s="10" customFormat="1" ht="12.75" x14ac:dyDescent="0.15"/>
    <row r="152" spans="2:14" s="10" customFormat="1" ht="12.75" x14ac:dyDescent="0.15"/>
    <row r="153" spans="2:14" s="10" customFormat="1" ht="12.75" x14ac:dyDescent="0.15"/>
    <row r="154" spans="2:14" s="10" customFormat="1" ht="12.75" x14ac:dyDescent="0.15"/>
    <row r="155" spans="2:14" s="10" customFormat="1" ht="12.75" x14ac:dyDescent="0.15"/>
    <row r="156" spans="2:14" s="10" customFormat="1" ht="12.75" x14ac:dyDescent="0.15"/>
    <row r="157" spans="2:14" s="10" customFormat="1" ht="12.75" x14ac:dyDescent="0.15"/>
    <row r="158" spans="2:14" s="10" customFormat="1" ht="12.75" x14ac:dyDescent="0.15"/>
    <row r="159" spans="2:14" s="10" customFormat="1" ht="12.75" x14ac:dyDescent="0.15"/>
    <row r="160" spans="2:14" s="10" customFormat="1" ht="12.75" x14ac:dyDescent="0.15"/>
    <row r="161" spans="2:9" s="10" customFormat="1" ht="12.75" x14ac:dyDescent="0.15"/>
    <row r="162" spans="2:9" s="10" customFormat="1" ht="12.75" x14ac:dyDescent="0.15"/>
    <row r="163" spans="2:9" s="10" customFormat="1" ht="12.75" x14ac:dyDescent="0.15"/>
    <row r="164" spans="2:9" s="10" customFormat="1" ht="12.75" x14ac:dyDescent="0.15"/>
    <row r="165" spans="2:9" s="10" customFormat="1" ht="12.75" x14ac:dyDescent="0.15"/>
    <row r="166" spans="2:9" s="10" customFormat="1" ht="12.75" x14ac:dyDescent="0.15"/>
    <row r="167" spans="2:9" s="10" customFormat="1" ht="12.75" x14ac:dyDescent="0.15"/>
    <row r="168" spans="2:9" s="10" customFormat="1" ht="12.75" x14ac:dyDescent="0.15"/>
    <row r="169" spans="2:9" s="10" customFormat="1" ht="12.75" x14ac:dyDescent="0.15"/>
    <row r="170" spans="2:9" s="10" customFormat="1" ht="12.75" x14ac:dyDescent="0.15"/>
    <row r="171" spans="2:9" s="10" customFormat="1" ht="12.75" x14ac:dyDescent="0.15"/>
    <row r="172" spans="2:9" s="10" customFormat="1" ht="12.75" x14ac:dyDescent="0.15"/>
    <row r="173" spans="2:9" s="10" customFormat="1" ht="12.75" x14ac:dyDescent="0.15"/>
    <row r="174" spans="2:9" s="10" customFormat="1" ht="12.75" x14ac:dyDescent="0.15">
      <c r="C174" s="25"/>
      <c r="D174" s="25"/>
      <c r="E174" s="25"/>
      <c r="F174" s="25"/>
      <c r="G174" s="25"/>
      <c r="H174" s="25"/>
    </row>
    <row r="175" spans="2:9" s="10" customFormat="1" ht="13.5" x14ac:dyDescent="0.15">
      <c r="B175" s="8"/>
      <c r="C175" s="8"/>
      <c r="D175" s="8"/>
      <c r="E175" s="8"/>
      <c r="F175" s="8"/>
      <c r="G175" s="8"/>
      <c r="H175" s="8"/>
      <c r="I175" s="8"/>
    </row>
    <row r="176" spans="2:9" s="10" customFormat="1" ht="12.75" x14ac:dyDescent="0.15">
      <c r="B176" s="5"/>
      <c r="C176" s="5"/>
      <c r="D176" s="5"/>
      <c r="E176" s="5"/>
      <c r="F176" s="5"/>
      <c r="G176" s="5"/>
      <c r="H176" s="5"/>
      <c r="I176" s="5"/>
    </row>
    <row r="177" spans="2:9" s="10" customFormat="1" ht="13.5" x14ac:dyDescent="0.15">
      <c r="B177" s="39"/>
      <c r="C177" s="39"/>
      <c r="D177" s="39"/>
      <c r="E177" s="39"/>
      <c r="F177" s="39"/>
      <c r="G177" s="39"/>
      <c r="H177" s="39"/>
      <c r="I177" s="39"/>
    </row>
    <row r="178" spans="2:9" s="10" customFormat="1" ht="13.5" x14ac:dyDescent="0.15">
      <c r="B178" s="39"/>
      <c r="C178" s="39"/>
      <c r="D178" s="39"/>
      <c r="E178" s="39"/>
      <c r="F178" s="39"/>
      <c r="G178" s="39"/>
      <c r="H178" s="39"/>
      <c r="I178" s="39"/>
    </row>
    <row r="179" spans="2:9" s="10" customFormat="1" ht="13.5" x14ac:dyDescent="0.15">
      <c r="B179" s="39"/>
      <c r="C179" s="39"/>
      <c r="D179" s="39"/>
      <c r="E179" s="39"/>
      <c r="F179" s="39"/>
      <c r="G179" s="39"/>
      <c r="H179" s="39"/>
      <c r="I179" s="39"/>
    </row>
    <row r="180" spans="2:9" s="10" customFormat="1" ht="13.5" x14ac:dyDescent="0.15">
      <c r="B180" s="39"/>
      <c r="C180" s="39"/>
      <c r="D180" s="39"/>
      <c r="E180" s="39"/>
      <c r="F180" s="39"/>
      <c r="G180" s="39"/>
      <c r="H180" s="39"/>
      <c r="I180" s="39"/>
    </row>
    <row r="181" spans="2:9" s="10" customFormat="1" ht="13.5" x14ac:dyDescent="0.15">
      <c r="B181" s="39"/>
      <c r="C181" s="39"/>
      <c r="D181" s="39"/>
      <c r="E181" s="39"/>
      <c r="F181" s="39"/>
      <c r="G181" s="39"/>
      <c r="H181" s="39"/>
      <c r="I181" s="39"/>
    </row>
    <row r="182" spans="2:9" s="10" customFormat="1" ht="13.5" x14ac:dyDescent="0.15">
      <c r="B182" s="39"/>
      <c r="C182" s="39"/>
      <c r="D182" s="39"/>
      <c r="E182" s="39"/>
      <c r="F182" s="39"/>
      <c r="G182" s="39"/>
      <c r="H182" s="39"/>
      <c r="I182" s="39"/>
    </row>
    <row r="183" spans="2:9" s="10" customFormat="1" ht="13.5" x14ac:dyDescent="0.15">
      <c r="B183" s="39"/>
      <c r="C183" s="39"/>
      <c r="D183" s="39"/>
      <c r="E183" s="39"/>
      <c r="F183" s="39"/>
      <c r="G183" s="39"/>
      <c r="H183" s="39"/>
      <c r="I183" s="39"/>
    </row>
    <row r="184" spans="2:9" s="10" customFormat="1" ht="13.5" x14ac:dyDescent="0.15">
      <c r="B184" s="39"/>
      <c r="C184" s="39"/>
      <c r="D184" s="39"/>
      <c r="E184" s="39"/>
      <c r="F184" s="39"/>
      <c r="G184" s="39"/>
      <c r="H184" s="39"/>
      <c r="I184" s="39"/>
    </row>
    <row r="185" spans="2:9" s="10" customFormat="1" ht="13.5" x14ac:dyDescent="0.15">
      <c r="B185" s="39"/>
      <c r="C185" s="39"/>
      <c r="D185" s="39"/>
      <c r="E185" s="39"/>
      <c r="F185" s="39"/>
      <c r="G185" s="39"/>
      <c r="H185" s="39"/>
      <c r="I185" s="39"/>
    </row>
    <row r="186" spans="2:9" s="10" customFormat="1" ht="13.5" x14ac:dyDescent="0.15">
      <c r="B186" s="39"/>
      <c r="C186" s="39"/>
      <c r="D186" s="39"/>
      <c r="E186" s="39"/>
      <c r="F186" s="39"/>
      <c r="G186" s="39"/>
      <c r="H186" s="39"/>
      <c r="I186" s="39"/>
    </row>
    <row r="187" spans="2:9" s="10" customFormat="1" ht="12.75" x14ac:dyDescent="0.15">
      <c r="B187" s="7"/>
      <c r="C187" s="7"/>
      <c r="D187" s="7"/>
      <c r="E187" s="7"/>
      <c r="F187" s="7"/>
      <c r="G187" s="7"/>
      <c r="H187" s="7"/>
      <c r="I187" s="7"/>
    </row>
    <row r="188" spans="2:9" s="10" customFormat="1" ht="12.75" x14ac:dyDescent="0.15"/>
    <row r="189" spans="2:9" s="10" customFormat="1" ht="12.75" x14ac:dyDescent="0.15"/>
    <row r="190" spans="2:9" s="10" customFormat="1" ht="12.75" x14ac:dyDescent="0.15"/>
    <row r="191" spans="2:9" s="10" customFormat="1" ht="12.75" x14ac:dyDescent="0.15"/>
    <row r="192" spans="2:9" s="10" customFormat="1" ht="12.75" x14ac:dyDescent="0.15"/>
    <row r="193" spans="2:14" s="10" customFormat="1" ht="12.75" x14ac:dyDescent="0.15"/>
    <row r="194" spans="2:14" s="10" customFormat="1" ht="12.75" x14ac:dyDescent="0.15"/>
    <row r="195" spans="2:14" s="10" customFormat="1" ht="12.75" x14ac:dyDescent="0.15"/>
    <row r="196" spans="2:14" s="10" customFormat="1" ht="12.75" x14ac:dyDescent="0.15"/>
    <row r="197" spans="2:14" s="4" customFormat="1" ht="12.75" x14ac:dyDescent="0.1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s="9" customFormat="1" ht="12.75" x14ac:dyDescent="0.15">
      <c r="B198" s="10"/>
      <c r="C198" s="10"/>
      <c r="D198" s="10"/>
      <c r="E198" s="10"/>
      <c r="F198" s="10"/>
      <c r="G198" s="10"/>
      <c r="H198" s="10"/>
      <c r="I198" s="10"/>
      <c r="J198" s="4"/>
      <c r="K198" s="4"/>
      <c r="L198" s="4"/>
      <c r="M198" s="4"/>
      <c r="N198" s="4"/>
    </row>
    <row r="199" spans="2:14" ht="12.75" x14ac:dyDescent="0.15">
      <c r="B199" s="10"/>
      <c r="C199" s="10"/>
      <c r="D199" s="10"/>
      <c r="E199" s="10"/>
      <c r="F199" s="10"/>
      <c r="G199" s="10"/>
      <c r="H199" s="10"/>
      <c r="I199" s="10"/>
      <c r="J199" s="9"/>
      <c r="K199" s="9"/>
      <c r="L199" s="9"/>
      <c r="M199" s="9"/>
      <c r="N199" s="9"/>
    </row>
    <row r="200" spans="2:14" ht="12.75" x14ac:dyDescent="0.15">
      <c r="B200" s="10"/>
      <c r="C200" s="10"/>
      <c r="D200" s="10"/>
      <c r="E200" s="10"/>
      <c r="F200" s="10"/>
      <c r="G200" s="10"/>
      <c r="H200" s="10"/>
      <c r="I200" s="10"/>
    </row>
    <row r="201" spans="2:14" s="10" customFormat="1" ht="12.75" x14ac:dyDescent="0.15">
      <c r="J201" s="5"/>
      <c r="K201" s="5"/>
      <c r="L201" s="5"/>
      <c r="M201" s="5"/>
      <c r="N201" s="5"/>
    </row>
    <row r="202" spans="2:14" s="10" customFormat="1" ht="12.75" x14ac:dyDescent="0.15"/>
    <row r="203" spans="2:14" s="10" customFormat="1" ht="12.75" x14ac:dyDescent="0.15"/>
    <row r="204" spans="2:14" s="10" customFormat="1" ht="12.75" x14ac:dyDescent="0.15"/>
    <row r="205" spans="2:14" s="10" customFormat="1" ht="12.75" x14ac:dyDescent="0.15"/>
    <row r="206" spans="2:14" s="10" customFormat="1" ht="12.75" x14ac:dyDescent="0.15"/>
    <row r="207" spans="2:14" s="10" customFormat="1" ht="12.75" x14ac:dyDescent="0.15"/>
    <row r="208" spans="2:14" s="10" customFormat="1" ht="12.75" x14ac:dyDescent="0.15"/>
    <row r="209" spans="1:9" s="10" customFormat="1" ht="12.75" x14ac:dyDescent="0.15"/>
    <row r="210" spans="1:9" s="10" customFormat="1" ht="12.75" x14ac:dyDescent="0.15"/>
    <row r="211" spans="1:9" s="10" customFormat="1" ht="12.75" x14ac:dyDescent="0.15"/>
    <row r="212" spans="1:9" s="10" customFormat="1" ht="12.75" x14ac:dyDescent="0.15"/>
    <row r="213" spans="1:9" s="10" customFormat="1" ht="12.75" x14ac:dyDescent="0.15"/>
    <row r="214" spans="1:9" s="10" customFormat="1" ht="12.75" x14ac:dyDescent="0.15">
      <c r="A214" s="5"/>
    </row>
    <row r="215" spans="1:9" s="10" customFormat="1" ht="12.75" x14ac:dyDescent="0.15">
      <c r="A215" s="5"/>
      <c r="G215" s="5"/>
      <c r="H215" s="5"/>
    </row>
    <row r="216" spans="1:9" s="10" customFormat="1" ht="12.75" x14ac:dyDescent="0.15">
      <c r="A216" s="5"/>
      <c r="B216" s="5"/>
      <c r="C216" s="5"/>
      <c r="D216" s="5"/>
      <c r="E216" s="5"/>
      <c r="F216" s="5"/>
      <c r="G216" s="5"/>
      <c r="H216" s="5"/>
      <c r="I216" s="5"/>
    </row>
    <row r="217" spans="1:9" s="10" customFormat="1" ht="12.75" x14ac:dyDescent="0.1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 x14ac:dyDescent="0.1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 x14ac:dyDescent="0.1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 x14ac:dyDescent="0.1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 x14ac:dyDescent="0.1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 x14ac:dyDescent="0.1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 x14ac:dyDescent="0.1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 x14ac:dyDescent="0.1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 x14ac:dyDescent="0.1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 x14ac:dyDescent="0.1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 x14ac:dyDescent="0.1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 x14ac:dyDescent="0.1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 x14ac:dyDescent="0.1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 x14ac:dyDescent="0.1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 x14ac:dyDescent="0.1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 x14ac:dyDescent="0.1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 x14ac:dyDescent="0.1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 x14ac:dyDescent="0.1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 x14ac:dyDescent="0.1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 x14ac:dyDescent="0.1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 x14ac:dyDescent="0.1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 x14ac:dyDescent="0.1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 x14ac:dyDescent="0.1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 x14ac:dyDescent="0.1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 x14ac:dyDescent="0.1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 x14ac:dyDescent="0.1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 x14ac:dyDescent="0.1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 x14ac:dyDescent="0.1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 x14ac:dyDescent="0.1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 x14ac:dyDescent="0.1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 x14ac:dyDescent="0.1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 x14ac:dyDescent="0.1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 x14ac:dyDescent="0.1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 x14ac:dyDescent="0.1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 x14ac:dyDescent="0.1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 x14ac:dyDescent="0.1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 x14ac:dyDescent="0.1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 x14ac:dyDescent="0.1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8" customFormat="1" ht="13.5" x14ac:dyDescent="0.15">
      <c r="A257" s="5"/>
      <c r="B257" s="5"/>
      <c r="C257" s="5"/>
      <c r="D257" s="5"/>
      <c r="E257" s="5"/>
      <c r="F257" s="5"/>
      <c r="G257" s="5"/>
      <c r="H257" s="5"/>
      <c r="I257" s="5"/>
      <c r="J257" s="10"/>
      <c r="K257" s="10"/>
      <c r="L257" s="10"/>
      <c r="M257" s="10"/>
      <c r="N257" s="10"/>
    </row>
    <row r="258" spans="1:14" ht="13.5" x14ac:dyDescent="0.15">
      <c r="J258" s="12"/>
      <c r="K258" s="12"/>
      <c r="L258" s="12"/>
      <c r="M258" s="12"/>
      <c r="N258" s="12"/>
    </row>
    <row r="259" spans="1:14" s="7" customFormat="1" ht="12.75" x14ac:dyDescent="0.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s="7" customFormat="1" ht="12.75" x14ac:dyDescent="0.15">
      <c r="A260" s="5"/>
      <c r="B260" s="5"/>
      <c r="C260" s="5"/>
      <c r="D260" s="5"/>
      <c r="E260" s="5"/>
      <c r="F260" s="5"/>
      <c r="G260" s="5"/>
      <c r="H260" s="5"/>
      <c r="I260" s="5"/>
    </row>
    <row r="261" spans="1:14" s="7" customFormat="1" ht="12.75" x14ac:dyDescent="0.1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 x14ac:dyDescent="0.1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 x14ac:dyDescent="0.1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 x14ac:dyDescent="0.1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10" customFormat="1" ht="12.75" x14ac:dyDescent="0.15">
      <c r="A265" s="5"/>
      <c r="B265" s="5"/>
      <c r="C265" s="5"/>
      <c r="D265" s="5"/>
      <c r="E265" s="5"/>
      <c r="F265" s="5"/>
      <c r="G265" s="5"/>
      <c r="H265" s="5"/>
      <c r="I265" s="5"/>
      <c r="J265" s="7"/>
      <c r="K265" s="7"/>
      <c r="L265" s="7"/>
      <c r="M265" s="7"/>
      <c r="N265" s="7"/>
    </row>
    <row r="266" spans="1:14" s="10" customFormat="1" ht="12.75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40"/>
      <c r="K266" s="40"/>
      <c r="L266" s="25"/>
      <c r="M266" s="25"/>
      <c r="N266" s="25"/>
    </row>
    <row r="267" spans="1:14" s="7" customFormat="1" ht="12.75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40"/>
      <c r="K267" s="40"/>
      <c r="L267" s="25"/>
      <c r="M267" s="25"/>
      <c r="N267" s="25"/>
    </row>
    <row r="268" spans="1:14" s="7" customFormat="1" ht="12.75" x14ac:dyDescent="0.15">
      <c r="A268" s="5"/>
      <c r="B268" s="5"/>
      <c r="C268" s="5"/>
      <c r="D268" s="5"/>
      <c r="E268" s="5"/>
      <c r="F268" s="5"/>
      <c r="G268" s="5"/>
      <c r="H268" s="5"/>
      <c r="I268" s="5"/>
    </row>
    <row r="269" spans="1:14" s="7" customFormat="1" ht="12.75" x14ac:dyDescent="0.1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10" customFormat="1" ht="12.75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7"/>
      <c r="K270" s="7"/>
      <c r="L270" s="7"/>
      <c r="M270" s="7"/>
      <c r="N270" s="7"/>
    </row>
    <row r="271" spans="1:14" s="10" customFormat="1" ht="12.75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25"/>
      <c r="K271" s="25"/>
      <c r="L271" s="25"/>
      <c r="M271" s="25"/>
      <c r="N271" s="25"/>
    </row>
    <row r="272" spans="1:14" s="10" customFormat="1" ht="12.75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25"/>
      <c r="K272" s="25"/>
      <c r="L272" s="25"/>
      <c r="M272" s="25"/>
      <c r="N272" s="25"/>
    </row>
    <row r="273" spans="1:14" s="10" customFormat="1" ht="12.75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25"/>
      <c r="K273" s="25"/>
      <c r="L273" s="25"/>
      <c r="M273" s="25"/>
      <c r="N273" s="25"/>
    </row>
    <row r="274" spans="1:14" s="10" customFormat="1" ht="12.75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25"/>
      <c r="K274" s="25"/>
      <c r="L274" s="25"/>
      <c r="M274" s="25"/>
      <c r="N274" s="25"/>
    </row>
    <row r="275" spans="1:14" s="10" customFormat="1" ht="12.75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25"/>
      <c r="K275" s="25"/>
      <c r="L275" s="25"/>
      <c r="M275" s="25"/>
      <c r="N275" s="25"/>
    </row>
    <row r="276" spans="1:14" s="10" customFormat="1" ht="12.75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25"/>
      <c r="K276" s="25"/>
      <c r="L276" s="25"/>
      <c r="M276" s="25"/>
      <c r="N276" s="25"/>
    </row>
    <row r="277" spans="1:14" s="10" customFormat="1" ht="12.75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25"/>
      <c r="K277" s="25"/>
      <c r="L277" s="25"/>
      <c r="M277" s="25"/>
      <c r="N277" s="25"/>
    </row>
    <row r="278" spans="1:14" s="10" customFormat="1" ht="12.75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40"/>
      <c r="K278" s="40"/>
      <c r="L278" s="25"/>
      <c r="M278" s="25"/>
      <c r="N278" s="25"/>
    </row>
    <row r="279" spans="1:14" s="10" customFormat="1" ht="12.75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40"/>
      <c r="K279" s="40"/>
      <c r="L279" s="25"/>
      <c r="M279" s="25"/>
      <c r="N279" s="25"/>
    </row>
    <row r="280" spans="1:14" s="10" customFormat="1" ht="12.75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40"/>
      <c r="K280" s="40"/>
      <c r="L280" s="25"/>
      <c r="M280" s="25"/>
      <c r="N280" s="25"/>
    </row>
    <row r="281" spans="1:14" s="10" customFormat="1" ht="12.75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25"/>
      <c r="K281" s="25"/>
      <c r="L281" s="25"/>
      <c r="M281" s="25"/>
      <c r="N281" s="25"/>
    </row>
    <row r="282" spans="1:14" s="10" customFormat="1" ht="12.75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40"/>
      <c r="K282" s="40"/>
      <c r="L282" s="25"/>
      <c r="M282" s="25"/>
      <c r="N282" s="25"/>
    </row>
    <row r="283" spans="1:14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40"/>
      <c r="K283" s="40"/>
      <c r="L283" s="25"/>
      <c r="M283" s="25"/>
      <c r="N283" s="25"/>
    </row>
    <row r="284" spans="1:14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40"/>
      <c r="K284" s="40"/>
      <c r="L284" s="25"/>
      <c r="M284" s="25"/>
      <c r="N284" s="25"/>
    </row>
    <row r="285" spans="1:14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40"/>
      <c r="K285" s="40"/>
      <c r="L285" s="25"/>
      <c r="M285" s="25"/>
      <c r="N285" s="25"/>
    </row>
    <row r="286" spans="1:14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40"/>
      <c r="K286" s="40"/>
      <c r="L286" s="25"/>
      <c r="M286" s="25"/>
      <c r="N286" s="25"/>
    </row>
    <row r="287" spans="1:14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40"/>
      <c r="K287" s="40"/>
      <c r="L287" s="25"/>
      <c r="M287" s="25"/>
      <c r="N287" s="25"/>
    </row>
    <row r="288" spans="1:14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40"/>
      <c r="K288" s="40"/>
      <c r="L288" s="25"/>
      <c r="M288" s="25"/>
      <c r="N288" s="25"/>
    </row>
    <row r="289" spans="1:14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40"/>
      <c r="K289" s="40"/>
      <c r="L289" s="25"/>
      <c r="M289" s="25"/>
      <c r="N289" s="25"/>
    </row>
    <row r="290" spans="1:14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40"/>
      <c r="K290" s="40"/>
      <c r="L290" s="25"/>
      <c r="M290" s="25"/>
      <c r="N290" s="25"/>
    </row>
    <row r="291" spans="1:14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40"/>
      <c r="K291" s="40"/>
      <c r="L291" s="25"/>
      <c r="M291" s="25"/>
      <c r="N291" s="25"/>
    </row>
    <row r="292" spans="1:14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40"/>
      <c r="K292" s="40"/>
      <c r="L292" s="25"/>
      <c r="M292" s="25"/>
      <c r="N292" s="25"/>
    </row>
    <row r="293" spans="1:14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40"/>
      <c r="K293" s="40"/>
      <c r="L293" s="25"/>
      <c r="M293" s="25"/>
      <c r="N293" s="25"/>
    </row>
    <row r="294" spans="1:14" s="10" customFormat="1" ht="12.75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40"/>
      <c r="K294" s="40"/>
      <c r="L294" s="25"/>
      <c r="M294" s="25"/>
      <c r="N294" s="25"/>
    </row>
    <row r="295" spans="1:14" s="10" customFormat="1" ht="12.75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40"/>
      <c r="K295" s="40"/>
      <c r="L295" s="25"/>
      <c r="M295" s="25"/>
      <c r="N295" s="25"/>
    </row>
    <row r="296" spans="1:14" s="10" customFormat="1" ht="12.75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40"/>
      <c r="K296" s="40"/>
      <c r="L296" s="25"/>
      <c r="M296" s="25"/>
      <c r="N296" s="25"/>
    </row>
    <row r="297" spans="1:14" s="10" customFormat="1" ht="12.75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40"/>
      <c r="K297" s="40"/>
      <c r="L297" s="25"/>
      <c r="M297" s="25"/>
      <c r="N297" s="25"/>
    </row>
    <row r="298" spans="1:14" ht="12.75" x14ac:dyDescent="0.15">
      <c r="J298" s="40"/>
      <c r="K298" s="40"/>
      <c r="L298" s="25"/>
      <c r="M298" s="25"/>
      <c r="N298" s="25"/>
    </row>
  </sheetData>
  <mergeCells count="24">
    <mergeCell ref="J21:K21"/>
    <mergeCell ref="J22:K22"/>
    <mergeCell ref="J23:K23"/>
    <mergeCell ref="J24:K24"/>
    <mergeCell ref="J25:K25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B1:N1"/>
    <mergeCell ref="B2:N2"/>
    <mergeCell ref="B3:N3"/>
    <mergeCell ref="B4:N4"/>
    <mergeCell ref="B6:I7"/>
    <mergeCell ref="J6:K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&amp;R郡上市（全体）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topLeftCell="A3" zoomScaleNormal="100" zoomScaleSheetLayoutView="100" workbookViewId="0">
      <selection activeCell="Z25" sqref="Z25"/>
    </sheetView>
  </sheetViews>
  <sheetFormatPr defaultColWidth="8.875" defaultRowHeight="13.5" x14ac:dyDescent="0.1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 x14ac:dyDescent="0.15">
      <c r="A1" s="180" t="s">
        <v>117</v>
      </c>
      <c r="B1" s="181"/>
      <c r="C1" s="181"/>
      <c r="D1" s="181"/>
      <c r="E1" s="181"/>
    </row>
    <row r="2" spans="1:19" ht="21" x14ac:dyDescent="0.15">
      <c r="A2" s="182" t="s">
        <v>156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21" x14ac:dyDescent="0.15">
      <c r="A3" s="180" t="s">
        <v>118</v>
      </c>
      <c r="B3" s="181"/>
      <c r="C3" s="181"/>
      <c r="D3" s="181"/>
      <c r="E3" s="181"/>
      <c r="F3" s="181"/>
      <c r="G3" s="18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9" x14ac:dyDescent="0.15">
      <c r="A4" s="183" t="s">
        <v>119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</row>
    <row r="5" spans="1:19" ht="14.25" x14ac:dyDescent="0.15">
      <c r="A5" s="180" t="s">
        <v>120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</row>
    <row r="6" spans="1:19" ht="17.25" x14ac:dyDescent="0.15">
      <c r="A6" s="12"/>
      <c r="B6" s="52" t="s">
        <v>121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 t="s">
        <v>163</v>
      </c>
      <c r="R6" s="54"/>
      <c r="S6" s="12"/>
    </row>
    <row r="7" spans="1:19" ht="53.25" customHeight="1" x14ac:dyDescent="0.15">
      <c r="A7" s="12"/>
      <c r="B7" s="185" t="s">
        <v>122</v>
      </c>
      <c r="C7" s="185"/>
      <c r="D7" s="193" t="s">
        <v>123</v>
      </c>
      <c r="E7" s="184"/>
      <c r="F7" s="193" t="s">
        <v>124</v>
      </c>
      <c r="G7" s="184"/>
      <c r="H7" s="193" t="s">
        <v>125</v>
      </c>
      <c r="I7" s="184"/>
      <c r="J7" s="193" t="s">
        <v>126</v>
      </c>
      <c r="K7" s="184"/>
      <c r="L7" s="193" t="s">
        <v>127</v>
      </c>
      <c r="M7" s="184"/>
      <c r="N7" s="184" t="s">
        <v>128</v>
      </c>
      <c r="O7" s="185"/>
      <c r="P7" s="186" t="s">
        <v>129</v>
      </c>
      <c r="Q7" s="187"/>
      <c r="R7" s="56"/>
      <c r="S7" s="12"/>
    </row>
    <row r="8" spans="1:19" x14ac:dyDescent="0.15">
      <c r="A8" s="12"/>
      <c r="B8" s="188" t="s">
        <v>130</v>
      </c>
      <c r="C8" s="188"/>
      <c r="D8" s="189">
        <f>SUM(D9:E17)</f>
        <v>91003161.602999985</v>
      </c>
      <c r="E8" s="190"/>
      <c r="F8" s="189">
        <f>SUM(F9:G17)</f>
        <v>3259591.051</v>
      </c>
      <c r="G8" s="190"/>
      <c r="H8" s="189">
        <f>SUM(H9:I17)</f>
        <v>541732.13599999994</v>
      </c>
      <c r="I8" s="190"/>
      <c r="J8" s="189">
        <f t="shared" ref="J8:J24" si="0">D8+F8-H8</f>
        <v>93721020.517999977</v>
      </c>
      <c r="K8" s="190"/>
      <c r="L8" s="189">
        <f>SUM(L9:M17)</f>
        <v>43619016.361999996</v>
      </c>
      <c r="M8" s="190"/>
      <c r="N8" s="190">
        <f>SUM(N9:O17)</f>
        <v>1484964.57</v>
      </c>
      <c r="O8" s="191"/>
      <c r="P8" s="192">
        <f t="shared" ref="P8:P24" si="1">J8-L8</f>
        <v>50102004.155999981</v>
      </c>
      <c r="Q8" s="192"/>
      <c r="R8" s="56"/>
      <c r="S8" s="12"/>
    </row>
    <row r="9" spans="1:19" x14ac:dyDescent="0.15">
      <c r="A9" s="12"/>
      <c r="B9" s="188" t="s">
        <v>131</v>
      </c>
      <c r="C9" s="188"/>
      <c r="D9" s="189">
        <v>18492044.432999998</v>
      </c>
      <c r="E9" s="190"/>
      <c r="F9" s="189">
        <v>0</v>
      </c>
      <c r="G9" s="190"/>
      <c r="H9" s="189">
        <v>42179.904999999999</v>
      </c>
      <c r="I9" s="190"/>
      <c r="J9" s="189">
        <f t="shared" si="0"/>
        <v>18449864.527999997</v>
      </c>
      <c r="K9" s="190"/>
      <c r="L9" s="189">
        <v>0</v>
      </c>
      <c r="M9" s="190"/>
      <c r="N9" s="190">
        <v>0</v>
      </c>
      <c r="O9" s="191"/>
      <c r="P9" s="192">
        <f t="shared" si="1"/>
        <v>18449864.527999997</v>
      </c>
      <c r="Q9" s="192"/>
      <c r="R9" s="56"/>
      <c r="S9" s="12"/>
    </row>
    <row r="10" spans="1:19" x14ac:dyDescent="0.15">
      <c r="A10" s="12"/>
      <c r="B10" s="194" t="s">
        <v>132</v>
      </c>
      <c r="C10" s="194"/>
      <c r="D10" s="189">
        <v>1839805.14</v>
      </c>
      <c r="E10" s="190"/>
      <c r="F10" s="189">
        <v>0</v>
      </c>
      <c r="G10" s="190"/>
      <c r="H10" s="189">
        <v>0</v>
      </c>
      <c r="I10" s="190"/>
      <c r="J10" s="189">
        <f t="shared" si="0"/>
        <v>1839805.14</v>
      </c>
      <c r="K10" s="190"/>
      <c r="L10" s="189">
        <v>0</v>
      </c>
      <c r="M10" s="190"/>
      <c r="N10" s="190">
        <v>0</v>
      </c>
      <c r="O10" s="191"/>
      <c r="P10" s="192">
        <f t="shared" si="1"/>
        <v>1839805.14</v>
      </c>
      <c r="Q10" s="192"/>
      <c r="R10" s="56"/>
      <c r="S10" s="12"/>
    </row>
    <row r="11" spans="1:19" x14ac:dyDescent="0.15">
      <c r="A11" s="12"/>
      <c r="B11" s="194" t="s">
        <v>133</v>
      </c>
      <c r="C11" s="194"/>
      <c r="D11" s="189">
        <v>69109169.535999998</v>
      </c>
      <c r="E11" s="190"/>
      <c r="F11" s="189">
        <v>2616527.1940000001</v>
      </c>
      <c r="G11" s="190"/>
      <c r="H11" s="189">
        <v>37894.300000000003</v>
      </c>
      <c r="I11" s="190"/>
      <c r="J11" s="189">
        <f t="shared" si="0"/>
        <v>71687802.430000007</v>
      </c>
      <c r="K11" s="190"/>
      <c r="L11" s="189">
        <v>42951502.387999997</v>
      </c>
      <c r="M11" s="190"/>
      <c r="N11" s="190">
        <v>1456074.287</v>
      </c>
      <c r="O11" s="191"/>
      <c r="P11" s="192">
        <f t="shared" si="1"/>
        <v>28736300.042000011</v>
      </c>
      <c r="Q11" s="192"/>
      <c r="R11" s="56"/>
      <c r="S11" s="12"/>
    </row>
    <row r="12" spans="1:19" x14ac:dyDescent="0.15">
      <c r="A12" s="12"/>
      <c r="B12" s="188" t="s">
        <v>134</v>
      </c>
      <c r="C12" s="188"/>
      <c r="D12" s="189">
        <v>1100484.5630000001</v>
      </c>
      <c r="E12" s="190"/>
      <c r="F12" s="189">
        <v>643063.85699999996</v>
      </c>
      <c r="G12" s="190"/>
      <c r="H12" s="189">
        <v>0</v>
      </c>
      <c r="I12" s="190"/>
      <c r="J12" s="189">
        <f t="shared" si="0"/>
        <v>1743548.42</v>
      </c>
      <c r="K12" s="190"/>
      <c r="L12" s="189">
        <v>667513.97400000005</v>
      </c>
      <c r="M12" s="190"/>
      <c r="N12" s="190">
        <v>28890.282999999999</v>
      </c>
      <c r="O12" s="191"/>
      <c r="P12" s="192">
        <f t="shared" si="1"/>
        <v>1076034.446</v>
      </c>
      <c r="Q12" s="192"/>
      <c r="R12" s="56"/>
      <c r="S12" s="12"/>
    </row>
    <row r="13" spans="1:19" x14ac:dyDescent="0.15">
      <c r="A13" s="12"/>
      <c r="B13" s="194" t="s">
        <v>135</v>
      </c>
      <c r="C13" s="194"/>
      <c r="D13" s="189">
        <v>0</v>
      </c>
      <c r="E13" s="190"/>
      <c r="F13" s="189">
        <v>0</v>
      </c>
      <c r="G13" s="190"/>
      <c r="H13" s="189">
        <v>0</v>
      </c>
      <c r="I13" s="190"/>
      <c r="J13" s="189">
        <f t="shared" si="0"/>
        <v>0</v>
      </c>
      <c r="K13" s="190"/>
      <c r="L13" s="189">
        <v>0</v>
      </c>
      <c r="M13" s="190"/>
      <c r="N13" s="190">
        <v>0</v>
      </c>
      <c r="O13" s="191"/>
      <c r="P13" s="192">
        <f t="shared" si="1"/>
        <v>0</v>
      </c>
      <c r="Q13" s="192"/>
      <c r="R13" s="56"/>
      <c r="S13" s="12"/>
    </row>
    <row r="14" spans="1:19" x14ac:dyDescent="0.15">
      <c r="A14" s="12"/>
      <c r="B14" s="188" t="s">
        <v>136</v>
      </c>
      <c r="C14" s="188"/>
      <c r="D14" s="189">
        <v>0</v>
      </c>
      <c r="E14" s="190"/>
      <c r="F14" s="189">
        <v>0</v>
      </c>
      <c r="G14" s="190"/>
      <c r="H14" s="189">
        <v>0</v>
      </c>
      <c r="I14" s="190"/>
      <c r="J14" s="189">
        <f t="shared" si="0"/>
        <v>0</v>
      </c>
      <c r="K14" s="190"/>
      <c r="L14" s="189">
        <v>0</v>
      </c>
      <c r="M14" s="190"/>
      <c r="N14" s="190">
        <v>0</v>
      </c>
      <c r="O14" s="191"/>
      <c r="P14" s="192">
        <f t="shared" si="1"/>
        <v>0</v>
      </c>
      <c r="Q14" s="192"/>
      <c r="R14" s="56"/>
      <c r="S14" s="12"/>
    </row>
    <row r="15" spans="1:19" x14ac:dyDescent="0.15">
      <c r="A15" s="12"/>
      <c r="B15" s="194" t="s">
        <v>137</v>
      </c>
      <c r="C15" s="194"/>
      <c r="D15" s="189">
        <v>0</v>
      </c>
      <c r="E15" s="190"/>
      <c r="F15" s="189">
        <v>0</v>
      </c>
      <c r="G15" s="190"/>
      <c r="H15" s="189">
        <v>0</v>
      </c>
      <c r="I15" s="190"/>
      <c r="J15" s="189">
        <f t="shared" si="0"/>
        <v>0</v>
      </c>
      <c r="K15" s="190"/>
      <c r="L15" s="189">
        <v>0</v>
      </c>
      <c r="M15" s="190"/>
      <c r="N15" s="190">
        <v>0</v>
      </c>
      <c r="O15" s="191"/>
      <c r="P15" s="192">
        <f t="shared" si="1"/>
        <v>0</v>
      </c>
      <c r="Q15" s="192"/>
      <c r="R15" s="56"/>
      <c r="S15" s="12"/>
    </row>
    <row r="16" spans="1:19" x14ac:dyDescent="0.15">
      <c r="A16" s="12"/>
      <c r="B16" s="194" t="s">
        <v>138</v>
      </c>
      <c r="C16" s="194"/>
      <c r="D16" s="189">
        <v>0</v>
      </c>
      <c r="E16" s="190"/>
      <c r="F16" s="189">
        <v>0</v>
      </c>
      <c r="G16" s="190"/>
      <c r="H16" s="189">
        <v>0</v>
      </c>
      <c r="I16" s="190"/>
      <c r="J16" s="189">
        <f t="shared" si="0"/>
        <v>0</v>
      </c>
      <c r="K16" s="190"/>
      <c r="L16" s="189">
        <v>0</v>
      </c>
      <c r="M16" s="190"/>
      <c r="N16" s="190">
        <v>0</v>
      </c>
      <c r="O16" s="191"/>
      <c r="P16" s="192">
        <f t="shared" si="1"/>
        <v>0</v>
      </c>
      <c r="Q16" s="192"/>
      <c r="R16" s="56"/>
      <c r="S16" s="12"/>
    </row>
    <row r="17" spans="1:19" x14ac:dyDescent="0.15">
      <c r="A17" s="12"/>
      <c r="B17" s="194" t="s">
        <v>139</v>
      </c>
      <c r="C17" s="194"/>
      <c r="D17" s="189">
        <v>461657.93099999998</v>
      </c>
      <c r="E17" s="190"/>
      <c r="F17" s="189">
        <v>0</v>
      </c>
      <c r="G17" s="190"/>
      <c r="H17" s="189">
        <v>461657.93099999998</v>
      </c>
      <c r="I17" s="190"/>
      <c r="J17" s="189">
        <f t="shared" si="0"/>
        <v>0</v>
      </c>
      <c r="K17" s="190"/>
      <c r="L17" s="189">
        <v>0</v>
      </c>
      <c r="M17" s="190"/>
      <c r="N17" s="190">
        <v>0</v>
      </c>
      <c r="O17" s="191"/>
      <c r="P17" s="192">
        <f t="shared" si="1"/>
        <v>0</v>
      </c>
      <c r="Q17" s="192"/>
      <c r="R17" s="56"/>
      <c r="S17" s="12"/>
    </row>
    <row r="18" spans="1:19" x14ac:dyDescent="0.15">
      <c r="A18" s="12"/>
      <c r="B18" s="195" t="s">
        <v>140</v>
      </c>
      <c r="C18" s="195"/>
      <c r="D18" s="189">
        <f>SUM(D19:E23)</f>
        <v>185780974.95500001</v>
      </c>
      <c r="E18" s="190"/>
      <c r="F18" s="189">
        <f>SUM(F19:G23)</f>
        <v>2559856.1919999998</v>
      </c>
      <c r="G18" s="190"/>
      <c r="H18" s="189">
        <f>SUM(H19:I23)</f>
        <v>436276.37099999998</v>
      </c>
      <c r="I18" s="190"/>
      <c r="J18" s="189">
        <f t="shared" si="0"/>
        <v>187904554.77600002</v>
      </c>
      <c r="K18" s="190"/>
      <c r="L18" s="189">
        <v>80652751.978</v>
      </c>
      <c r="M18" s="190"/>
      <c r="N18" s="190">
        <f>SUM(N19:O23)</f>
        <v>3628550.074</v>
      </c>
      <c r="O18" s="191"/>
      <c r="P18" s="192">
        <f t="shared" si="1"/>
        <v>107251802.79800002</v>
      </c>
      <c r="Q18" s="192"/>
      <c r="R18" s="56"/>
      <c r="S18" s="12"/>
    </row>
    <row r="19" spans="1:19" x14ac:dyDescent="0.15">
      <c r="A19" s="12"/>
      <c r="B19" s="188" t="s">
        <v>141</v>
      </c>
      <c r="C19" s="188"/>
      <c r="D19" s="189">
        <v>2517337.7740000002</v>
      </c>
      <c r="E19" s="190"/>
      <c r="F19" s="189">
        <v>16821.379000000001</v>
      </c>
      <c r="G19" s="190"/>
      <c r="H19" s="189">
        <v>18.736000000000001</v>
      </c>
      <c r="I19" s="190"/>
      <c r="J19" s="189">
        <f t="shared" si="0"/>
        <v>2534140.4170000004</v>
      </c>
      <c r="K19" s="190"/>
      <c r="L19" s="189">
        <v>0</v>
      </c>
      <c r="M19" s="190"/>
      <c r="N19" s="190">
        <v>0</v>
      </c>
      <c r="O19" s="191"/>
      <c r="P19" s="192">
        <f t="shared" si="1"/>
        <v>2534140.4170000004</v>
      </c>
      <c r="Q19" s="192"/>
      <c r="R19" s="56"/>
      <c r="S19" s="12"/>
    </row>
    <row r="20" spans="1:19" x14ac:dyDescent="0.15">
      <c r="A20" s="12"/>
      <c r="B20" s="194" t="s">
        <v>142</v>
      </c>
      <c r="C20" s="194"/>
      <c r="D20" s="189">
        <v>1975704.257</v>
      </c>
      <c r="E20" s="190"/>
      <c r="F20" s="189">
        <v>367388.64</v>
      </c>
      <c r="G20" s="190"/>
      <c r="H20" s="189">
        <v>22848</v>
      </c>
      <c r="I20" s="190"/>
      <c r="J20" s="189">
        <f t="shared" si="0"/>
        <v>2320244.8969999999</v>
      </c>
      <c r="K20" s="190"/>
      <c r="L20" s="189">
        <v>1228300.3389999999</v>
      </c>
      <c r="M20" s="190"/>
      <c r="N20" s="190">
        <v>9718.5239999999994</v>
      </c>
      <c r="O20" s="191"/>
      <c r="P20" s="192">
        <f t="shared" si="1"/>
        <v>1091944.558</v>
      </c>
      <c r="Q20" s="192"/>
      <c r="R20" s="56"/>
      <c r="S20" s="12"/>
    </row>
    <row r="21" spans="1:19" x14ac:dyDescent="0.15">
      <c r="A21" s="12"/>
      <c r="B21" s="188" t="s">
        <v>134</v>
      </c>
      <c r="C21" s="188"/>
      <c r="D21" s="189">
        <v>180624412.27700001</v>
      </c>
      <c r="E21" s="190"/>
      <c r="F21" s="189">
        <v>1450433.659</v>
      </c>
      <c r="G21" s="190"/>
      <c r="H21" s="189">
        <v>0</v>
      </c>
      <c r="I21" s="190"/>
      <c r="J21" s="189">
        <f t="shared" si="0"/>
        <v>182074845.93600002</v>
      </c>
      <c r="K21" s="190"/>
      <c r="L21" s="189">
        <v>79424451.638999999</v>
      </c>
      <c r="M21" s="190"/>
      <c r="N21" s="190">
        <v>3618831.55</v>
      </c>
      <c r="O21" s="191"/>
      <c r="P21" s="192">
        <f t="shared" si="1"/>
        <v>102650394.29700002</v>
      </c>
      <c r="Q21" s="192"/>
      <c r="R21" s="56"/>
      <c r="S21" s="12"/>
    </row>
    <row r="22" spans="1:19" x14ac:dyDescent="0.15">
      <c r="A22" s="12"/>
      <c r="B22" s="188" t="s">
        <v>138</v>
      </c>
      <c r="C22" s="188"/>
      <c r="D22" s="189">
        <v>0</v>
      </c>
      <c r="E22" s="190"/>
      <c r="F22" s="189">
        <v>0</v>
      </c>
      <c r="G22" s="190"/>
      <c r="H22" s="189">
        <v>0</v>
      </c>
      <c r="I22" s="190"/>
      <c r="J22" s="189">
        <f t="shared" si="0"/>
        <v>0</v>
      </c>
      <c r="K22" s="190"/>
      <c r="L22" s="189">
        <v>0</v>
      </c>
      <c r="M22" s="190"/>
      <c r="N22" s="190">
        <v>0</v>
      </c>
      <c r="O22" s="191"/>
      <c r="P22" s="192">
        <f t="shared" si="1"/>
        <v>0</v>
      </c>
      <c r="Q22" s="192"/>
      <c r="R22" s="56"/>
      <c r="S22" s="12"/>
    </row>
    <row r="23" spans="1:19" x14ac:dyDescent="0.15">
      <c r="A23" s="12"/>
      <c r="B23" s="194" t="s">
        <v>139</v>
      </c>
      <c r="C23" s="194"/>
      <c r="D23" s="189">
        <v>663520.647</v>
      </c>
      <c r="E23" s="190"/>
      <c r="F23" s="189">
        <v>725212.51399999997</v>
      </c>
      <c r="G23" s="190"/>
      <c r="H23" s="189">
        <v>413409.63500000001</v>
      </c>
      <c r="I23" s="190"/>
      <c r="J23" s="189">
        <f t="shared" si="0"/>
        <v>975323.52599999984</v>
      </c>
      <c r="K23" s="190"/>
      <c r="L23" s="189">
        <v>0</v>
      </c>
      <c r="M23" s="190"/>
      <c r="N23" s="190">
        <v>0</v>
      </c>
      <c r="O23" s="191"/>
      <c r="P23" s="192">
        <f t="shared" si="1"/>
        <v>975323.52599999984</v>
      </c>
      <c r="Q23" s="192"/>
      <c r="R23" s="56"/>
      <c r="S23" s="12"/>
    </row>
    <row r="24" spans="1:19" x14ac:dyDescent="0.15">
      <c r="A24" s="12"/>
      <c r="B24" s="188" t="s">
        <v>143</v>
      </c>
      <c r="C24" s="188"/>
      <c r="D24" s="189">
        <v>6063961.7070000004</v>
      </c>
      <c r="E24" s="190"/>
      <c r="F24" s="189">
        <v>1202147.7180000001</v>
      </c>
      <c r="G24" s="190"/>
      <c r="H24" s="189">
        <v>112103.743</v>
      </c>
      <c r="I24" s="190"/>
      <c r="J24" s="189">
        <f t="shared" si="0"/>
        <v>7154005.682000001</v>
      </c>
      <c r="K24" s="190"/>
      <c r="L24" s="189">
        <v>4638777.7359999996</v>
      </c>
      <c r="M24" s="190"/>
      <c r="N24" s="190">
        <v>383478.38699999999</v>
      </c>
      <c r="O24" s="191"/>
      <c r="P24" s="192">
        <f t="shared" si="1"/>
        <v>2515227.9460000014</v>
      </c>
      <c r="Q24" s="192"/>
      <c r="R24" s="56"/>
      <c r="S24" s="12"/>
    </row>
    <row r="25" spans="1:19" x14ac:dyDescent="0.15">
      <c r="A25" s="12"/>
      <c r="B25" s="196" t="s">
        <v>99</v>
      </c>
      <c r="C25" s="197"/>
      <c r="D25" s="189">
        <f>D8+D18+D24</f>
        <v>282848098.26499999</v>
      </c>
      <c r="E25" s="190"/>
      <c r="F25" s="189">
        <f>F8+F18+F24</f>
        <v>7021594.9610000001</v>
      </c>
      <c r="G25" s="190"/>
      <c r="H25" s="189">
        <f>H8+H18+H24</f>
        <v>1090112.25</v>
      </c>
      <c r="I25" s="190"/>
      <c r="J25" s="189">
        <f>J8+J18+J24</f>
        <v>288779580.97600001</v>
      </c>
      <c r="K25" s="190"/>
      <c r="L25" s="189">
        <f>L8+L18+L24</f>
        <v>128910546.07600001</v>
      </c>
      <c r="M25" s="190"/>
      <c r="N25" s="190">
        <f>N8+N18+N24</f>
        <v>5496993.0310000004</v>
      </c>
      <c r="O25" s="191"/>
      <c r="P25" s="192">
        <f>P8+P18+P24</f>
        <v>159869034.90000001</v>
      </c>
      <c r="Q25" s="192"/>
      <c r="R25" s="56"/>
      <c r="S25" s="12"/>
    </row>
    <row r="26" spans="1:19" x14ac:dyDescent="0.15">
      <c r="A26" s="12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9"/>
      <c r="M26" s="59"/>
      <c r="N26" s="59"/>
      <c r="O26" s="59"/>
      <c r="P26" s="60"/>
      <c r="Q26" s="60"/>
      <c r="R26" s="60"/>
      <c r="S26" s="12"/>
    </row>
    <row r="27" spans="1:19" ht="17.25" x14ac:dyDescent="0.15">
      <c r="A27" s="12"/>
      <c r="B27" s="62" t="s">
        <v>144</v>
      </c>
      <c r="C27" s="63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"/>
      <c r="P27" s="12"/>
      <c r="Q27" s="12"/>
      <c r="R27" s="64" t="s">
        <v>163</v>
      </c>
      <c r="S27" s="12"/>
    </row>
    <row r="28" spans="1:19" x14ac:dyDescent="0.15">
      <c r="A28" s="12"/>
      <c r="B28" s="185" t="s">
        <v>122</v>
      </c>
      <c r="C28" s="185"/>
      <c r="D28" s="185" t="s">
        <v>145</v>
      </c>
      <c r="E28" s="185"/>
      <c r="F28" s="185" t="s">
        <v>146</v>
      </c>
      <c r="G28" s="185"/>
      <c r="H28" s="185" t="s">
        <v>147</v>
      </c>
      <c r="I28" s="185"/>
      <c r="J28" s="185" t="s">
        <v>148</v>
      </c>
      <c r="K28" s="185"/>
      <c r="L28" s="185" t="s">
        <v>149</v>
      </c>
      <c r="M28" s="185"/>
      <c r="N28" s="185" t="s">
        <v>150</v>
      </c>
      <c r="O28" s="185"/>
      <c r="P28" s="185" t="s">
        <v>151</v>
      </c>
      <c r="Q28" s="185"/>
      <c r="R28" s="185" t="s">
        <v>152</v>
      </c>
      <c r="S28" s="12"/>
    </row>
    <row r="29" spans="1:19" x14ac:dyDescent="0.15">
      <c r="A29" s="12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2"/>
    </row>
    <row r="30" spans="1:19" x14ac:dyDescent="0.15">
      <c r="A30" s="12"/>
      <c r="B30" s="198" t="s">
        <v>130</v>
      </c>
      <c r="C30" s="199"/>
      <c r="D30" s="189">
        <f>SUM(D31:E39)</f>
        <v>3271665.9589999993</v>
      </c>
      <c r="E30" s="190"/>
      <c r="F30" s="189">
        <f>SUM(F31:G39)</f>
        <v>19714625.305999998</v>
      </c>
      <c r="G30" s="190"/>
      <c r="H30" s="189">
        <f>SUM(H31:I39)</f>
        <v>3696381.3529999997</v>
      </c>
      <c r="I30" s="190"/>
      <c r="J30" s="189">
        <f>SUM(J31:K39)</f>
        <v>8751793.1669999994</v>
      </c>
      <c r="K30" s="190"/>
      <c r="L30" s="189">
        <f>SUM(L31:M39)</f>
        <v>5086602.9339999994</v>
      </c>
      <c r="M30" s="190"/>
      <c r="N30" s="189">
        <f>SUM(N31:O39)</f>
        <v>381033.77100000001</v>
      </c>
      <c r="O30" s="190"/>
      <c r="P30" s="189">
        <f>SUM(P31:Q39)</f>
        <v>9199901.6659999993</v>
      </c>
      <c r="Q30" s="190"/>
      <c r="R30" s="82">
        <f t="shared" ref="R30:R46" si="2">SUM(D30:Q30)</f>
        <v>50102004.155999996</v>
      </c>
      <c r="S30" s="12"/>
    </row>
    <row r="31" spans="1:19" x14ac:dyDescent="0.15">
      <c r="A31" s="12"/>
      <c r="B31" s="194" t="s">
        <v>141</v>
      </c>
      <c r="C31" s="194"/>
      <c r="D31" s="189">
        <v>1318961.3259999999</v>
      </c>
      <c r="E31" s="190"/>
      <c r="F31" s="189">
        <v>7883482.2230000002</v>
      </c>
      <c r="G31" s="190"/>
      <c r="H31" s="189">
        <v>680513.62699999998</v>
      </c>
      <c r="I31" s="190"/>
      <c r="J31" s="189">
        <v>1820148.6640000001</v>
      </c>
      <c r="K31" s="190"/>
      <c r="L31" s="189">
        <v>993329.34100000001</v>
      </c>
      <c r="M31" s="190"/>
      <c r="N31" s="189">
        <v>143406.18900000001</v>
      </c>
      <c r="O31" s="190"/>
      <c r="P31" s="189">
        <v>5610023.1579999998</v>
      </c>
      <c r="Q31" s="190"/>
      <c r="R31" s="82">
        <f t="shared" si="2"/>
        <v>18449864.528000001</v>
      </c>
      <c r="S31" s="12"/>
    </row>
    <row r="32" spans="1:19" x14ac:dyDescent="0.15">
      <c r="A32" s="12"/>
      <c r="B32" s="194" t="s">
        <v>132</v>
      </c>
      <c r="C32" s="194"/>
      <c r="D32" s="189">
        <v>0</v>
      </c>
      <c r="E32" s="190"/>
      <c r="F32" s="189">
        <v>0</v>
      </c>
      <c r="G32" s="190"/>
      <c r="H32" s="189">
        <v>0</v>
      </c>
      <c r="I32" s="190"/>
      <c r="J32" s="189">
        <v>0</v>
      </c>
      <c r="K32" s="190"/>
      <c r="L32" s="189">
        <v>1839805.14</v>
      </c>
      <c r="M32" s="190"/>
      <c r="N32" s="189">
        <v>0</v>
      </c>
      <c r="O32" s="190"/>
      <c r="P32" s="189">
        <v>0</v>
      </c>
      <c r="Q32" s="190"/>
      <c r="R32" s="82">
        <f t="shared" si="2"/>
        <v>1839805.14</v>
      </c>
      <c r="S32" s="12"/>
    </row>
    <row r="33" spans="1:20" x14ac:dyDescent="0.15">
      <c r="A33" s="12"/>
      <c r="B33" s="188" t="s">
        <v>133</v>
      </c>
      <c r="C33" s="188"/>
      <c r="D33" s="189">
        <v>1950870.7279999999</v>
      </c>
      <c r="E33" s="190"/>
      <c r="F33" s="189">
        <v>10955419.176999999</v>
      </c>
      <c r="G33" s="190"/>
      <c r="H33" s="189">
        <v>3004506.0129999998</v>
      </c>
      <c r="I33" s="190"/>
      <c r="J33" s="189">
        <v>6760559.2309999997</v>
      </c>
      <c r="K33" s="190"/>
      <c r="L33" s="189">
        <v>2248902.7149999999</v>
      </c>
      <c r="M33" s="190"/>
      <c r="N33" s="189">
        <v>228656.022</v>
      </c>
      <c r="O33" s="190"/>
      <c r="P33" s="189">
        <v>3587386.156</v>
      </c>
      <c r="Q33" s="190"/>
      <c r="R33" s="82">
        <f t="shared" si="2"/>
        <v>28736300.041999999</v>
      </c>
      <c r="S33" s="12"/>
    </row>
    <row r="34" spans="1:20" x14ac:dyDescent="0.15">
      <c r="A34" s="12"/>
      <c r="B34" s="194" t="s">
        <v>134</v>
      </c>
      <c r="C34" s="194"/>
      <c r="D34" s="189">
        <v>1833.905</v>
      </c>
      <c r="E34" s="190"/>
      <c r="F34" s="189">
        <v>875723.90599999996</v>
      </c>
      <c r="G34" s="190"/>
      <c r="H34" s="189">
        <v>11361.713</v>
      </c>
      <c r="I34" s="190"/>
      <c r="J34" s="189">
        <v>171085.272</v>
      </c>
      <c r="K34" s="190"/>
      <c r="L34" s="189">
        <v>4565.7380000000003</v>
      </c>
      <c r="M34" s="190"/>
      <c r="N34" s="189">
        <v>8971.56</v>
      </c>
      <c r="O34" s="190"/>
      <c r="P34" s="189">
        <v>2492.3519999999999</v>
      </c>
      <c r="Q34" s="190"/>
      <c r="R34" s="82">
        <f t="shared" si="2"/>
        <v>1076034.446</v>
      </c>
      <c r="S34" s="12"/>
    </row>
    <row r="35" spans="1:20" x14ac:dyDescent="0.15">
      <c r="A35" s="12"/>
      <c r="B35" s="194" t="s">
        <v>135</v>
      </c>
      <c r="C35" s="194"/>
      <c r="D35" s="189">
        <v>0</v>
      </c>
      <c r="E35" s="190"/>
      <c r="F35" s="189">
        <v>0</v>
      </c>
      <c r="G35" s="190"/>
      <c r="H35" s="189">
        <v>0</v>
      </c>
      <c r="I35" s="190"/>
      <c r="J35" s="189">
        <v>0</v>
      </c>
      <c r="K35" s="190"/>
      <c r="L35" s="189">
        <v>0</v>
      </c>
      <c r="M35" s="200"/>
      <c r="N35" s="191">
        <v>0</v>
      </c>
      <c r="O35" s="191"/>
      <c r="P35" s="192">
        <v>0</v>
      </c>
      <c r="Q35" s="192"/>
      <c r="R35" s="132">
        <f t="shared" si="2"/>
        <v>0</v>
      </c>
      <c r="S35" s="12"/>
    </row>
    <row r="36" spans="1:20" x14ac:dyDescent="0.15">
      <c r="A36" s="12"/>
      <c r="B36" s="188" t="s">
        <v>136</v>
      </c>
      <c r="C36" s="188"/>
      <c r="D36" s="189">
        <v>0</v>
      </c>
      <c r="E36" s="190"/>
      <c r="F36" s="189">
        <v>0</v>
      </c>
      <c r="G36" s="190"/>
      <c r="H36" s="189">
        <v>0</v>
      </c>
      <c r="I36" s="190"/>
      <c r="J36" s="189">
        <v>0</v>
      </c>
      <c r="K36" s="190"/>
      <c r="L36" s="189">
        <v>0</v>
      </c>
      <c r="M36" s="200"/>
      <c r="N36" s="191">
        <v>0</v>
      </c>
      <c r="O36" s="191"/>
      <c r="P36" s="192">
        <v>0</v>
      </c>
      <c r="Q36" s="192"/>
      <c r="R36" s="132">
        <f t="shared" si="2"/>
        <v>0</v>
      </c>
      <c r="S36" s="12"/>
    </row>
    <row r="37" spans="1:20" x14ac:dyDescent="0.15">
      <c r="A37" s="12"/>
      <c r="B37" s="194" t="s">
        <v>137</v>
      </c>
      <c r="C37" s="194"/>
      <c r="D37" s="189">
        <v>0</v>
      </c>
      <c r="E37" s="190"/>
      <c r="F37" s="189">
        <v>0</v>
      </c>
      <c r="G37" s="190"/>
      <c r="H37" s="189">
        <v>0</v>
      </c>
      <c r="I37" s="190"/>
      <c r="J37" s="189">
        <v>0</v>
      </c>
      <c r="K37" s="190"/>
      <c r="L37" s="189">
        <v>0</v>
      </c>
      <c r="M37" s="200"/>
      <c r="N37" s="191">
        <v>0</v>
      </c>
      <c r="O37" s="191"/>
      <c r="P37" s="192">
        <v>0</v>
      </c>
      <c r="Q37" s="192"/>
      <c r="R37" s="132">
        <f t="shared" si="2"/>
        <v>0</v>
      </c>
      <c r="S37" s="12"/>
    </row>
    <row r="38" spans="1:20" x14ac:dyDescent="0.15">
      <c r="A38" s="12"/>
      <c r="B38" s="194" t="s">
        <v>138</v>
      </c>
      <c r="C38" s="194"/>
      <c r="D38" s="189">
        <v>0</v>
      </c>
      <c r="E38" s="190"/>
      <c r="F38" s="189">
        <v>0</v>
      </c>
      <c r="G38" s="190"/>
      <c r="H38" s="189">
        <v>0</v>
      </c>
      <c r="I38" s="190"/>
      <c r="J38" s="189">
        <v>0</v>
      </c>
      <c r="K38" s="190"/>
      <c r="L38" s="189">
        <v>0</v>
      </c>
      <c r="M38" s="190"/>
      <c r="N38" s="189">
        <v>0</v>
      </c>
      <c r="O38" s="190"/>
      <c r="P38" s="189">
        <v>0</v>
      </c>
      <c r="Q38" s="190"/>
      <c r="R38" s="82">
        <f t="shared" si="2"/>
        <v>0</v>
      </c>
      <c r="S38" s="12"/>
    </row>
    <row r="39" spans="1:20" x14ac:dyDescent="0.15">
      <c r="A39" s="12"/>
      <c r="B39" s="194" t="s">
        <v>139</v>
      </c>
      <c r="C39" s="194"/>
      <c r="D39" s="189">
        <v>0</v>
      </c>
      <c r="E39" s="190"/>
      <c r="F39" s="189">
        <v>0</v>
      </c>
      <c r="G39" s="190"/>
      <c r="H39" s="189">
        <v>0</v>
      </c>
      <c r="I39" s="190"/>
      <c r="J39" s="189">
        <v>0</v>
      </c>
      <c r="K39" s="190"/>
      <c r="L39" s="189">
        <v>0</v>
      </c>
      <c r="M39" s="190"/>
      <c r="N39" s="189">
        <v>0</v>
      </c>
      <c r="O39" s="190"/>
      <c r="P39" s="189">
        <v>0</v>
      </c>
      <c r="Q39" s="190"/>
      <c r="R39" s="82">
        <f t="shared" si="2"/>
        <v>0</v>
      </c>
      <c r="S39" s="12"/>
    </row>
    <row r="40" spans="1:20" x14ac:dyDescent="0.15">
      <c r="A40" s="12"/>
      <c r="B40" s="201" t="s">
        <v>140</v>
      </c>
      <c r="C40" s="202"/>
      <c r="D40" s="189">
        <f>SUM(D41:E45)</f>
        <v>104545188.13699999</v>
      </c>
      <c r="E40" s="190"/>
      <c r="F40" s="189">
        <f>SUM(F41:G45)</f>
        <v>324177.14400000003</v>
      </c>
      <c r="G40" s="190"/>
      <c r="H40" s="189">
        <f>SUM(H41:I45)</f>
        <v>0</v>
      </c>
      <c r="I40" s="190"/>
      <c r="J40" s="189">
        <f>SUM(J41:K45)</f>
        <v>0</v>
      </c>
      <c r="K40" s="190"/>
      <c r="L40" s="189">
        <f>SUM(L41:M45)</f>
        <v>760799.17099999997</v>
      </c>
      <c r="M40" s="190"/>
      <c r="N40" s="189">
        <f>SUM(N41:O45)</f>
        <v>1397409.091</v>
      </c>
      <c r="O40" s="190"/>
      <c r="P40" s="189">
        <f>SUM(P41:Q45)</f>
        <v>224229.255</v>
      </c>
      <c r="Q40" s="190"/>
      <c r="R40" s="82">
        <f t="shared" si="2"/>
        <v>107251802.79799999</v>
      </c>
      <c r="S40" s="65"/>
    </row>
    <row r="41" spans="1:20" x14ac:dyDescent="0.15">
      <c r="A41" s="12"/>
      <c r="B41" s="194" t="s">
        <v>141</v>
      </c>
      <c r="C41" s="194"/>
      <c r="D41" s="189">
        <v>2328022.5040000002</v>
      </c>
      <c r="E41" s="190"/>
      <c r="F41" s="189">
        <v>7359.0230000000001</v>
      </c>
      <c r="G41" s="190"/>
      <c r="H41" s="189">
        <v>0</v>
      </c>
      <c r="I41" s="190"/>
      <c r="J41" s="189">
        <v>0</v>
      </c>
      <c r="K41" s="190"/>
      <c r="L41" s="189">
        <v>142074.747</v>
      </c>
      <c r="M41" s="190"/>
      <c r="N41" s="189">
        <v>6141.6750000000002</v>
      </c>
      <c r="O41" s="190"/>
      <c r="P41" s="189">
        <v>50542.468000000001</v>
      </c>
      <c r="Q41" s="190"/>
      <c r="R41" s="82">
        <f t="shared" si="2"/>
        <v>2534140.4169999999</v>
      </c>
      <c r="S41" s="12"/>
    </row>
    <row r="42" spans="1:20" x14ac:dyDescent="0.15">
      <c r="A42" s="12"/>
      <c r="B42" s="194" t="s">
        <v>142</v>
      </c>
      <c r="C42" s="194"/>
      <c r="D42" s="189">
        <v>271810.05300000001</v>
      </c>
      <c r="E42" s="190"/>
      <c r="F42" s="189">
        <v>302034.28100000002</v>
      </c>
      <c r="G42" s="190"/>
      <c r="H42" s="189">
        <v>0</v>
      </c>
      <c r="I42" s="190"/>
      <c r="J42" s="189">
        <v>0</v>
      </c>
      <c r="K42" s="190"/>
      <c r="L42" s="189">
        <v>518100.22399999999</v>
      </c>
      <c r="M42" s="190"/>
      <c r="N42" s="189">
        <v>0</v>
      </c>
      <c r="O42" s="190"/>
      <c r="P42" s="189">
        <v>0</v>
      </c>
      <c r="Q42" s="190"/>
      <c r="R42" s="82">
        <f t="shared" si="2"/>
        <v>1091944.558</v>
      </c>
      <c r="S42" s="12"/>
    </row>
    <row r="43" spans="1:20" x14ac:dyDescent="0.15">
      <c r="A43" s="12"/>
      <c r="B43" s="188" t="s">
        <v>134</v>
      </c>
      <c r="C43" s="188"/>
      <c r="D43" s="189">
        <v>101003032.05400001</v>
      </c>
      <c r="E43" s="190"/>
      <c r="F43" s="189">
        <v>14783.84</v>
      </c>
      <c r="G43" s="190"/>
      <c r="H43" s="189">
        <v>0</v>
      </c>
      <c r="I43" s="190"/>
      <c r="J43" s="189">
        <v>0</v>
      </c>
      <c r="K43" s="190"/>
      <c r="L43" s="189">
        <v>67624.2</v>
      </c>
      <c r="M43" s="190"/>
      <c r="N43" s="189">
        <v>1391267.416</v>
      </c>
      <c r="O43" s="190"/>
      <c r="P43" s="189">
        <v>173686.78700000001</v>
      </c>
      <c r="Q43" s="190"/>
      <c r="R43" s="82">
        <f t="shared" si="2"/>
        <v>102650394.29700001</v>
      </c>
      <c r="S43" s="12"/>
    </row>
    <row r="44" spans="1:20" x14ac:dyDescent="0.15">
      <c r="A44" s="12"/>
      <c r="B44" s="194" t="s">
        <v>138</v>
      </c>
      <c r="C44" s="194"/>
      <c r="D44" s="189">
        <v>0</v>
      </c>
      <c r="E44" s="190"/>
      <c r="F44" s="189">
        <v>0</v>
      </c>
      <c r="G44" s="190"/>
      <c r="H44" s="189">
        <v>0</v>
      </c>
      <c r="I44" s="190"/>
      <c r="J44" s="189">
        <v>0</v>
      </c>
      <c r="K44" s="190"/>
      <c r="L44" s="189">
        <v>0</v>
      </c>
      <c r="M44" s="190"/>
      <c r="N44" s="189">
        <v>0</v>
      </c>
      <c r="O44" s="190"/>
      <c r="P44" s="189">
        <v>0</v>
      </c>
      <c r="Q44" s="190"/>
      <c r="R44" s="82">
        <f t="shared" si="2"/>
        <v>0</v>
      </c>
      <c r="S44" s="12"/>
    </row>
    <row r="45" spans="1:20" x14ac:dyDescent="0.15">
      <c r="A45" s="12"/>
      <c r="B45" s="188" t="s">
        <v>139</v>
      </c>
      <c r="C45" s="188"/>
      <c r="D45" s="189">
        <v>942323.52599999995</v>
      </c>
      <c r="E45" s="190"/>
      <c r="F45" s="189">
        <v>0</v>
      </c>
      <c r="G45" s="190"/>
      <c r="H45" s="189">
        <v>0</v>
      </c>
      <c r="I45" s="190"/>
      <c r="J45" s="189">
        <v>0</v>
      </c>
      <c r="K45" s="190"/>
      <c r="L45" s="189">
        <v>33000</v>
      </c>
      <c r="M45" s="190"/>
      <c r="N45" s="189">
        <v>0</v>
      </c>
      <c r="O45" s="190"/>
      <c r="P45" s="189">
        <v>0</v>
      </c>
      <c r="Q45" s="190"/>
      <c r="R45" s="82">
        <f t="shared" si="2"/>
        <v>975323.52599999995</v>
      </c>
      <c r="S45" s="12"/>
    </row>
    <row r="46" spans="1:20" x14ac:dyDescent="0.15">
      <c r="A46" s="12"/>
      <c r="B46" s="204" t="s">
        <v>143</v>
      </c>
      <c r="C46" s="205"/>
      <c r="D46" s="189">
        <v>162879.92499999999</v>
      </c>
      <c r="E46" s="190"/>
      <c r="F46" s="189">
        <v>96913.695999999996</v>
      </c>
      <c r="G46" s="190"/>
      <c r="H46" s="189">
        <v>113721.091</v>
      </c>
      <c r="I46" s="190"/>
      <c r="J46" s="189">
        <v>603776.32499999995</v>
      </c>
      <c r="K46" s="190"/>
      <c r="L46" s="189">
        <v>27342.882000000001</v>
      </c>
      <c r="M46" s="190"/>
      <c r="N46" s="189">
        <v>1213458.9280000001</v>
      </c>
      <c r="O46" s="190"/>
      <c r="P46" s="189">
        <v>297135.09899999999</v>
      </c>
      <c r="Q46" s="190"/>
      <c r="R46" s="82">
        <f t="shared" si="2"/>
        <v>2515227.946</v>
      </c>
      <c r="S46" s="12"/>
    </row>
    <row r="47" spans="1:20" ht="13.5" customHeight="1" x14ac:dyDescent="0.15">
      <c r="A47" s="12"/>
      <c r="B47" s="203" t="s">
        <v>152</v>
      </c>
      <c r="C47" s="203"/>
      <c r="D47" s="189">
        <f>D30+D40+D46</f>
        <v>107979734.021</v>
      </c>
      <c r="E47" s="190"/>
      <c r="F47" s="189">
        <f>F30+F40+F46</f>
        <v>20135716.145999998</v>
      </c>
      <c r="G47" s="190"/>
      <c r="H47" s="189">
        <f>H30+H40+H46</f>
        <v>3810102.4439999997</v>
      </c>
      <c r="I47" s="190"/>
      <c r="J47" s="189">
        <f>J30+J40+J46</f>
        <v>9355569.4919999987</v>
      </c>
      <c r="K47" s="190"/>
      <c r="L47" s="189">
        <f>L30+L40+L46</f>
        <v>5874744.9869999997</v>
      </c>
      <c r="M47" s="190"/>
      <c r="N47" s="189">
        <f>N30+N40+N46</f>
        <v>2991901.79</v>
      </c>
      <c r="O47" s="190"/>
      <c r="P47" s="189">
        <f>P30+P40+P46</f>
        <v>9721266.0199999996</v>
      </c>
      <c r="Q47" s="190"/>
      <c r="R47" s="82">
        <f>R30+R40+R46</f>
        <v>159869034.90000001</v>
      </c>
      <c r="S47" s="12"/>
    </row>
    <row r="48" spans="1:20" ht="3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15">
      <c r="S50" s="12"/>
    </row>
  </sheetData>
  <mergeCells count="310"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&amp;R郡上市（全体）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  <vt:lpstr>'06有形固定資産明細'!Print_Area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2019-05-07T13:45:47Z</cp:lastPrinted>
  <dcterms:created xsi:type="dcterms:W3CDTF">2014-03-27T08:10:30Z</dcterms:created>
  <dcterms:modified xsi:type="dcterms:W3CDTF">2019-05-07T13:46:06Z</dcterms:modified>
</cp:coreProperties>
</file>