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30" windowWidth="12240" windowHeight="8055"/>
  </bookViews>
  <sheets>
    <sheet name="01貸借対照表" sheetId="21" r:id="rId1"/>
    <sheet name="02行政コスト計算書" sheetId="22" r:id="rId2"/>
    <sheet name="03純資産変動計算書" sheetId="23" r:id="rId3"/>
    <sheet name="04資金収支計算書" sheetId="24" r:id="rId4"/>
    <sheet name="06有形固定資産明細" sheetId="38" r:id="rId5"/>
    <sheet name="07増減明細" sheetId="26" r:id="rId6"/>
    <sheet name="08基金明細" sheetId="27" r:id="rId7"/>
    <sheet name="09貸付金明細" sheetId="28" r:id="rId8"/>
    <sheet name="10長期延滞債権・未収金" sheetId="29" r:id="rId9"/>
    <sheet name="11地方債（借入先別）" sheetId="30" r:id="rId10"/>
    <sheet name="12地方債（利率別）" sheetId="31" r:id="rId11"/>
    <sheet name="13引当金" sheetId="32" r:id="rId12"/>
    <sheet name="14補助金" sheetId="33" r:id="rId13"/>
    <sheet name="15財源明細" sheetId="34" r:id="rId14"/>
    <sheet name="16財源情報明細" sheetId="35" r:id="rId15"/>
    <sheet name="17資金明細" sheetId="36" r:id="rId16"/>
  </sheets>
  <definedNames>
    <definedName name="_xlnm._FilterDatabase" localSheetId="0" hidden="1">'01貸借対照表'!#REF!</definedName>
    <definedName name="_xlnm.Print_Area" localSheetId="0">'01貸借対照表'!$A$1:$AA$64</definedName>
    <definedName name="_xlnm.Print_Area" localSheetId="1">'02行政コスト計算書'!$A$1:$P$42</definedName>
    <definedName name="_xlnm.Print_Area" localSheetId="2">'03純資産変動計算書'!$A$1:$P$27</definedName>
    <definedName name="_xlnm.Print_Area" localSheetId="4">'06有形固定資産明細'!$A$1:$R$47</definedName>
    <definedName name="_xlnm.Print_Area" localSheetId="5">'07増減明細'!$B$1:$L$52</definedName>
    <definedName name="_xlnm.Print_Area" localSheetId="6">'08基金明細'!$C$1:$I$23</definedName>
    <definedName name="_xlnm.Print_Area" localSheetId="7">'09貸付金明細'!$C$1:$H$16</definedName>
    <definedName name="_xlnm.Print_Area" localSheetId="8">'10長期延滞債権・未収金'!$B$1:$H$22</definedName>
    <definedName name="_xlnm.Print_Area" localSheetId="9">'11地方債（借入先別）'!$B$1:$L$18</definedName>
    <definedName name="_xlnm.Print_Area" localSheetId="10">'12地方債（利率別）'!$B$1:$K$17</definedName>
    <definedName name="_xlnm.Print_Area" localSheetId="11">'13引当金'!$B$1:$G$12</definedName>
    <definedName name="_xlnm.Print_Area" localSheetId="12">'14補助金'!$B$1:$F$32</definedName>
    <definedName name="_xlnm.Print_Area" localSheetId="13">'15財源明細'!$B$1:$F$20</definedName>
    <definedName name="_xlnm.Print_Area" localSheetId="14">'16財源情報明細'!$B$1:$G$15</definedName>
  </definedNames>
  <calcPr calcId="145621"/>
</workbook>
</file>

<file path=xl/calcChain.xml><?xml version="1.0" encoding="utf-8"?>
<calcChain xmlns="http://schemas.openxmlformats.org/spreadsheetml/2006/main">
  <c r="E30" i="33" l="1"/>
  <c r="E31" i="33"/>
  <c r="G6" i="32" l="1"/>
  <c r="G7" i="32"/>
  <c r="G8" i="32"/>
  <c r="G5" i="32"/>
  <c r="H8" i="28" l="1"/>
  <c r="H6" i="27" l="1"/>
  <c r="H7" i="27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5" i="27"/>
  <c r="R46" i="38" l="1"/>
  <c r="R45" i="38"/>
  <c r="R44" i="38"/>
  <c r="R43" i="38"/>
  <c r="R42" i="38"/>
  <c r="R41" i="38"/>
  <c r="P40" i="38"/>
  <c r="N40" i="38"/>
  <c r="L40" i="38"/>
  <c r="L47" i="38" s="1"/>
  <c r="J40" i="38"/>
  <c r="H40" i="38"/>
  <c r="F40" i="38"/>
  <c r="D40" i="38"/>
  <c r="D47" i="38" s="1"/>
  <c r="R39" i="38"/>
  <c r="R38" i="38"/>
  <c r="R37" i="38"/>
  <c r="R36" i="38"/>
  <c r="R35" i="38"/>
  <c r="R34" i="38"/>
  <c r="R33" i="38"/>
  <c r="R32" i="38"/>
  <c r="R31" i="38"/>
  <c r="P30" i="38"/>
  <c r="P47" i="38" s="1"/>
  <c r="N30" i="38"/>
  <c r="N47" i="38" s="1"/>
  <c r="L30" i="38"/>
  <c r="J30" i="38"/>
  <c r="J47" i="38" s="1"/>
  <c r="H30" i="38"/>
  <c r="H47" i="38" s="1"/>
  <c r="F30" i="38"/>
  <c r="F47" i="38" s="1"/>
  <c r="D30" i="38"/>
  <c r="J24" i="38"/>
  <c r="P24" i="38" s="1"/>
  <c r="J23" i="38"/>
  <c r="P23" i="38" s="1"/>
  <c r="J22" i="38"/>
  <c r="P22" i="38" s="1"/>
  <c r="J21" i="38"/>
  <c r="P21" i="38" s="1"/>
  <c r="J20" i="38"/>
  <c r="P20" i="38" s="1"/>
  <c r="P19" i="38"/>
  <c r="J19" i="38"/>
  <c r="N18" i="38"/>
  <c r="L18" i="38"/>
  <c r="H18" i="38"/>
  <c r="F18" i="38"/>
  <c r="D18" i="38"/>
  <c r="J17" i="38"/>
  <c r="P17" i="38" s="1"/>
  <c r="J16" i="38"/>
  <c r="P16" i="38" s="1"/>
  <c r="J15" i="38"/>
  <c r="P15" i="38" s="1"/>
  <c r="J14" i="38"/>
  <c r="P14" i="38" s="1"/>
  <c r="J13" i="38"/>
  <c r="P13" i="38" s="1"/>
  <c r="J12" i="38"/>
  <c r="P12" i="38" s="1"/>
  <c r="J11" i="38"/>
  <c r="P11" i="38" s="1"/>
  <c r="J10" i="38"/>
  <c r="P10" i="38" s="1"/>
  <c r="J9" i="38"/>
  <c r="P9" i="38" s="1"/>
  <c r="N8" i="38"/>
  <c r="L8" i="38"/>
  <c r="L25" i="38" s="1"/>
  <c r="H8" i="38"/>
  <c r="F8" i="38"/>
  <c r="F25" i="38" s="1"/>
  <c r="D8" i="38"/>
  <c r="D25" i="38" s="1"/>
  <c r="R40" i="38" l="1"/>
  <c r="N25" i="38"/>
  <c r="H25" i="38"/>
  <c r="J18" i="38"/>
  <c r="P18" i="38" s="1"/>
  <c r="R30" i="38"/>
  <c r="J8" i="38"/>
  <c r="R47" i="38" l="1"/>
  <c r="P8" i="38"/>
  <c r="P25" i="38" s="1"/>
  <c r="J25" i="38"/>
  <c r="M16" i="23" l="1"/>
  <c r="M17" i="23"/>
  <c r="M18" i="23"/>
  <c r="M15" i="23"/>
  <c r="Z13" i="21"/>
  <c r="Z7" i="21"/>
  <c r="N52" i="21"/>
  <c r="N63" i="21" s="1"/>
  <c r="N56" i="21"/>
  <c r="N39" i="21"/>
  <c r="N47" i="21"/>
  <c r="N40" i="21"/>
  <c r="N36" i="21"/>
  <c r="N8" i="21"/>
  <c r="N25" i="21"/>
  <c r="N9" i="21"/>
  <c r="Z22" i="21"/>
  <c r="C10" i="36"/>
  <c r="C9" i="35"/>
  <c r="E9" i="35"/>
  <c r="D9" i="35"/>
  <c r="F18" i="34" l="1"/>
  <c r="F14" i="34"/>
  <c r="F19" i="34" s="1"/>
  <c r="F10" i="34"/>
  <c r="F9" i="35" l="1"/>
  <c r="G9" i="35"/>
  <c r="F20" i="34"/>
  <c r="E9" i="33"/>
  <c r="G10" i="32" l="1"/>
  <c r="E10" i="32" s="1"/>
  <c r="G9" i="32"/>
  <c r="E9" i="32" s="1"/>
  <c r="D12" i="32"/>
  <c r="F12" i="32" l="1"/>
  <c r="E12" i="32" l="1"/>
  <c r="C12" i="32"/>
  <c r="C18" i="30"/>
  <c r="L18" i="30"/>
  <c r="K18" i="30"/>
  <c r="J18" i="30"/>
  <c r="I18" i="30"/>
  <c r="H18" i="30"/>
  <c r="G18" i="30"/>
  <c r="F18" i="30"/>
  <c r="E18" i="30"/>
  <c r="D18" i="30"/>
  <c r="H21" i="29"/>
  <c r="H22" i="29" s="1"/>
  <c r="G21" i="29"/>
  <c r="D22" i="29"/>
  <c r="C21" i="29"/>
  <c r="H8" i="29"/>
  <c r="G8" i="29"/>
  <c r="D8" i="29"/>
  <c r="C8" i="29"/>
  <c r="C22" i="29" l="1"/>
  <c r="G12" i="32"/>
  <c r="G22" i="29"/>
  <c r="F15" i="28"/>
  <c r="H15" i="28"/>
  <c r="G15" i="28"/>
  <c r="E15" i="28"/>
  <c r="D15" i="28"/>
  <c r="E22" i="27"/>
  <c r="F22" i="27"/>
  <c r="G22" i="27"/>
  <c r="H22" i="27"/>
  <c r="I22" i="27"/>
  <c r="D22" i="27" l="1"/>
  <c r="K28" i="26"/>
  <c r="K27" i="26"/>
  <c r="L52" i="26" l="1"/>
  <c r="J52" i="26"/>
  <c r="G52" i="26"/>
  <c r="E52" i="26"/>
  <c r="D52" i="26"/>
  <c r="C52" i="26"/>
  <c r="F50" i="26"/>
  <c r="I50" i="26" s="1"/>
  <c r="K50" i="26"/>
  <c r="F49" i="26"/>
  <c r="I49" i="26" s="1"/>
  <c r="K49" i="26"/>
  <c r="F48" i="26"/>
  <c r="I48" i="26" s="1"/>
  <c r="K48" i="26"/>
  <c r="F47" i="26"/>
  <c r="I47" i="26" s="1"/>
  <c r="K47" i="26"/>
  <c r="F46" i="26"/>
  <c r="I46" i="26" s="1"/>
  <c r="K46" i="26"/>
  <c r="F45" i="26"/>
  <c r="I45" i="26" s="1"/>
  <c r="K45" i="26"/>
  <c r="F44" i="26"/>
  <c r="I44" i="26" s="1"/>
  <c r="K44" i="26"/>
  <c r="F43" i="26"/>
  <c r="I43" i="26" s="1"/>
  <c r="K43" i="26"/>
  <c r="F42" i="26"/>
  <c r="I42" i="26" s="1"/>
  <c r="K42" i="26"/>
  <c r="F41" i="26"/>
  <c r="I41" i="26" s="1"/>
  <c r="K41" i="26"/>
  <c r="F40" i="26"/>
  <c r="I40" i="26" s="1"/>
  <c r="K40" i="26"/>
  <c r="K39" i="26"/>
  <c r="K38" i="26"/>
  <c r="K37" i="26"/>
  <c r="F37" i="26"/>
  <c r="I37" i="26" s="1"/>
  <c r="F36" i="26"/>
  <c r="I36" i="26" s="1"/>
  <c r="K36" i="26"/>
  <c r="K35" i="26"/>
  <c r="K34" i="26"/>
  <c r="K33" i="26"/>
  <c r="K32" i="26"/>
  <c r="F32" i="26"/>
  <c r="I32" i="26" s="1"/>
  <c r="F31" i="26"/>
  <c r="I31" i="26" s="1"/>
  <c r="K31" i="26"/>
  <c r="K30" i="26"/>
  <c r="K29" i="26"/>
  <c r="F28" i="26"/>
  <c r="I28" i="26" s="1"/>
  <c r="F27" i="26"/>
  <c r="I27" i="26" s="1"/>
  <c r="K26" i="26"/>
  <c r="K52" i="26" s="1"/>
  <c r="C22" i="26"/>
  <c r="D22" i="26"/>
  <c r="E22" i="26"/>
  <c r="K22" i="26"/>
  <c r="J22" i="26"/>
  <c r="G22" i="26"/>
  <c r="F21" i="26"/>
  <c r="I21" i="26" s="1"/>
  <c r="F20" i="26"/>
  <c r="I20" i="26" s="1"/>
  <c r="F19" i="26"/>
  <c r="I19" i="26" s="1"/>
  <c r="F18" i="26"/>
  <c r="I18" i="26" s="1"/>
  <c r="F17" i="26"/>
  <c r="I17" i="26" s="1"/>
  <c r="F16" i="26"/>
  <c r="F15" i="26"/>
  <c r="I15" i="26" s="1"/>
  <c r="F14" i="26"/>
  <c r="I14" i="26" s="1"/>
  <c r="G9" i="26"/>
  <c r="G8" i="26"/>
  <c r="G7" i="26"/>
  <c r="G6" i="26"/>
  <c r="I10" i="26"/>
  <c r="F10" i="26"/>
  <c r="D10" i="26"/>
  <c r="G5" i="26"/>
  <c r="G10" i="26" l="1"/>
  <c r="F26" i="26"/>
  <c r="F29" i="26"/>
  <c r="I29" i="26" s="1"/>
  <c r="F30" i="26"/>
  <c r="I30" i="26" s="1"/>
  <c r="F33" i="26"/>
  <c r="I33" i="26" s="1"/>
  <c r="F34" i="26"/>
  <c r="F35" i="26"/>
  <c r="I35" i="26" s="1"/>
  <c r="F38" i="26"/>
  <c r="I38" i="26" s="1"/>
  <c r="F39" i="26"/>
  <c r="I39" i="26" s="1"/>
  <c r="I22" i="26"/>
  <c r="F22" i="26"/>
  <c r="E6" i="26"/>
  <c r="H6" i="26" s="1"/>
  <c r="E8" i="26"/>
  <c r="H8" i="26" s="1"/>
  <c r="C10" i="26"/>
  <c r="E5" i="26"/>
  <c r="E7" i="26"/>
  <c r="H7" i="26" s="1"/>
  <c r="E9" i="26"/>
  <c r="H9" i="26" s="1"/>
  <c r="I26" i="26" l="1"/>
  <c r="I52" i="26" s="1"/>
  <c r="F52" i="26"/>
  <c r="E10" i="26"/>
  <c r="H5" i="26"/>
  <c r="H10" i="26" s="1"/>
  <c r="J23" i="23" l="1"/>
  <c r="J20" i="23"/>
  <c r="L58" i="24"/>
  <c r="L48" i="24"/>
  <c r="L45" i="24"/>
  <c r="L37" i="24"/>
  <c r="L31" i="24"/>
  <c r="L15" i="24"/>
  <c r="L10" i="24"/>
  <c r="L9" i="24" s="1"/>
  <c r="L25" i="24"/>
  <c r="L20" i="24"/>
  <c r="L51" i="24" l="1"/>
  <c r="L43" i="24"/>
  <c r="L29" i="24"/>
  <c r="M14" i="23"/>
  <c r="L14" i="23"/>
  <c r="L24" i="23" s="1"/>
  <c r="L25" i="23" s="1"/>
  <c r="L52" i="24" l="1"/>
  <c r="L54" i="24" s="1"/>
  <c r="L59" i="24" s="1"/>
  <c r="M10" i="23"/>
  <c r="J10" i="23" s="1"/>
  <c r="J19" i="23"/>
  <c r="J12" i="23"/>
  <c r="J11" i="23"/>
  <c r="J8" i="23"/>
  <c r="L38" i="22"/>
  <c r="L32" i="22"/>
  <c r="L28" i="22"/>
  <c r="L23" i="22"/>
  <c r="L19" i="22"/>
  <c r="L14" i="22"/>
  <c r="L9" i="22"/>
  <c r="L8" i="22" l="1"/>
  <c r="L7" i="22" s="1"/>
  <c r="L31" i="22" l="1"/>
  <c r="L41" i="22" s="1"/>
  <c r="M9" i="23" s="1"/>
  <c r="Z24" i="21"/>
  <c r="M13" i="23" l="1"/>
  <c r="J13" i="23" s="1"/>
  <c r="J9" i="23"/>
  <c r="Z25" i="21"/>
  <c r="Z62" i="21" s="1"/>
  <c r="Z63" i="21" s="1"/>
  <c r="M24" i="23" l="1"/>
  <c r="M25" i="23" s="1"/>
  <c r="J25" i="23" s="1"/>
  <c r="J24" i="23" l="1"/>
</calcChain>
</file>

<file path=xl/sharedStrings.xml><?xml version="1.0" encoding="utf-8"?>
<sst xmlns="http://schemas.openxmlformats.org/spreadsheetml/2006/main" count="644" uniqueCount="469">
  <si>
    <t>貸借対照表</t>
    <rPh sb="0" eb="2">
      <t>タイシャク</t>
    </rPh>
    <rPh sb="2" eb="5">
      <t>タイショウヒョウ</t>
    </rPh>
    <phoneticPr fontId="3"/>
  </si>
  <si>
    <t>科目</t>
    <rPh sb="0" eb="2">
      <t>カモク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</si>
  <si>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</si>
  <si>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</si>
  <si>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</si>
  <si>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</si>
  <si>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</si>
  <si>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地方債</t>
    <rPh sb="0" eb="3">
      <t>チホウサイ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</si>
  <si>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</si>
  <si>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</si>
  <si>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</si>
  <si>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</si>
  <si>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</si>
  <si>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</si>
  <si>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</si>
  <si>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</si>
  <si>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</si>
  <si>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</si>
  <si>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</si>
  <si>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</si>
  <si>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</si>
  <si>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</si>
  <si>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</si>
  <si>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</si>
  <si>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</si>
  <si>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</si>
  <si>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</si>
  <si>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</si>
  <si>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</si>
  <si>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</si>
  <si>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</si>
  <si>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</si>
  <si>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</si>
  <si>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</si>
  <si>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</si>
  <si>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</si>
  <si>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</si>
  <si>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</si>
  <si>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</si>
  <si>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</si>
  <si>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</si>
  <si>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</si>
  <si>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</si>
  <si>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</si>
  <si>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</si>
  <si>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</si>
  <si>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</si>
  <si>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</si>
  <si>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</si>
  <si>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</si>
  <si>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</si>
  <si>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</si>
  <si>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</si>
  <si>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</si>
  <si>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</si>
  <si>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</si>
  <si>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</si>
  <si>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</si>
  <si>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</si>
  <si>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</si>
  <si>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</si>
  <si>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</si>
  <si>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</si>
  <si>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</si>
  <si>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</si>
  <si>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</si>
  <si>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</si>
  <si>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</si>
  <si>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投資損失引当金</t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</si>
  <si>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</si>
  <si>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行政コスト計算書</t>
    <rPh sb="0" eb="2">
      <t>ギョウセイ</t>
    </rPh>
    <rPh sb="5" eb="8">
      <t>ケイサンショ</t>
    </rPh>
    <phoneticPr fontId="3"/>
  </si>
  <si>
    <t>経常費用</t>
    <phoneticPr fontId="3"/>
  </si>
  <si>
    <t>業務費用</t>
    <phoneticPr fontId="3"/>
  </si>
  <si>
    <t>人件費</t>
    <rPh sb="0" eb="3">
      <t>ジンケンヒ</t>
    </rPh>
    <phoneticPr fontId="3"/>
  </si>
  <si>
    <t>　</t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</si>
  <si>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</si>
  <si>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</si>
  <si>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</si>
  <si>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</si>
  <si>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</si>
  <si>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</si>
  <si>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</si>
  <si>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</si>
  <si>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</si>
  <si>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</si>
  <si>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</si>
  <si>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</si>
  <si>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</si>
  <si>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</si>
  <si>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</si>
  <si>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</si>
  <si>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</si>
  <si>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</si>
  <si>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</si>
  <si>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</si>
  <si>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</si>
  <si>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</si>
  <si>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</si>
  <si>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</si>
  <si>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</si>
  <si>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1" eb="3">
      <t>ヨウシキ</t>
    </rPh>
    <rPh sb="3" eb="4">
      <t>ダイ</t>
    </rPh>
    <rPh sb="5" eb="6">
      <t>ゴウ</t>
    </rPh>
    <phoneticPr fontId="3"/>
  </si>
  <si>
    <t>純資産変動計算書</t>
    <rPh sb="0" eb="3">
      <t>ジュンシサン</t>
    </rPh>
    <rPh sb="3" eb="5">
      <t>ヘンドウ</t>
    </rPh>
    <rPh sb="5" eb="8">
      <t>ケイサンショ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</si>
  <si>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</si>
  <si>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</si>
  <si>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</si>
  <si>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</si>
  <si>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</si>
  <si>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</si>
  <si>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</si>
  <si>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</si>
  <si>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</si>
  <si>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</si>
  <si>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</si>
  <si>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</si>
  <si>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</si>
  <si>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</si>
  <si>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</si>
  <si>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</si>
  <si>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</si>
  <si>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</si>
  <si>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</si>
  <si>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資金収支計算書</t>
    <rPh sb="0" eb="2">
      <t>シキン</t>
    </rPh>
    <rPh sb="2" eb="4">
      <t>シュウシ</t>
    </rPh>
    <rPh sb="4" eb="7">
      <t>ケイサンショ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</si>
  <si>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</si>
  <si>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</si>
  <si>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</si>
  <si>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</si>
  <si>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</si>
  <si>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</si>
  <si>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</si>
  <si>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</si>
  <si>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</si>
  <si>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</si>
  <si>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</si>
  <si>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</si>
  <si>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</si>
  <si>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</si>
  <si>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</si>
  <si>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</si>
  <si>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</si>
  <si>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</si>
  <si>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</si>
  <si>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</si>
  <si>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</si>
  <si>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</si>
  <si>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</si>
  <si>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</si>
  <si>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</si>
  <si>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</si>
  <si>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</si>
  <si>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</si>
  <si>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</si>
  <si>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</si>
  <si>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</si>
  <si>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</si>
  <si>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</si>
  <si>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</si>
  <si>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</si>
  <si>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</si>
  <si>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</si>
  <si>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</si>
  <si>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</si>
  <si>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</si>
  <si>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</si>
  <si>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</si>
  <si>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</si>
  <si>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</si>
  <si>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28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</si>
  <si>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28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</si>
  <si>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28"/>
  </si>
  <si>
    <t>（１）資産項目の明細</t>
    <rPh sb="3" eb="5">
      <t>シサン</t>
    </rPh>
    <rPh sb="5" eb="7">
      <t>コウモク</t>
    </rPh>
    <rPh sb="8" eb="10">
      <t>メイサイ</t>
    </rPh>
    <phoneticPr fontId="28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</si>
  <si>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28"/>
  </si>
  <si>
    <t>区分</t>
    <rPh sb="0" eb="2">
      <t>クブン</t>
    </rPh>
    <phoneticPr fontId="28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</si>
  <si>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</si>
  <si>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</si>
  <si>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</si>
  <si>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</si>
  <si>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</si>
  <si>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</si>
  <si>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28"/>
  </si>
  <si>
    <t xml:space="preserve"> 事業用資産</t>
    <rPh sb="1" eb="4">
      <t>ジギョウヨウ</t>
    </rPh>
    <rPh sb="4" eb="6">
      <t>シサン</t>
    </rPh>
    <phoneticPr fontId="28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</si>
  <si>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</si>
  <si>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28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</si>
  <si>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</si>
  <si>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</si>
  <si>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28"/>
  </si>
  <si>
    <t>　　浮標等</t>
    <rPh sb="2" eb="4">
      <t>フヒョウ</t>
    </rPh>
    <rPh sb="4" eb="5">
      <t>ナド</t>
    </rPh>
    <phoneticPr fontId="28"/>
  </si>
  <si>
    <t>　　航空機</t>
    <rPh sb="2" eb="5">
      <t>コウクウキ</t>
    </rPh>
    <phoneticPr fontId="28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</si>
  <si>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</si>
  <si>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28"/>
  </si>
  <si>
    <t xml:space="preserve"> インフラ資産</t>
    <rPh sb="5" eb="7">
      <t>シサン</t>
    </rPh>
    <phoneticPr fontId="28"/>
  </si>
  <si>
    <t>　　土地</t>
    <rPh sb="2" eb="4">
      <t>トチ</t>
    </rPh>
    <phoneticPr fontId="3"/>
  </si>
  <si>
    <t>　　建物</t>
    <rPh sb="2" eb="4">
      <t>タテモノ</t>
    </rPh>
    <phoneticPr fontId="28"/>
  </si>
  <si>
    <t xml:space="preserve"> 物品</t>
    <rPh sb="1" eb="3">
      <t>ブッピン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</si>
  <si>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28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</si>
  <si>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</si>
  <si>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28"/>
  </si>
  <si>
    <t>福祉</t>
    <rPh sb="0" eb="2">
      <t>フクシ</t>
    </rPh>
    <phoneticPr fontId="28"/>
  </si>
  <si>
    <t>環境衛生</t>
    <rPh sb="0" eb="2">
      <t>カンキョウ</t>
    </rPh>
    <rPh sb="2" eb="4">
      <t>エイセイ</t>
    </rPh>
    <phoneticPr fontId="28"/>
  </si>
  <si>
    <t>産業振興</t>
    <rPh sb="0" eb="2">
      <t>サンギョウ</t>
    </rPh>
    <rPh sb="2" eb="4">
      <t>シンコウ</t>
    </rPh>
    <phoneticPr fontId="28"/>
  </si>
  <si>
    <t>消防</t>
    <rPh sb="0" eb="2">
      <t>ショウボウ</t>
    </rPh>
    <phoneticPr fontId="28"/>
  </si>
  <si>
    <t>総務</t>
    <rPh sb="0" eb="2">
      <t>ソウム</t>
    </rPh>
    <phoneticPr fontId="28"/>
  </si>
  <si>
    <t>合計</t>
    <rPh sb="0" eb="2">
      <t>ゴウケイ</t>
    </rPh>
    <phoneticPr fontId="28"/>
  </si>
  <si>
    <t>③投資及び出資金の明細</t>
    <phoneticPr fontId="28"/>
  </si>
  <si>
    <t>市場価格のあるもの</t>
    <rPh sb="0" eb="2">
      <t>シジョウ</t>
    </rPh>
    <rPh sb="2" eb="4">
      <t>カカク</t>
    </rPh>
    <phoneticPr fontId="28"/>
  </si>
  <si>
    <t>銘柄名</t>
    <rPh sb="0" eb="2">
      <t>メイガラ</t>
    </rPh>
    <rPh sb="2" eb="3">
      <t>メイ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</si>
  <si>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</si>
  <si>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 xml:space="preserve">
時価単価
（B）</t>
    <rPh sb="1" eb="3">
      <t>ジカ</t>
    </rPh>
    <rPh sb="3" eb="5">
      <t>タンカ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</si>
  <si>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</si>
  <si>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</si>
  <si>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28"/>
  </si>
  <si>
    <t>評価差額
（C）－（E)
（F)</t>
    <rPh sb="0" eb="2">
      <t>ヒョウカ</t>
    </rPh>
    <rPh sb="2" eb="4">
      <t>サガク</t>
    </rPh>
    <phoneticPr fontId="28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</si>
  <si>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8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</si>
  <si>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28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</si>
  <si>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</si>
  <si>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</si>
  <si>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（B)</t>
    <rPh sb="1" eb="3">
      <t>シサン</t>
    </rPh>
    <phoneticPr fontId="3"/>
  </si>
  <si>
    <t xml:space="preserve">
負債
（C)</t>
    <rPh sb="1" eb="3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</si>
  <si>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</si>
  <si>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 xml:space="preserve">
資本金
（E)</t>
    <rPh sb="1" eb="4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</si>
  <si>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</si>
  <si>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28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</si>
  <si>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28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</si>
  <si>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28"/>
  </si>
  <si>
    <t xml:space="preserve">
出資金額
（A)</t>
    <rPh sb="1" eb="3">
      <t>シュッシ</t>
    </rPh>
    <rPh sb="3" eb="5">
      <t>キンガク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</si>
  <si>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28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</si>
  <si>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28"/>
  </si>
  <si>
    <t>④基金の明細</t>
    <phoneticPr fontId="28"/>
  </si>
  <si>
    <t>種類</t>
    <rPh sb="0" eb="2">
      <t>シュルイ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</si>
  <si>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</si>
  <si>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</si>
  <si>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</si>
  <si>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8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</si>
  <si>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28"/>
  </si>
  <si>
    <t>第三セクター等</t>
    <rPh sb="0" eb="1">
      <t>ダイ</t>
    </rPh>
    <rPh sb="1" eb="2">
      <t>サン</t>
    </rPh>
    <rPh sb="6" eb="7">
      <t>ナド</t>
    </rPh>
    <phoneticPr fontId="28"/>
  </si>
  <si>
    <t>その他の貸付金</t>
    <rPh sb="2" eb="3">
      <t>タ</t>
    </rPh>
    <rPh sb="4" eb="7">
      <t>カシツケキン</t>
    </rPh>
    <phoneticPr fontId="28"/>
  </si>
  <si>
    <t>金額</t>
  </si>
  <si>
    <t>金額</t>
    <rPh sb="0" eb="2">
      <t>キンガク</t>
    </rPh>
    <phoneticPr fontId="3"/>
  </si>
  <si>
    <t>（単位：千円）</t>
    <rPh sb="1" eb="3">
      <t>タンイ</t>
    </rPh>
    <rPh sb="4" eb="6">
      <t>センエン</t>
    </rPh>
    <phoneticPr fontId="3"/>
  </si>
  <si>
    <t>(単位：千円）</t>
    <rPh sb="4" eb="6">
      <t>センエン</t>
    </rPh>
    <phoneticPr fontId="3"/>
  </si>
  <si>
    <t>（単位：千円）</t>
    <rPh sb="1" eb="3">
      <t>タンイ</t>
    </rPh>
    <rPh sb="4" eb="6">
      <t>センエン</t>
    </rPh>
    <phoneticPr fontId="28"/>
  </si>
  <si>
    <t>㈱みずほフィナンシャルグループ</t>
  </si>
  <si>
    <t>東海旅客鉄道㈱</t>
  </si>
  <si>
    <t>近畿日本鉄道㈱</t>
  </si>
  <si>
    <t>名古屋鉄道㈱</t>
  </si>
  <si>
    <t>中部電力㈱</t>
  </si>
  <si>
    <t>合計</t>
  </si>
  <si>
    <t>郡上八幡産業振興公社</t>
    <rPh sb="0" eb="4">
      <t>グジョウハチマン</t>
    </rPh>
    <rPh sb="4" eb="6">
      <t>サンギョウ</t>
    </rPh>
    <rPh sb="6" eb="8">
      <t>シンコウ</t>
    </rPh>
    <rPh sb="8" eb="10">
      <t>コウシャ</t>
    </rPh>
    <phoneticPr fontId="3"/>
  </si>
  <si>
    <t>郡上大和総合開発㈱</t>
    <rPh sb="0" eb="2">
      <t>グジョウ</t>
    </rPh>
    <rPh sb="2" eb="4">
      <t>ヤマト</t>
    </rPh>
    <rPh sb="4" eb="6">
      <t>ソウゴウ</t>
    </rPh>
    <rPh sb="6" eb="8">
      <t>カイハツ</t>
    </rPh>
    <phoneticPr fontId="3"/>
  </si>
  <si>
    <t>㈲阿弥陀ヶ滝観光</t>
    <rPh sb="1" eb="4">
      <t>アミダ</t>
    </rPh>
    <rPh sb="5" eb="6">
      <t>タキ</t>
    </rPh>
    <rPh sb="6" eb="8">
      <t>カンコウ</t>
    </rPh>
    <phoneticPr fontId="3"/>
  </si>
  <si>
    <t>㈱伊野原の郷</t>
    <rPh sb="1" eb="2">
      <t>イ</t>
    </rPh>
    <rPh sb="2" eb="4">
      <t>ノハラ</t>
    </rPh>
    <rPh sb="5" eb="6">
      <t>サト</t>
    </rPh>
    <phoneticPr fontId="3"/>
  </si>
  <si>
    <t>㈱イーグル</t>
  </si>
  <si>
    <t>㈱ネーブルみなみ</t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</si>
  <si>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</si>
  <si>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病院事業等会計</t>
    <rPh sb="0" eb="2">
      <t>ビョウイン</t>
    </rPh>
    <rPh sb="2" eb="4">
      <t>ジギョウ</t>
    </rPh>
    <rPh sb="4" eb="5">
      <t>トウ</t>
    </rPh>
    <rPh sb="5" eb="7">
      <t>カイケイ</t>
    </rPh>
    <phoneticPr fontId="3"/>
  </si>
  <si>
    <t>㈱ハイウェイたかす</t>
  </si>
  <si>
    <t>㈱ジェイエムみなみ</t>
  </si>
  <si>
    <t>めいほう高原開発㈱</t>
    <rPh sb="4" eb="6">
      <t>コウゲン</t>
    </rPh>
    <rPh sb="6" eb="8">
      <t>カイハツ</t>
    </rPh>
    <phoneticPr fontId="3"/>
  </si>
  <si>
    <t>明宝特産物加工㈱</t>
    <rPh sb="0" eb="2">
      <t>メイホウ</t>
    </rPh>
    <rPh sb="2" eb="5">
      <t>トクサンブツ</t>
    </rPh>
    <rPh sb="5" eb="7">
      <t>カコウ</t>
    </rPh>
    <phoneticPr fontId="3"/>
  </si>
  <si>
    <t>㈱明宝レディース</t>
    <rPh sb="1" eb="3">
      <t>メイホウ</t>
    </rPh>
    <phoneticPr fontId="3"/>
  </si>
  <si>
    <t>奥濃飛白山観光㈱</t>
    <rPh sb="0" eb="1">
      <t>オク</t>
    </rPh>
    <rPh sb="1" eb="3">
      <t>ノウヒ</t>
    </rPh>
    <rPh sb="3" eb="5">
      <t>ハクサン</t>
    </rPh>
    <rPh sb="5" eb="7">
      <t>カンコウ</t>
    </rPh>
    <phoneticPr fontId="3"/>
  </si>
  <si>
    <t>㈱ｲﾝﾌｫﾒｰｼｮﾝﾈｯﾄﾜｰｸ郡上八幡</t>
    <rPh sb="16" eb="20">
      <t>グジョウハチマン</t>
    </rPh>
    <phoneticPr fontId="3"/>
  </si>
  <si>
    <t>㈱郡上ネット</t>
    <rPh sb="1" eb="3">
      <t>グジョウ</t>
    </rPh>
    <phoneticPr fontId="3"/>
  </si>
  <si>
    <t>㈱牧歌ｺｰﾎﾟﾚｰｼｮﾝ</t>
    <rPh sb="1" eb="3">
      <t>ボッカ</t>
    </rPh>
    <phoneticPr fontId="3"/>
  </si>
  <si>
    <t>長良川鉄道㈱</t>
    <rPh sb="0" eb="3">
      <t>ナガラガワ</t>
    </rPh>
    <rPh sb="3" eb="5">
      <t>テツドウ</t>
    </rPh>
    <phoneticPr fontId="3"/>
  </si>
  <si>
    <t>㈱岐阜新聞社</t>
    <rPh sb="1" eb="3">
      <t>ギフ</t>
    </rPh>
    <rPh sb="3" eb="5">
      <t>シンブン</t>
    </rPh>
    <rPh sb="5" eb="6">
      <t>シャ</t>
    </rPh>
    <phoneticPr fontId="3"/>
  </si>
  <si>
    <t>㈱岐阜放送【無償】</t>
    <rPh sb="1" eb="3">
      <t>ギフ</t>
    </rPh>
    <rPh sb="3" eb="5">
      <t>ホウソウ</t>
    </rPh>
    <rPh sb="6" eb="8">
      <t>ムショウ</t>
    </rPh>
    <phoneticPr fontId="3"/>
  </si>
  <si>
    <t>岐阜県名産販売㈱</t>
    <rPh sb="0" eb="2">
      <t>ギフ</t>
    </rPh>
    <rPh sb="2" eb="3">
      <t>ケン</t>
    </rPh>
    <rPh sb="3" eb="5">
      <t>メイサン</t>
    </rPh>
    <rPh sb="5" eb="7">
      <t>ハンバイ</t>
    </rPh>
    <phoneticPr fontId="3"/>
  </si>
  <si>
    <t>（社）木曽三川水源造成公社</t>
    <rPh sb="1" eb="2">
      <t>シャ</t>
    </rPh>
    <rPh sb="3" eb="5">
      <t>キソ</t>
    </rPh>
    <rPh sb="5" eb="6">
      <t>サン</t>
    </rPh>
    <rPh sb="6" eb="7">
      <t>セン</t>
    </rPh>
    <rPh sb="7" eb="9">
      <t>スイゲン</t>
    </rPh>
    <rPh sb="9" eb="11">
      <t>ゾウセイ</t>
    </rPh>
    <rPh sb="11" eb="13">
      <t>コウシャ</t>
    </rPh>
    <phoneticPr fontId="3"/>
  </si>
  <si>
    <t>（社）岐阜県野菜価格安定基金協会</t>
    <rPh sb="1" eb="2">
      <t>シャ</t>
    </rPh>
    <rPh sb="3" eb="6">
      <t>ギフケン</t>
    </rPh>
    <rPh sb="6" eb="8">
      <t>ヤサイ</t>
    </rPh>
    <rPh sb="8" eb="10">
      <t>カカク</t>
    </rPh>
    <rPh sb="10" eb="12">
      <t>アンテイ</t>
    </rPh>
    <rPh sb="12" eb="14">
      <t>キキン</t>
    </rPh>
    <rPh sb="14" eb="16">
      <t>キョウカイ</t>
    </rPh>
    <phoneticPr fontId="3"/>
  </si>
  <si>
    <t>（財）岐阜県公衆衛生検査センター</t>
    <rPh sb="1" eb="2">
      <t>ザイ</t>
    </rPh>
    <rPh sb="3" eb="6">
      <t>ギフケン</t>
    </rPh>
    <rPh sb="6" eb="8">
      <t>コウシュウ</t>
    </rPh>
    <rPh sb="8" eb="10">
      <t>エイセイ</t>
    </rPh>
    <rPh sb="10" eb="12">
      <t>ケンサ</t>
    </rPh>
    <phoneticPr fontId="3"/>
  </si>
  <si>
    <t>（社）岐阜県森林公社</t>
    <rPh sb="1" eb="2">
      <t>シャ</t>
    </rPh>
    <rPh sb="3" eb="6">
      <t>ギフケン</t>
    </rPh>
    <rPh sb="6" eb="8">
      <t>シンリン</t>
    </rPh>
    <rPh sb="8" eb="10">
      <t>コウシャ</t>
    </rPh>
    <phoneticPr fontId="3"/>
  </si>
  <si>
    <t>郡上森林組合</t>
    <rPh sb="0" eb="2">
      <t>グジョウ</t>
    </rPh>
    <rPh sb="2" eb="4">
      <t>シンリン</t>
    </rPh>
    <rPh sb="4" eb="6">
      <t>クミアイ</t>
    </rPh>
    <phoneticPr fontId="3"/>
  </si>
  <si>
    <t>九頭竜森林組合</t>
    <rPh sb="0" eb="3">
      <t>クズリュウ</t>
    </rPh>
    <rPh sb="3" eb="5">
      <t>シンリン</t>
    </rPh>
    <rPh sb="5" eb="7">
      <t>クミアイ</t>
    </rPh>
    <phoneticPr fontId="3"/>
  </si>
  <si>
    <t>（社）岐阜県畜産協会</t>
    <rPh sb="1" eb="2">
      <t>シャ</t>
    </rPh>
    <rPh sb="3" eb="6">
      <t>ギフケン</t>
    </rPh>
    <rPh sb="6" eb="8">
      <t>チクサン</t>
    </rPh>
    <rPh sb="8" eb="10">
      <t>キョウカイ</t>
    </rPh>
    <phoneticPr fontId="3"/>
  </si>
  <si>
    <t>岐阜県信用保証協会</t>
    <rPh sb="0" eb="3">
      <t>ギフケン</t>
    </rPh>
    <rPh sb="3" eb="5">
      <t>シンヨウ</t>
    </rPh>
    <rPh sb="5" eb="7">
      <t>ホショウ</t>
    </rPh>
    <rPh sb="7" eb="9">
      <t>キョウカイ</t>
    </rPh>
    <phoneticPr fontId="3"/>
  </si>
  <si>
    <t>（財）岐阜県教育文化財団</t>
    <rPh sb="1" eb="2">
      <t>ザイ</t>
    </rPh>
    <rPh sb="3" eb="6">
      <t>ギフケン</t>
    </rPh>
    <rPh sb="6" eb="8">
      <t>キョウイク</t>
    </rPh>
    <rPh sb="8" eb="10">
      <t>ブンカ</t>
    </rPh>
    <rPh sb="10" eb="12">
      <t>ザイダン</t>
    </rPh>
    <phoneticPr fontId="3"/>
  </si>
  <si>
    <t>（財）岐阜県行政情報センター</t>
    <rPh sb="1" eb="2">
      <t>ザイ</t>
    </rPh>
    <rPh sb="3" eb="6">
      <t>ギフケン</t>
    </rPh>
    <rPh sb="6" eb="8">
      <t>ギョウセイ</t>
    </rPh>
    <rPh sb="8" eb="10">
      <t>ジョウホウ</t>
    </rPh>
    <phoneticPr fontId="3"/>
  </si>
  <si>
    <t>㈱岐阜ﾌｯﾄﾎﾞｰﾙｸﾗﾌﾞ【無償】</t>
    <rPh sb="1" eb="3">
      <t>ギフ</t>
    </rPh>
    <rPh sb="15" eb="17">
      <t>ムショウ</t>
    </rPh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</si>
  <si>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"/>
  </si>
  <si>
    <t>ケーブルテレビ事業整備基金</t>
  </si>
  <si>
    <t>鉄道経営対策事業基金</t>
  </si>
  <si>
    <t>　大和総合開発株式会社</t>
    <rPh sb="1" eb="3">
      <t>ヤマト</t>
    </rPh>
    <rPh sb="3" eb="5">
      <t>ソウゴウ</t>
    </rPh>
    <rPh sb="5" eb="7">
      <t>カイハツ</t>
    </rPh>
    <rPh sb="7" eb="9">
      <t>カブシキ</t>
    </rPh>
    <rPh sb="9" eb="11">
      <t>カイシャ</t>
    </rPh>
    <phoneticPr fontId="28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</si>
  <si>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8"/>
  </si>
  <si>
    <t>⑦未収金の明細</t>
    <rPh sb="1" eb="4">
      <t>ミシュウキン</t>
    </rPh>
    <rPh sb="5" eb="7">
      <t>メイサイ</t>
    </rPh>
    <phoneticPr fontId="28"/>
  </si>
  <si>
    <t>（単位：千円）</t>
    <rPh sb="1" eb="3">
      <t>タンイ</t>
    </rPh>
    <rPh sb="4" eb="5">
      <t>セン</t>
    </rPh>
    <rPh sb="5" eb="6">
      <t>エン</t>
    </rPh>
    <phoneticPr fontId="28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</si>
  <si>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</si>
  <si>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</si>
  <si>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</si>
  <si>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　高額療養費貸付金</t>
    <rPh sb="1" eb="3">
      <t>コウガク</t>
    </rPh>
    <rPh sb="3" eb="6">
      <t>リョウヨウヒ</t>
    </rPh>
    <rPh sb="6" eb="8">
      <t>カシツケ</t>
    </rPh>
    <rPh sb="8" eb="9">
      <t>キン</t>
    </rPh>
    <phoneticPr fontId="28"/>
  </si>
  <si>
    <t>　災害援護資金貸付金</t>
    <rPh sb="1" eb="3">
      <t>サイガイ</t>
    </rPh>
    <rPh sb="3" eb="5">
      <t>エンゴ</t>
    </rPh>
    <rPh sb="5" eb="7">
      <t>シキン</t>
    </rPh>
    <rPh sb="7" eb="9">
      <t>カシツケ</t>
    </rPh>
    <rPh sb="9" eb="10">
      <t>キン</t>
    </rPh>
    <phoneticPr fontId="3"/>
  </si>
  <si>
    <t>小計</t>
    <rPh sb="0" eb="2">
      <t>ショウケイ</t>
    </rPh>
    <phoneticPr fontId="28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</si>
  <si>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</si>
  <si>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28"/>
  </si>
  <si>
    <t>　個人市民税</t>
    <rPh sb="1" eb="3">
      <t>コジン</t>
    </rPh>
    <rPh sb="3" eb="6">
      <t>シミンゼイ</t>
    </rPh>
    <phoneticPr fontId="28"/>
  </si>
  <si>
    <t>　法人市民税</t>
    <rPh sb="1" eb="3">
      <t>ホウジン</t>
    </rPh>
    <rPh sb="3" eb="6">
      <t>シミンゼイ</t>
    </rPh>
    <phoneticPr fontId="3"/>
  </si>
  <si>
    <t>　固定資産税</t>
    <rPh sb="1" eb="3">
      <t>コテイ</t>
    </rPh>
    <rPh sb="3" eb="6">
      <t>シサンゼイ</t>
    </rPh>
    <phoneticPr fontId="3"/>
  </si>
  <si>
    <t>　軽自動車税</t>
    <rPh sb="1" eb="5">
      <t>ケイジドウシャ</t>
    </rPh>
    <rPh sb="5" eb="6">
      <t>ゼイ</t>
    </rPh>
    <phoneticPr fontId="3"/>
  </si>
  <si>
    <t>その他の未収金</t>
    <rPh sb="2" eb="3">
      <t>タ</t>
    </rPh>
    <rPh sb="4" eb="7">
      <t>ミシュウキン</t>
    </rPh>
    <phoneticPr fontId="28"/>
  </si>
  <si>
    <t>　分担金負担金</t>
    <rPh sb="1" eb="4">
      <t>ブンタンキン</t>
    </rPh>
    <rPh sb="4" eb="7">
      <t>フタンキン</t>
    </rPh>
    <phoneticPr fontId="28"/>
  </si>
  <si>
    <t>　使用料・手数料</t>
    <rPh sb="1" eb="4">
      <t>シヨウリョウ</t>
    </rPh>
    <rPh sb="5" eb="8">
      <t>テスウリョウ</t>
    </rPh>
    <phoneticPr fontId="28"/>
  </si>
  <si>
    <t>　財産収入</t>
    <rPh sb="1" eb="3">
      <t>ザイサン</t>
    </rPh>
    <rPh sb="3" eb="5">
      <t>シュウニュウ</t>
    </rPh>
    <phoneticPr fontId="3"/>
  </si>
  <si>
    <t>　諸収入</t>
    <rPh sb="1" eb="2">
      <t>ショ</t>
    </rPh>
    <rPh sb="2" eb="4">
      <t>シュウニュウ</t>
    </rPh>
    <phoneticPr fontId="3"/>
  </si>
  <si>
    <t>（２）負債項目の明細</t>
    <rPh sb="3" eb="5">
      <t>フサイ</t>
    </rPh>
    <rPh sb="5" eb="7">
      <t>コウモク</t>
    </rPh>
    <rPh sb="8" eb="10">
      <t>メイサイ</t>
    </rPh>
    <phoneticPr fontId="28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</si>
  <si>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28"/>
  </si>
  <si>
    <t>地方債残高</t>
    <rPh sb="0" eb="3">
      <t>チホウサイ</t>
    </rPh>
    <rPh sb="3" eb="5">
      <t>ザンダカ</t>
    </rPh>
    <phoneticPr fontId="39"/>
  </si>
  <si>
    <t>政府資金</t>
    <rPh sb="0" eb="2">
      <t>セイフ</t>
    </rPh>
    <rPh sb="2" eb="4">
      <t>シキン</t>
    </rPh>
    <phoneticPr fontId="39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</si>
  <si>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39"/>
  </si>
  <si>
    <t>市中銀行</t>
    <rPh sb="0" eb="2">
      <t>シチュウ</t>
    </rPh>
    <rPh sb="2" eb="4">
      <t>ギンコウ</t>
    </rPh>
    <phoneticPr fontId="39"/>
  </si>
  <si>
    <t>その他の
金融機関</t>
    <rPh sb="2" eb="3">
      <t>タ</t>
    </rPh>
    <rPh sb="5" eb="7">
      <t>キンユウ</t>
    </rPh>
    <rPh sb="7" eb="9">
      <t>キカン</t>
    </rPh>
    <phoneticPr fontId="39"/>
  </si>
  <si>
    <t>市場公募債</t>
    <rPh sb="0" eb="2">
      <t>シジョウ</t>
    </rPh>
    <rPh sb="2" eb="5">
      <t>コウボサイ</t>
    </rPh>
    <phoneticPr fontId="39"/>
  </si>
  <si>
    <t>その他</t>
    <rPh sb="2" eb="3">
      <t>タ</t>
    </rPh>
    <phoneticPr fontId="39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</si>
  <si>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</si>
  <si>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</si>
  <si>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</si>
  <si>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28"/>
  </si>
  <si>
    <t>　　一般公共事業</t>
    <rPh sb="2" eb="4">
      <t>イッパン</t>
    </rPh>
    <rPh sb="4" eb="6">
      <t>コウキョウ</t>
    </rPh>
    <rPh sb="6" eb="8">
      <t>ジギョウ</t>
    </rPh>
    <phoneticPr fontId="28"/>
  </si>
  <si>
    <t>　　公営住宅建設</t>
    <rPh sb="2" eb="4">
      <t>コウエイ</t>
    </rPh>
    <rPh sb="4" eb="6">
      <t>ジュウタク</t>
    </rPh>
    <rPh sb="6" eb="8">
      <t>ケンセツ</t>
    </rPh>
    <phoneticPr fontId="28"/>
  </si>
  <si>
    <t>　　災害復旧</t>
    <rPh sb="2" eb="4">
      <t>サイガイ</t>
    </rPh>
    <rPh sb="4" eb="6">
      <t>フッキュウ</t>
    </rPh>
    <phoneticPr fontId="28"/>
  </si>
  <si>
    <t>　　教育・福祉施設</t>
    <rPh sb="2" eb="4">
      <t>キョウイク</t>
    </rPh>
    <rPh sb="5" eb="7">
      <t>フクシ</t>
    </rPh>
    <rPh sb="7" eb="9">
      <t>シセツ</t>
    </rPh>
    <phoneticPr fontId="28"/>
  </si>
  <si>
    <t>　　一般単独事業</t>
    <rPh sb="2" eb="4">
      <t>イッパン</t>
    </rPh>
    <rPh sb="4" eb="6">
      <t>タンドク</t>
    </rPh>
    <rPh sb="6" eb="8">
      <t>ジギョウ</t>
    </rPh>
    <phoneticPr fontId="28"/>
  </si>
  <si>
    <t>　　その他</t>
    <rPh sb="4" eb="5">
      <t>ホカ</t>
    </rPh>
    <phoneticPr fontId="28"/>
  </si>
  <si>
    <t>【特別分】</t>
    <rPh sb="1" eb="3">
      <t>トクベツ</t>
    </rPh>
    <rPh sb="3" eb="4">
      <t>ブン</t>
    </rPh>
    <phoneticPr fontId="28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</si>
  <si>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40"/>
  </si>
  <si>
    <t>　　減税補てん債</t>
    <rPh sb="2" eb="4">
      <t>ゲンゼイ</t>
    </rPh>
    <rPh sb="4" eb="5">
      <t>ホ</t>
    </rPh>
    <rPh sb="7" eb="8">
      <t>サイ</t>
    </rPh>
    <phoneticPr fontId="40"/>
  </si>
  <si>
    <t>　　退職手当債</t>
    <rPh sb="2" eb="4">
      <t>タイショク</t>
    </rPh>
    <rPh sb="4" eb="6">
      <t>テアテ</t>
    </rPh>
    <rPh sb="6" eb="7">
      <t>サイ</t>
    </rPh>
    <phoneticPr fontId="40"/>
  </si>
  <si>
    <t>　　その他</t>
    <rPh sb="4" eb="5">
      <t>タ</t>
    </rPh>
    <phoneticPr fontId="40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</si>
  <si>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</si>
  <si>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</si>
  <si>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1.5％以下</t>
    <rPh sb="4" eb="6">
      <t>イカ</t>
    </rPh>
    <phoneticPr fontId="39"/>
  </si>
  <si>
    <t>1.5％超
2.0％以下</t>
    <rPh sb="4" eb="5">
      <t>チョウ</t>
    </rPh>
    <rPh sb="10" eb="12">
      <t>イカ</t>
    </rPh>
    <phoneticPr fontId="39"/>
  </si>
  <si>
    <t>2.0％超
2.5％以下</t>
    <rPh sb="4" eb="5">
      <t>チョウ</t>
    </rPh>
    <rPh sb="10" eb="12">
      <t>イカ</t>
    </rPh>
    <phoneticPr fontId="39"/>
  </si>
  <si>
    <t>2.5％超
3.0％以下</t>
    <rPh sb="4" eb="5">
      <t>チョウ</t>
    </rPh>
    <rPh sb="10" eb="12">
      <t>イカ</t>
    </rPh>
    <phoneticPr fontId="39"/>
  </si>
  <si>
    <t>3.0％超
3.5％以下</t>
    <rPh sb="4" eb="5">
      <t>チョウ</t>
    </rPh>
    <rPh sb="10" eb="12">
      <t>イカ</t>
    </rPh>
    <phoneticPr fontId="39"/>
  </si>
  <si>
    <t>3.5％超
4.0％以下</t>
    <rPh sb="4" eb="5">
      <t>チョウ</t>
    </rPh>
    <rPh sb="10" eb="12">
      <t>イカ</t>
    </rPh>
    <phoneticPr fontId="39"/>
  </si>
  <si>
    <t>4.0％超</t>
    <rPh sb="4" eb="5">
      <t>チョウ</t>
    </rPh>
    <phoneticPr fontId="39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</si>
  <si>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39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</si>
  <si>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</si>
  <si>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（単位：千円）</t>
    <rPh sb="4" eb="5">
      <t>セン</t>
    </rPh>
    <rPh sb="5" eb="6">
      <t>エン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</si>
  <si>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</si>
  <si>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</si>
  <si>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</si>
  <si>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</si>
  <si>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</si>
  <si>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</si>
  <si>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</si>
  <si>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</si>
  <si>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</si>
  <si>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</si>
  <si>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39"/>
  </si>
  <si>
    <t>契約条項の概要</t>
    <rPh sb="0" eb="2">
      <t>ケイヤク</t>
    </rPh>
    <rPh sb="2" eb="4">
      <t>ジョウコウ</t>
    </rPh>
    <rPh sb="5" eb="7">
      <t>ガイヨウ</t>
    </rPh>
    <phoneticPr fontId="39"/>
  </si>
  <si>
    <t>⑤引当金の明細</t>
    <rPh sb="1" eb="4">
      <t>ヒキアテキン</t>
    </rPh>
    <rPh sb="5" eb="7">
      <t>メイサイ</t>
    </rPh>
    <phoneticPr fontId="28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</si>
  <si>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</si>
  <si>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</si>
  <si>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</si>
  <si>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</si>
  <si>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</si>
  <si>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28"/>
  </si>
  <si>
    <t>その他</t>
    <rPh sb="2" eb="3">
      <t>タ</t>
    </rPh>
    <phoneticPr fontId="28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</si>
  <si>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</si>
  <si>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</si>
  <si>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</si>
  <si>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　賞与引当金</t>
    <rPh sb="1" eb="3">
      <t>ショウヨ</t>
    </rPh>
    <rPh sb="3" eb="5">
      <t>ヒキアテ</t>
    </rPh>
    <rPh sb="5" eb="6">
      <t>キン</t>
    </rPh>
    <phoneticPr fontId="3"/>
  </si>
  <si>
    <t>　賞与引当金（共済負担）</t>
    <rPh sb="1" eb="3">
      <t>ショウヨ</t>
    </rPh>
    <rPh sb="3" eb="5">
      <t>ヒキアテ</t>
    </rPh>
    <rPh sb="5" eb="6">
      <t>キン</t>
    </rPh>
    <rPh sb="7" eb="9">
      <t>キョウサイ</t>
    </rPh>
    <rPh sb="9" eb="11">
      <t>フタン</t>
    </rPh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</si>
  <si>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8"/>
  </si>
  <si>
    <t>（１）補助金等の明細</t>
    <rPh sb="3" eb="7">
      <t>ホジョキンナド</t>
    </rPh>
    <rPh sb="8" eb="10">
      <t>メイサイ</t>
    </rPh>
    <phoneticPr fontId="28"/>
  </si>
  <si>
    <t>（単位：千円）</t>
    <rPh sb="1" eb="3">
      <t>タンイ</t>
    </rPh>
    <rPh sb="4" eb="5">
      <t>セン</t>
    </rPh>
    <rPh sb="5" eb="6">
      <t>エン</t>
    </rPh>
    <phoneticPr fontId="34"/>
  </si>
  <si>
    <t>名称</t>
    <rPh sb="0" eb="2">
      <t>メイショウ</t>
    </rPh>
    <phoneticPr fontId="28"/>
  </si>
  <si>
    <t>相手先</t>
    <rPh sb="0" eb="3">
      <t>アイテサキ</t>
    </rPh>
    <phoneticPr fontId="28"/>
  </si>
  <si>
    <t>金額</t>
    <rPh sb="0" eb="2">
      <t>キンガク</t>
    </rPh>
    <phoneticPr fontId="28"/>
  </si>
  <si>
    <t>支出目的</t>
    <rPh sb="0" eb="2">
      <t>シシュツ</t>
    </rPh>
    <rPh sb="2" eb="4">
      <t>モクテキ</t>
    </rPh>
    <phoneticPr fontId="28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</si>
  <si>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28"/>
  </si>
  <si>
    <t>県営道路改良事業負担金</t>
  </si>
  <si>
    <t>県防災情報通信システム整備負担金</t>
  </si>
  <si>
    <t>計</t>
    <rPh sb="0" eb="1">
      <t>ケイ</t>
    </rPh>
    <phoneticPr fontId="28"/>
  </si>
  <si>
    <t>その他の補助金等</t>
    <rPh sb="2" eb="3">
      <t>タ</t>
    </rPh>
    <rPh sb="4" eb="7">
      <t>ホジョキン</t>
    </rPh>
    <rPh sb="7" eb="8">
      <t>ナド</t>
    </rPh>
    <phoneticPr fontId="28"/>
  </si>
  <si>
    <t>鉄道軌道輸送対策事業</t>
  </si>
  <si>
    <t>後期高齢者医療広域連合負担金</t>
  </si>
  <si>
    <t>中山間地域等直接支払事業</t>
  </si>
  <si>
    <t>商工会活動費</t>
  </si>
  <si>
    <t>観光協会活動事業</t>
  </si>
  <si>
    <t>私立認定こども園（幼稚園）施設型給付費</t>
  </si>
  <si>
    <t>県営土地改良事業等負担金</t>
  </si>
  <si>
    <t>岐阜県</t>
  </si>
  <si>
    <t>県営急傾斜地崩壊対策事業負担金</t>
  </si>
  <si>
    <t>バス路線運行補助金</t>
  </si>
  <si>
    <t>バス事業者</t>
  </si>
  <si>
    <t>地域バス路線運行補助</t>
  </si>
  <si>
    <t>長良川鉄道株式会社</t>
  </si>
  <si>
    <t>鉄道施設老朽化・安全輸送設備整備事業補助金</t>
  </si>
  <si>
    <t>鉄道経営安定対策補助金</t>
  </si>
  <si>
    <t>給付対象者</t>
  </si>
  <si>
    <t>岐阜県後期高齢者医療広域連合</t>
  </si>
  <si>
    <t>私立認定こども園(保育園)施設型給付費負担金</t>
  </si>
  <si>
    <t>私立認定こども園(保育園)</t>
  </si>
  <si>
    <t>病院事業負担金・補助金</t>
  </si>
  <si>
    <t>郡上市民病院・県北西部地域医療ｾﾝﾀｰ国保白鳥病院</t>
  </si>
  <si>
    <t>中濃地域農業共済事務組合負担金</t>
  </si>
  <si>
    <t>交付対象者</t>
  </si>
  <si>
    <t>多面的機能支払交付金事業補助金等</t>
  </si>
  <si>
    <t>補助対象者</t>
  </si>
  <si>
    <t>造林事業補助金</t>
  </si>
  <si>
    <t>造林事業者</t>
  </si>
  <si>
    <t>郡上市商工会</t>
  </si>
  <si>
    <t>郡上市観光協会</t>
  </si>
  <si>
    <t>私立認定こども園（幼稚園）</t>
  </si>
  <si>
    <t>その他</t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</si>
  <si>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8"/>
  </si>
  <si>
    <t>（１）財源の明細</t>
    <rPh sb="3" eb="5">
      <t>ザイゲン</t>
    </rPh>
    <rPh sb="6" eb="8">
      <t>メイサイ</t>
    </rPh>
    <phoneticPr fontId="28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</si>
  <si>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</si>
  <si>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</si>
  <si>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</si>
  <si>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地方税</t>
    <rPh sb="0" eb="3">
      <t>チホウゼイ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</si>
  <si>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</si>
  <si>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地方消費税交付金等</t>
    <rPh sb="0" eb="2">
      <t>チホウ</t>
    </rPh>
    <rPh sb="2" eb="5">
      <t>ショウヒゼイ</t>
    </rPh>
    <rPh sb="5" eb="8">
      <t>コウフキン</t>
    </rPh>
    <rPh sb="8" eb="9">
      <t>トウ</t>
    </rPh>
    <phoneticPr fontId="3"/>
  </si>
  <si>
    <t>地方交付税</t>
    <rPh sb="0" eb="2">
      <t>チホウ</t>
    </rPh>
    <rPh sb="2" eb="5">
      <t>コウフゼイ</t>
    </rPh>
    <phoneticPr fontId="3"/>
  </si>
  <si>
    <t>小計</t>
    <rPh sb="0" eb="2">
      <t>ショウケイ</t>
    </rPh>
    <phoneticPr fontId="3"/>
  </si>
  <si>
    <t>資本的
補助金</t>
    <rPh sb="0" eb="3">
      <t>シホンテキ</t>
    </rPh>
    <rPh sb="4" eb="7">
      <t>ホジョキン</t>
    </rPh>
    <phoneticPr fontId="28"/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</si>
  <si>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</si>
  <si>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</si>
  <si>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経常的
補助金</t>
    <rPh sb="0" eb="3">
      <t>ケイジョウテキ</t>
    </rPh>
    <rPh sb="4" eb="7">
      <t>ホジョキン</t>
    </rPh>
    <phoneticPr fontId="28"/>
  </si>
  <si>
    <t>（２）財源情報の明細</t>
    <rPh sb="3" eb="5">
      <t>ザイゲン</t>
    </rPh>
    <rPh sb="5" eb="7">
      <t>ジョウホウ</t>
    </rPh>
    <rPh sb="8" eb="10">
      <t>メイサイ</t>
    </rPh>
    <phoneticPr fontId="28"/>
  </si>
  <si>
    <t>内訳</t>
    <rPh sb="0" eb="2">
      <t>ウチワケ</t>
    </rPh>
    <phoneticPr fontId="28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</si>
  <si>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8"/>
  </si>
  <si>
    <t>地方債</t>
    <rPh sb="0" eb="3">
      <t>チホウサイ</t>
    </rPh>
    <phoneticPr fontId="28"/>
  </si>
  <si>
    <t>税収等</t>
    <rPh sb="0" eb="3">
      <t>ゼイシュウナド</t>
    </rPh>
    <phoneticPr fontId="28"/>
  </si>
  <si>
    <t>その他</t>
    <rPh sb="2" eb="3">
      <t>ホカ</t>
    </rPh>
    <phoneticPr fontId="28"/>
  </si>
  <si>
    <t>純行政コスト</t>
    <rPh sb="0" eb="1">
      <t>ジュン</t>
    </rPh>
    <rPh sb="1" eb="3">
      <t>ギョウセイ</t>
    </rPh>
    <phoneticPr fontId="28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</si>
  <si>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28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</si>
  <si>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28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</si>
  <si>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28"/>
  </si>
  <si>
    <t>（１）資金の明細</t>
    <rPh sb="3" eb="5">
      <t>シキン</t>
    </rPh>
    <rPh sb="6" eb="8">
      <t>メイサイ</t>
    </rPh>
    <phoneticPr fontId="28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</si>
  <si>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</si>
  <si>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⑤貸付金の明細</t>
    <phoneticPr fontId="28"/>
  </si>
  <si>
    <t>　青少年育英奨学資金貸付金</t>
    <rPh sb="1" eb="4">
      <t>セイショウネン</t>
    </rPh>
    <rPh sb="4" eb="6">
      <t>イクエイ</t>
    </rPh>
    <rPh sb="6" eb="8">
      <t>ショウガク</t>
    </rPh>
    <rPh sb="8" eb="10">
      <t>シキン</t>
    </rPh>
    <rPh sb="10" eb="13">
      <t>カシツケキン</t>
    </rPh>
    <phoneticPr fontId="28"/>
  </si>
  <si>
    <t>賞与引当金</t>
    <rPh sb="0" eb="2">
      <t>ショウヨ</t>
    </rPh>
    <rPh sb="2" eb="4">
      <t>ヒキアテ</t>
    </rPh>
    <rPh sb="4" eb="5">
      <t>キン</t>
    </rPh>
    <phoneticPr fontId="3"/>
  </si>
  <si>
    <t>（平成３０年　３月３１日現在）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3"/>
  </si>
  <si>
    <t>自　平成２９年　４月　１日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</si>
  <si>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至　平成３０年　３月３１日</t>
    <phoneticPr fontId="3"/>
  </si>
  <si>
    <t>自　　平成２９年　４月　１日</t>
    <rPh sb="0" eb="1">
      <t>ジ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</si>
  <si>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至　　平成３０年　３月３１日</t>
    <rPh sb="0" eb="1">
      <t>イタ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</si>
  <si>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自　　平成２９年　４月　１日</t>
    <rPh sb="0" eb="1">
      <t>ジ</t>
    </rPh>
    <rPh sb="3" eb="5">
      <t>ヘイセイ</t>
    </rPh>
    <rPh sb="7" eb="8">
      <t>ネン</t>
    </rPh>
    <rPh sb="10" eb="11">
      <t>ガツ</t>
    </rPh>
    <rPh sb="13" eb="14">
      <t>ニチ</t>
    </rPh>
    <phoneticPr fontId="3"/>
  </si>
  <si>
    <t>一般会計等附属明細書</t>
    <rPh sb="0" eb="2">
      <t>イッパン</t>
    </rPh>
    <rPh sb="2" eb="4">
      <t>カイケイ</t>
    </rPh>
    <rPh sb="4" eb="5">
      <t>トウ</t>
    </rPh>
    <rPh sb="5" eb="7">
      <t>フゾク</t>
    </rPh>
    <rPh sb="7" eb="10">
      <t>メイサイショ</t>
    </rPh>
    <phoneticPr fontId="28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</si>
  <si>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</si>
  <si>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</si>
  <si>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2"/>
  </si>
  <si>
    <t>産業振興基金</t>
    <rPh sb="0" eb="2">
      <t>サンギョウ</t>
    </rPh>
    <rPh sb="2" eb="4">
      <t>シンコウ</t>
    </rPh>
    <rPh sb="4" eb="6">
      <t>キキン</t>
    </rPh>
    <phoneticPr fontId="2"/>
  </si>
  <si>
    <t>地域振興基金</t>
    <rPh sb="0" eb="2">
      <t>チイキ</t>
    </rPh>
    <rPh sb="2" eb="4">
      <t>シンコウ</t>
    </rPh>
    <rPh sb="4" eb="6">
      <t>キキン</t>
    </rPh>
    <phoneticPr fontId="2"/>
  </si>
  <si>
    <t>教育文化振興基金</t>
    <rPh sb="0" eb="2">
      <t>キョウイク</t>
    </rPh>
    <rPh sb="2" eb="4">
      <t>ブンカ</t>
    </rPh>
    <rPh sb="4" eb="6">
      <t>シンコウ</t>
    </rPh>
    <rPh sb="6" eb="8">
      <t>キキン</t>
    </rPh>
    <phoneticPr fontId="2"/>
  </si>
  <si>
    <t>古今伝授の里交流施設管理基金</t>
    <rPh sb="0" eb="2">
      <t>コキン</t>
    </rPh>
    <rPh sb="2" eb="4">
      <t>デンジュ</t>
    </rPh>
    <rPh sb="5" eb="6">
      <t>サト</t>
    </rPh>
    <rPh sb="6" eb="8">
      <t>コウリュウ</t>
    </rPh>
    <rPh sb="8" eb="10">
      <t>シセツ</t>
    </rPh>
    <rPh sb="10" eb="12">
      <t>カンリ</t>
    </rPh>
    <rPh sb="12" eb="14">
      <t>キキン</t>
    </rPh>
    <phoneticPr fontId="2"/>
  </si>
  <si>
    <t>八幡城基金</t>
    <rPh sb="0" eb="2">
      <t>ハチマン</t>
    </rPh>
    <rPh sb="2" eb="3">
      <t>ジョウ</t>
    </rPh>
    <rPh sb="3" eb="5">
      <t>キキン</t>
    </rPh>
    <phoneticPr fontId="2"/>
  </si>
  <si>
    <t>ふるさと基金</t>
    <rPh sb="4" eb="6">
      <t>キキン</t>
    </rPh>
    <phoneticPr fontId="2"/>
  </si>
  <si>
    <t>ふるさと農村活性化対策基金</t>
    <rPh sb="4" eb="6">
      <t>ノウソン</t>
    </rPh>
    <rPh sb="6" eb="9">
      <t>カッセイカ</t>
    </rPh>
    <rPh sb="9" eb="11">
      <t>タイサク</t>
    </rPh>
    <rPh sb="11" eb="13">
      <t>キキン</t>
    </rPh>
    <phoneticPr fontId="2"/>
  </si>
  <si>
    <t>ふるさと応援基金</t>
    <rPh sb="4" eb="6">
      <t>オウエン</t>
    </rPh>
    <rPh sb="6" eb="8">
      <t>キキン</t>
    </rPh>
    <phoneticPr fontId="2"/>
  </si>
  <si>
    <t>福祉基金</t>
    <rPh sb="0" eb="2">
      <t>フクシ</t>
    </rPh>
    <rPh sb="2" eb="4">
      <t>キキン</t>
    </rPh>
    <phoneticPr fontId="2"/>
  </si>
  <si>
    <t>青少年育英奨学資金給付基金</t>
    <rPh sb="0" eb="3">
      <t>セイショウネン</t>
    </rPh>
    <rPh sb="3" eb="5">
      <t>イクエイ</t>
    </rPh>
    <rPh sb="5" eb="7">
      <t>ショウガク</t>
    </rPh>
    <rPh sb="7" eb="9">
      <t>シキン</t>
    </rPh>
    <rPh sb="9" eb="11">
      <t>キュウフ</t>
    </rPh>
    <rPh sb="11" eb="13">
      <t>キキン</t>
    </rPh>
    <phoneticPr fontId="2"/>
  </si>
  <si>
    <t>土地開発基金</t>
    <rPh sb="0" eb="2">
      <t>トチ</t>
    </rPh>
    <rPh sb="2" eb="4">
      <t>カイハツ</t>
    </rPh>
    <rPh sb="4" eb="6">
      <t>キキン</t>
    </rPh>
    <phoneticPr fontId="2"/>
  </si>
  <si>
    <t>肉用牛特別導入事業基金</t>
    <rPh sb="0" eb="2">
      <t>ニクヨウ</t>
    </rPh>
    <rPh sb="2" eb="3">
      <t>ギュウ</t>
    </rPh>
    <rPh sb="3" eb="5">
      <t>トクベツ</t>
    </rPh>
    <rPh sb="5" eb="7">
      <t>ドウニュウ</t>
    </rPh>
    <rPh sb="7" eb="9">
      <t>ジギョウ</t>
    </rPh>
    <rPh sb="9" eb="11">
      <t>キキン</t>
    </rPh>
    <phoneticPr fontId="2"/>
  </si>
  <si>
    <r>
      <t>　</t>
    </r>
    <r>
      <rPr>
        <sz val="7"/>
        <rFont val="ＭＳ Ｐゴシック"/>
        <family val="3"/>
        <charset val="128"/>
      </rPr>
      <t>青少年育英奨学資金貸付金</t>
    </r>
    <rPh sb="1" eb="4">
      <t>セイショウネン</t>
    </rPh>
    <rPh sb="4" eb="6">
      <t>イクエイ</t>
    </rPh>
    <rPh sb="6" eb="8">
      <t>ショウガク</t>
    </rPh>
    <rPh sb="8" eb="10">
      <t>シキン</t>
    </rPh>
    <rPh sb="10" eb="12">
      <t>カシツケ</t>
    </rPh>
    <rPh sb="12" eb="13">
      <t>キン</t>
    </rPh>
    <phoneticPr fontId="2"/>
  </si>
  <si>
    <t>該当なし</t>
    <rPh sb="0" eb="2">
      <t>ガイトウ</t>
    </rPh>
    <phoneticPr fontId="2"/>
  </si>
  <si>
    <t>臨時福祉給付金</t>
  </si>
  <si>
    <t>認定こども園保育園部整備事業補助金</t>
  </si>
  <si>
    <t>産地パワーアップ事業</t>
  </si>
  <si>
    <t>森林整備地域活動支援交付金事業</t>
  </si>
  <si>
    <t>事業所等設置奨励金交付事業</t>
  </si>
  <si>
    <t>宿泊施設改修支援事業補助金</t>
  </si>
  <si>
    <t>除雪業務負担金</t>
  </si>
  <si>
    <t>除雪業者</t>
  </si>
  <si>
    <t>現金</t>
    <rPh sb="0" eb="2">
      <t>ゲンキン</t>
    </rPh>
    <phoneticPr fontId="2"/>
  </si>
  <si>
    <t>要求払預金</t>
    <rPh sb="0" eb="2">
      <t>ヨウキュウ</t>
    </rPh>
    <rPh sb="2" eb="3">
      <t>ハラ</t>
    </rPh>
    <rPh sb="3" eb="5">
      <t>ヨキン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</si>
</sst>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#,##0.0_ "/>
    <numFmt numFmtId="179" formatCode="0.0%;[Red]&quot;△&quot;0.0%"/>
    <numFmt numFmtId="180" formatCode="0_ "/>
    <numFmt numFmtId="181" formatCode="#,##0.00_ "/>
    <numFmt numFmtId="182" formatCode="#,##0,;\-#,##0,;&quot;-&quot;"/>
    <numFmt numFmtId="183" formatCode="#,##0;&quot;△ &quot;#,##0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i/>
      <strike/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23">
      <alignment horizontal="center"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</cellStyleXfs>
  <cellXfs count="5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/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38" fontId="1" fillId="2" borderId="4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1" fillId="2" borderId="0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8" fontId="12" fillId="2" borderId="0" xfId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6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38" fontId="7" fillId="0" borderId="4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18" fillId="2" borderId="0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2" borderId="8" xfId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38" fontId="18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20" fillId="0" borderId="24" xfId="1" applyFont="1" applyFill="1" applyBorder="1" applyAlignment="1">
      <alignment vertical="center"/>
    </xf>
    <xf numFmtId="0" fontId="19" fillId="0" borderId="24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Border="1">
      <alignment vertical="center"/>
    </xf>
    <xf numFmtId="0" fontId="16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24" fillId="0" borderId="24" xfId="0" applyFont="1" applyBorder="1" applyAlignment="1">
      <alignment vertical="top" wrapText="1"/>
    </xf>
    <xf numFmtId="0" fontId="24" fillId="0" borderId="24" xfId="0" applyFont="1" applyBorder="1" applyAlignment="1">
      <alignment vertical="top"/>
    </xf>
    <xf numFmtId="0" fontId="24" fillId="0" borderId="0" xfId="0" applyFont="1" applyBorder="1" applyAlignment="1">
      <alignment vertical="top"/>
    </xf>
    <xf numFmtId="0" fontId="26" fillId="0" borderId="0" xfId="0" applyFont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4" xfId="5" applyFont="1" applyFill="1" applyBorder="1" applyAlignment="1">
      <alignment vertical="center"/>
    </xf>
    <xf numFmtId="0" fontId="7" fillId="0" borderId="24" xfId="5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7" fillId="0" borderId="0" xfId="5" applyFont="1" applyFill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18" fillId="0" borderId="0" xfId="5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8" xfId="2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8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18" fillId="0" borderId="47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9" fillId="0" borderId="13" xfId="0" applyFont="1" applyBorder="1" applyAlignment="1">
      <alignment vertical="center"/>
    </xf>
    <xf numFmtId="0" fontId="33" fillId="0" borderId="13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/>
    </xf>
    <xf numFmtId="0" fontId="34" fillId="0" borderId="5" xfId="0" applyFont="1" applyBorder="1" applyAlignment="1">
      <alignment horizontal="center" vertical="center"/>
    </xf>
    <xf numFmtId="0" fontId="36" fillId="0" borderId="0" xfId="3" applyFont="1" applyBorder="1" applyAlignment="1">
      <alignment horizontal="left" vertical="center"/>
    </xf>
    <xf numFmtId="0" fontId="7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7" fillId="0" borderId="0" xfId="3" applyFont="1" applyBorder="1">
      <alignment vertical="center"/>
    </xf>
    <xf numFmtId="0" fontId="6" fillId="0" borderId="13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0" fontId="7" fillId="0" borderId="5" xfId="3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54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5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56" xfId="0" applyFont="1" applyBorder="1">
      <alignment vertical="center"/>
    </xf>
    <xf numFmtId="0" fontId="13" fillId="0" borderId="57" xfId="0" applyFont="1" applyBorder="1" applyAlignment="1">
      <alignment horizontal="left" vertical="center"/>
    </xf>
    <xf numFmtId="0" fontId="7" fillId="0" borderId="57" xfId="0" applyFont="1" applyBorder="1">
      <alignment vertical="center"/>
    </xf>
    <xf numFmtId="0" fontId="13" fillId="0" borderId="54" xfId="0" applyFont="1" applyBorder="1" applyAlignment="1">
      <alignment horizontal="center" vertical="center" wrapText="1"/>
    </xf>
    <xf numFmtId="0" fontId="38" fillId="0" borderId="57" xfId="0" applyFont="1" applyBorder="1" applyAlignment="1">
      <alignment vertical="center"/>
    </xf>
    <xf numFmtId="0" fontId="32" fillId="0" borderId="5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2" borderId="37" xfId="0" applyNumberFormat="1" applyFont="1" applyFill="1" applyBorder="1" applyAlignment="1">
      <alignment horizontal="right" vertical="center"/>
    </xf>
    <xf numFmtId="176" fontId="0" fillId="2" borderId="58" xfId="0" applyNumberFormat="1" applyFont="1" applyFill="1" applyBorder="1" applyAlignment="1">
      <alignment horizontal="right" vertical="center"/>
    </xf>
    <xf numFmtId="176" fontId="0" fillId="2" borderId="58" xfId="0" applyNumberFormat="1" applyFill="1" applyBorder="1" applyAlignment="1">
      <alignment horizontal="center" vertical="center"/>
    </xf>
    <xf numFmtId="176" fontId="0" fillId="2" borderId="39" xfId="0" applyNumberFormat="1" applyFont="1" applyFill="1" applyBorder="1" applyAlignment="1">
      <alignment horizontal="right" vertical="center"/>
    </xf>
    <xf numFmtId="176" fontId="0" fillId="2" borderId="41" xfId="0" applyNumberFormat="1" applyFont="1" applyFill="1" applyBorder="1" applyAlignment="1">
      <alignment horizontal="right" vertical="center"/>
    </xf>
    <xf numFmtId="176" fontId="0" fillId="2" borderId="52" xfId="0" applyNumberFormat="1" applyFont="1" applyFill="1" applyBorder="1" applyAlignment="1">
      <alignment horizontal="right" vertical="center"/>
    </xf>
    <xf numFmtId="0" fontId="2" fillId="2" borderId="58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176" fontId="2" fillId="0" borderId="60" xfId="0" applyNumberFormat="1" applyFont="1" applyBorder="1" applyAlignment="1">
      <alignment vertical="center"/>
    </xf>
    <xf numFmtId="176" fontId="2" fillId="0" borderId="37" xfId="0" applyNumberFormat="1" applyFont="1" applyBorder="1" applyAlignment="1">
      <alignment vertical="center"/>
    </xf>
    <xf numFmtId="176" fontId="2" fillId="0" borderId="39" xfId="0" applyNumberFormat="1" applyFont="1" applyBorder="1" applyAlignment="1">
      <alignment vertical="center"/>
    </xf>
    <xf numFmtId="176" fontId="2" fillId="0" borderId="41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vertical="center"/>
    </xf>
    <xf numFmtId="176" fontId="2" fillId="0" borderId="58" xfId="0" applyNumberFormat="1" applyFont="1" applyBorder="1" applyAlignment="1">
      <alignment vertical="center"/>
    </xf>
    <xf numFmtId="177" fontId="2" fillId="0" borderId="39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2" fillId="0" borderId="28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/>
    </xf>
    <xf numFmtId="177" fontId="2" fillId="0" borderId="59" xfId="0" applyNumberFormat="1" applyFont="1" applyBorder="1" applyAlignment="1">
      <alignment horizontal="right"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50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6" fontId="7" fillId="2" borderId="39" xfId="1" applyNumberFormat="1" applyFont="1" applyFill="1" applyBorder="1" applyAlignment="1">
      <alignment vertical="center"/>
    </xf>
    <xf numFmtId="176" fontId="7" fillId="2" borderId="50" xfId="1" applyNumberFormat="1" applyFont="1" applyFill="1" applyBorder="1" applyAlignment="1">
      <alignment vertical="center"/>
    </xf>
    <xf numFmtId="176" fontId="7" fillId="2" borderId="52" xfId="1" applyNumberFormat="1" applyFont="1" applyFill="1" applyBorder="1" applyAlignment="1">
      <alignment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0" fontId="7" fillId="0" borderId="54" xfId="0" applyFont="1" applyBorder="1" applyAlignment="1">
      <alignment vertical="center" wrapText="1"/>
    </xf>
    <xf numFmtId="176" fontId="7" fillId="0" borderId="54" xfId="0" applyNumberFormat="1" applyFont="1" applyFill="1" applyBorder="1">
      <alignment vertical="center"/>
    </xf>
    <xf numFmtId="178" fontId="7" fillId="0" borderId="54" xfId="0" applyNumberFormat="1" applyFont="1" applyBorder="1">
      <alignment vertical="center"/>
    </xf>
    <xf numFmtId="176" fontId="7" fillId="0" borderId="54" xfId="0" applyNumberFormat="1" applyFont="1" applyBorder="1">
      <alignment vertical="center"/>
    </xf>
    <xf numFmtId="179" fontId="7" fillId="0" borderId="54" xfId="6" applyNumberFormat="1" applyFont="1" applyFill="1" applyBorder="1" applyAlignment="1">
      <alignment vertical="center"/>
    </xf>
    <xf numFmtId="0" fontId="7" fillId="0" borderId="54" xfId="0" applyFont="1" applyFill="1" applyBorder="1">
      <alignment vertical="center"/>
    </xf>
    <xf numFmtId="0" fontId="7" fillId="0" borderId="54" xfId="0" applyFont="1" applyFill="1" applyBorder="1" applyAlignment="1">
      <alignment vertical="center" shrinkToFit="1"/>
    </xf>
    <xf numFmtId="0" fontId="7" fillId="0" borderId="54" xfId="0" applyFont="1" applyBorder="1" applyAlignment="1">
      <alignment vertical="center" shrinkToFit="1"/>
    </xf>
    <xf numFmtId="0" fontId="7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 wrapText="1"/>
    </xf>
    <xf numFmtId="177" fontId="7" fillId="0" borderId="54" xfId="0" applyNumberFormat="1" applyFont="1" applyFill="1" applyBorder="1">
      <alignment vertical="center"/>
    </xf>
    <xf numFmtId="0" fontId="34" fillId="0" borderId="54" xfId="0" applyFont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horizontal="left" vertical="center" shrinkToFit="1"/>
    </xf>
    <xf numFmtId="176" fontId="7" fillId="0" borderId="56" xfId="0" applyNumberFormat="1" applyFont="1" applyBorder="1">
      <alignment vertical="center"/>
    </xf>
    <xf numFmtId="176" fontId="0" fillId="0" borderId="0" xfId="0" applyNumberFormat="1">
      <alignment vertical="center"/>
    </xf>
    <xf numFmtId="0" fontId="38" fillId="0" borderId="57" xfId="0" applyFont="1" applyBorder="1">
      <alignment vertical="center"/>
    </xf>
    <xf numFmtId="176" fontId="32" fillId="0" borderId="57" xfId="0" applyNumberFormat="1" applyFont="1" applyBorder="1" applyAlignment="1">
      <alignment horizontal="left" vertical="center"/>
    </xf>
    <xf numFmtId="176" fontId="32" fillId="0" borderId="0" xfId="0" applyNumberFormat="1" applyFont="1" applyBorder="1" applyAlignment="1">
      <alignment horizontal="left" vertical="center"/>
    </xf>
    <xf numFmtId="176" fontId="33" fillId="0" borderId="0" xfId="0" applyNumberFormat="1" applyFont="1" applyBorder="1" applyAlignment="1">
      <alignment horizontal="center" vertical="center"/>
    </xf>
    <xf numFmtId="176" fontId="7" fillId="0" borderId="0" xfId="3" applyNumberFormat="1" applyFont="1" applyBorder="1">
      <alignment vertical="center"/>
    </xf>
    <xf numFmtId="176" fontId="0" fillId="0" borderId="0" xfId="0" applyNumberFormat="1" applyBorder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1" fillId="0" borderId="0" xfId="0" applyFont="1" applyBorder="1" applyAlignment="1">
      <alignment horizontal="right" vertical="center"/>
    </xf>
    <xf numFmtId="0" fontId="43" fillId="0" borderId="0" xfId="0" applyFont="1" applyBorder="1" applyAlignment="1">
      <alignment horizontal="right" vertical="center"/>
    </xf>
    <xf numFmtId="177" fontId="43" fillId="0" borderId="67" xfId="0" applyNumberFormat="1" applyFont="1" applyBorder="1" applyAlignment="1">
      <alignment horizontal="right" vertical="center" shrinkToFit="1"/>
    </xf>
    <xf numFmtId="177" fontId="41" fillId="0" borderId="70" xfId="1" applyNumberFormat="1" applyFont="1" applyBorder="1" applyAlignment="1">
      <alignment horizontal="right" vertical="center" shrinkToFit="1"/>
    </xf>
    <xf numFmtId="177" fontId="41" fillId="0" borderId="54" xfId="1" applyNumberFormat="1" applyFont="1" applyBorder="1" applyAlignment="1">
      <alignment horizontal="right" vertical="center" shrinkToFit="1"/>
    </xf>
    <xf numFmtId="181" fontId="41" fillId="0" borderId="54" xfId="1" applyNumberFormat="1" applyFont="1" applyBorder="1" applyAlignment="1">
      <alignment horizontal="center" vertical="center"/>
    </xf>
    <xf numFmtId="182" fontId="41" fillId="0" borderId="5" xfId="1" applyNumberFormat="1" applyFont="1" applyBorder="1" applyAlignment="1">
      <alignment vertical="center"/>
    </xf>
    <xf numFmtId="176" fontId="41" fillId="0" borderId="54" xfId="1" applyNumberFormat="1" applyFont="1" applyBorder="1" applyAlignment="1">
      <alignment horizontal="right" vertical="center" shrinkToFit="1"/>
    </xf>
    <xf numFmtId="176" fontId="41" fillId="0" borderId="9" xfId="0" applyNumberFormat="1" applyFont="1" applyFill="1" applyBorder="1" applyAlignment="1">
      <alignment vertical="center"/>
    </xf>
    <xf numFmtId="0" fontId="0" fillId="2" borderId="46" xfId="0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0" fillId="0" borderId="0" xfId="0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40" fillId="0" borderId="0" xfId="0" applyFont="1" applyBorder="1" applyAlignment="1">
      <alignment horizontal="right" vertical="center" wrapText="1"/>
    </xf>
    <xf numFmtId="0" fontId="34" fillId="0" borderId="0" xfId="0" applyFont="1" applyBorder="1" applyAlignment="1">
      <alignment vertical="center" wrapText="1"/>
    </xf>
    <xf numFmtId="0" fontId="38" fillId="0" borderId="13" xfId="0" applyFont="1" applyBorder="1" applyAlignment="1">
      <alignment horizontal="right" vertical="center" wrapText="1"/>
    </xf>
    <xf numFmtId="0" fontId="44" fillId="0" borderId="54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44" fillId="0" borderId="54" xfId="0" applyFont="1" applyBorder="1" applyAlignment="1">
      <alignment horizontal="left" vertical="center" wrapText="1"/>
    </xf>
    <xf numFmtId="0" fontId="44" fillId="0" borderId="9" xfId="0" applyFont="1" applyBorder="1" applyAlignment="1">
      <alignment horizontal="left" vertical="center" wrapText="1"/>
    </xf>
    <xf numFmtId="176" fontId="44" fillId="0" borderId="9" xfId="0" applyNumberFormat="1" applyFont="1" applyBorder="1" applyAlignment="1">
      <alignment vertical="center" wrapText="1"/>
    </xf>
    <xf numFmtId="0" fontId="44" fillId="0" borderId="15" xfId="0" applyFont="1" applyBorder="1" applyAlignment="1">
      <alignment horizontal="left" vertical="center" wrapText="1"/>
    </xf>
    <xf numFmtId="0" fontId="44" fillId="0" borderId="46" xfId="0" applyFont="1" applyBorder="1" applyAlignment="1">
      <alignment vertical="center" wrapText="1"/>
    </xf>
    <xf numFmtId="0" fontId="44" fillId="0" borderId="15" xfId="0" applyFont="1" applyBorder="1" applyAlignment="1">
      <alignment horizontal="center" vertical="center" wrapText="1"/>
    </xf>
    <xf numFmtId="0" fontId="44" fillId="0" borderId="40" xfId="0" applyFont="1" applyBorder="1" applyAlignment="1">
      <alignment vertical="center" wrapText="1"/>
    </xf>
    <xf numFmtId="0" fontId="44" fillId="0" borderId="77" xfId="0" applyFont="1" applyBorder="1" applyAlignment="1">
      <alignment horizontal="center" vertical="center" wrapText="1"/>
    </xf>
    <xf numFmtId="176" fontId="44" fillId="0" borderId="15" xfId="0" applyNumberFormat="1" applyFont="1" applyBorder="1" applyAlignment="1">
      <alignment vertical="center" wrapText="1"/>
    </xf>
    <xf numFmtId="0" fontId="44" fillId="0" borderId="46" xfId="0" applyFont="1" applyBorder="1" applyAlignment="1">
      <alignment horizontal="left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54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7" fillId="0" borderId="54" xfId="7" applyFont="1" applyBorder="1" applyAlignment="1">
      <alignment horizontal="center" vertical="center"/>
    </xf>
    <xf numFmtId="0" fontId="7" fillId="0" borderId="54" xfId="7" applyFont="1" applyFill="1" applyBorder="1" applyAlignment="1">
      <alignment horizontal="center" vertical="center"/>
    </xf>
    <xf numFmtId="0" fontId="7" fillId="0" borderId="54" xfId="7" applyFont="1" applyBorder="1" applyAlignment="1">
      <alignment horizontal="centerContinuous" vertical="center" wrapText="1"/>
    </xf>
    <xf numFmtId="0" fontId="7" fillId="0" borderId="54" xfId="7" applyFont="1" applyBorder="1" applyAlignment="1">
      <alignment horizontal="center" vertical="center" wrapText="1"/>
    </xf>
    <xf numFmtId="0" fontId="7" fillId="0" borderId="9" xfId="7" applyFont="1" applyBorder="1" applyAlignment="1">
      <alignment vertical="center"/>
    </xf>
    <xf numFmtId="0" fontId="7" fillId="0" borderId="53" xfId="7" applyFont="1" applyBorder="1" applyAlignment="1">
      <alignment vertical="center"/>
    </xf>
    <xf numFmtId="176" fontId="7" fillId="0" borderId="54" xfId="7" applyNumberFormat="1" applyFont="1" applyBorder="1" applyAlignment="1">
      <alignment vertical="center" shrinkToFit="1"/>
    </xf>
    <xf numFmtId="0" fontId="7" fillId="0" borderId="9" xfId="3" applyFont="1" applyBorder="1" applyAlignment="1">
      <alignment vertical="center"/>
    </xf>
    <xf numFmtId="0" fontId="7" fillId="0" borderId="53" xfId="7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5" fillId="2" borderId="54" xfId="0" applyFont="1" applyFill="1" applyBorder="1" applyAlignment="1">
      <alignment horizontal="center" vertical="center" wrapText="1"/>
    </xf>
    <xf numFmtId="0" fontId="0" fillId="2" borderId="54" xfId="0" applyFont="1" applyFill="1" applyBorder="1">
      <alignment vertical="center"/>
    </xf>
    <xf numFmtId="183" fontId="0" fillId="2" borderId="54" xfId="1" applyNumberFormat="1" applyFont="1" applyFill="1" applyBorder="1">
      <alignment vertical="center"/>
    </xf>
    <xf numFmtId="183" fontId="0" fillId="2" borderId="53" xfId="1" applyNumberFormat="1" applyFont="1" applyFill="1" applyBorder="1" applyAlignment="1">
      <alignment horizontal="right" vertical="center"/>
    </xf>
    <xf numFmtId="183" fontId="0" fillId="2" borderId="54" xfId="1" applyNumberFormat="1" applyFont="1" applyFill="1" applyBorder="1" applyAlignment="1">
      <alignment horizontal="right" vertical="center"/>
    </xf>
    <xf numFmtId="0" fontId="0" fillId="2" borderId="54" xfId="0" applyFill="1" applyBorder="1">
      <alignment vertical="center"/>
    </xf>
    <xf numFmtId="183" fontId="32" fillId="2" borderId="54" xfId="1" applyNumberFormat="1" applyFont="1" applyFill="1" applyBorder="1">
      <alignment vertical="center"/>
    </xf>
    <xf numFmtId="183" fontId="32" fillId="2" borderId="53" xfId="1" applyNumberFormat="1" applyFont="1" applyFill="1" applyBorder="1" applyAlignment="1">
      <alignment horizontal="right" vertical="center"/>
    </xf>
    <xf numFmtId="183" fontId="32" fillId="2" borderId="54" xfId="1" applyNumberFormat="1" applyFont="1" applyFill="1" applyBorder="1" applyAlignment="1">
      <alignment horizontal="right" vertical="center"/>
    </xf>
    <xf numFmtId="183" fontId="32" fillId="2" borderId="46" xfId="1" applyNumberFormat="1" applyFont="1" applyFill="1" applyBorder="1">
      <alignment vertical="center"/>
    </xf>
    <xf numFmtId="183" fontId="32" fillId="2" borderId="14" xfId="1" applyNumberFormat="1" applyFont="1" applyFill="1" applyBorder="1" applyAlignment="1">
      <alignment horizontal="right" vertical="center"/>
    </xf>
    <xf numFmtId="183" fontId="32" fillId="2" borderId="46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35" fillId="2" borderId="0" xfId="1" applyFont="1" applyFill="1">
      <alignment vertical="center"/>
    </xf>
    <xf numFmtId="0" fontId="34" fillId="2" borderId="0" xfId="0" applyFont="1" applyFill="1">
      <alignment vertical="center"/>
    </xf>
    <xf numFmtId="0" fontId="35" fillId="2" borderId="53" xfId="0" applyFont="1" applyFill="1" applyBorder="1" applyAlignment="1">
      <alignment horizontal="center" vertical="center" shrinkToFit="1"/>
    </xf>
    <xf numFmtId="0" fontId="7" fillId="2" borderId="24" xfId="0" applyFont="1" applyFill="1" applyBorder="1">
      <alignment vertical="center"/>
    </xf>
    <xf numFmtId="0" fontId="7" fillId="2" borderId="28" xfId="0" applyFont="1" applyFill="1" applyBorder="1">
      <alignment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38" fontId="18" fillId="0" borderId="31" xfId="1" applyFont="1" applyFill="1" applyBorder="1" applyAlignment="1">
      <alignment vertical="center"/>
    </xf>
    <xf numFmtId="38" fontId="7" fillId="0" borderId="32" xfId="1" applyFont="1" applyFill="1" applyBorder="1" applyAlignment="1">
      <alignment vertical="center"/>
    </xf>
    <xf numFmtId="38" fontId="20" fillId="0" borderId="32" xfId="1" applyFont="1" applyFill="1" applyBorder="1" applyAlignment="1">
      <alignment vertical="center"/>
    </xf>
    <xf numFmtId="0" fontId="20" fillId="0" borderId="32" xfId="0" applyFont="1" applyBorder="1" applyAlignment="1">
      <alignment vertical="center"/>
    </xf>
    <xf numFmtId="177" fontId="7" fillId="0" borderId="34" xfId="0" applyNumberFormat="1" applyFont="1" applyBorder="1">
      <alignment vertical="center"/>
    </xf>
    <xf numFmtId="176" fontId="7" fillId="0" borderId="35" xfId="0" applyNumberFormat="1" applyFont="1" applyBorder="1">
      <alignment vertical="center"/>
    </xf>
    <xf numFmtId="0" fontId="20" fillId="0" borderId="0" xfId="0" applyFont="1" applyBorder="1" applyAlignment="1">
      <alignment vertical="center"/>
    </xf>
    <xf numFmtId="177" fontId="7" fillId="0" borderId="36" xfId="0" applyNumberFormat="1" applyFont="1" applyBorder="1" applyAlignment="1">
      <alignment horizontal="right" vertical="center"/>
    </xf>
    <xf numFmtId="176" fontId="7" fillId="0" borderId="37" xfId="0" applyNumberFormat="1" applyFont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7" fillId="0" borderId="4" xfId="5" applyFont="1" applyFill="1" applyBorder="1" applyAlignment="1">
      <alignment horizontal="left" vertical="center"/>
    </xf>
    <xf numFmtId="38" fontId="7" fillId="0" borderId="12" xfId="1" applyFont="1" applyFill="1" applyBorder="1" applyAlignment="1">
      <alignment vertical="center"/>
    </xf>
    <xf numFmtId="0" fontId="7" fillId="0" borderId="13" xfId="5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177" fontId="7" fillId="0" borderId="38" xfId="0" applyNumberFormat="1" applyFont="1" applyBorder="1" applyAlignment="1">
      <alignment horizontal="right" vertical="center"/>
    </xf>
    <xf numFmtId="176" fontId="7" fillId="0" borderId="39" xfId="0" applyNumberFormat="1" applyFont="1" applyBorder="1" applyAlignment="1">
      <alignment horizontal="right" vertical="center"/>
    </xf>
    <xf numFmtId="0" fontId="18" fillId="0" borderId="8" xfId="5" applyFont="1" applyFill="1" applyBorder="1" applyAlignment="1">
      <alignment vertical="center"/>
    </xf>
    <xf numFmtId="0" fontId="7" fillId="0" borderId="8" xfId="5" applyFont="1" applyFill="1" applyBorder="1" applyAlignment="1">
      <alignment vertical="center"/>
    </xf>
    <xf numFmtId="0" fontId="7" fillId="0" borderId="8" xfId="5" applyFont="1" applyFill="1" applyBorder="1" applyAlignment="1">
      <alignment horizontal="left" vertical="center"/>
    </xf>
    <xf numFmtId="177" fontId="7" fillId="0" borderId="40" xfId="0" applyNumberFormat="1" applyFont="1" applyBorder="1" applyAlignment="1">
      <alignment horizontal="right" vertical="center"/>
    </xf>
    <xf numFmtId="176" fontId="7" fillId="0" borderId="41" xfId="0" applyNumberFormat="1" applyFont="1" applyBorder="1" applyAlignment="1">
      <alignment horizontal="right" vertical="center"/>
    </xf>
    <xf numFmtId="176" fontId="7" fillId="0" borderId="44" xfId="0" applyNumberFormat="1" applyFont="1" applyBorder="1" applyAlignment="1">
      <alignment horizontal="right" vertical="center"/>
    </xf>
    <xf numFmtId="0" fontId="20" fillId="0" borderId="0" xfId="5" applyFont="1" applyFill="1" applyBorder="1" applyAlignment="1">
      <alignment horizontal="left" vertical="center"/>
    </xf>
    <xf numFmtId="176" fontId="7" fillId="0" borderId="45" xfId="0" applyNumberFormat="1" applyFont="1" applyBorder="1" applyAlignment="1">
      <alignment horizontal="right" vertical="center"/>
    </xf>
    <xf numFmtId="0" fontId="20" fillId="0" borderId="0" xfId="5" applyFont="1" applyFill="1" applyBorder="1" applyAlignment="1">
      <alignment vertical="center"/>
    </xf>
    <xf numFmtId="0" fontId="20" fillId="0" borderId="13" xfId="5" applyFont="1" applyFill="1" applyBorder="1" applyAlignment="1">
      <alignment vertical="center"/>
    </xf>
    <xf numFmtId="0" fontId="20" fillId="0" borderId="13" xfId="5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176" fontId="7" fillId="0" borderId="46" xfId="0" applyNumberFormat="1" applyFont="1" applyBorder="1" applyAlignment="1">
      <alignment vertical="center"/>
    </xf>
    <xf numFmtId="38" fontId="7" fillId="0" borderId="47" xfId="1" applyFont="1" applyFill="1" applyBorder="1" applyAlignment="1">
      <alignment vertical="center"/>
    </xf>
    <xf numFmtId="0" fontId="18" fillId="0" borderId="48" xfId="5" applyFont="1" applyFill="1" applyBorder="1" applyAlignment="1">
      <alignment vertical="center"/>
    </xf>
    <xf numFmtId="0" fontId="20" fillId="0" borderId="48" xfId="5" applyFont="1" applyFill="1" applyBorder="1" applyAlignment="1">
      <alignment vertical="center"/>
    </xf>
    <xf numFmtId="0" fontId="20" fillId="0" borderId="48" xfId="5" applyFont="1" applyFill="1" applyBorder="1" applyAlignment="1">
      <alignment horizontal="left" vertical="center"/>
    </xf>
    <xf numFmtId="0" fontId="45" fillId="0" borderId="48" xfId="5" applyFont="1" applyFill="1" applyBorder="1" applyAlignment="1">
      <alignment horizontal="left" vertical="center"/>
    </xf>
    <xf numFmtId="0" fontId="20" fillId="0" borderId="48" xfId="0" applyFont="1" applyFill="1" applyBorder="1" applyAlignment="1">
      <alignment vertical="center"/>
    </xf>
    <xf numFmtId="176" fontId="7" fillId="0" borderId="29" xfId="0" applyNumberFormat="1" applyFont="1" applyBorder="1" applyAlignment="1">
      <alignment vertical="center"/>
    </xf>
    <xf numFmtId="38" fontId="18" fillId="0" borderId="17" xfId="1" applyFont="1" applyFill="1" applyBorder="1" applyAlignment="1">
      <alignment vertical="center"/>
    </xf>
    <xf numFmtId="0" fontId="7" fillId="0" borderId="18" xfId="5" applyFont="1" applyFill="1" applyBorder="1" applyAlignment="1">
      <alignment vertical="center"/>
    </xf>
    <xf numFmtId="0" fontId="20" fillId="0" borderId="18" xfId="5" applyFont="1" applyFill="1" applyBorder="1" applyAlignment="1">
      <alignment vertical="center"/>
    </xf>
    <xf numFmtId="0" fontId="20" fillId="0" borderId="18" xfId="5" applyFont="1" applyFill="1" applyBorder="1" applyAlignment="1">
      <alignment horizontal="left" vertical="center"/>
    </xf>
    <xf numFmtId="0" fontId="20" fillId="0" borderId="18" xfId="0" applyFont="1" applyFill="1" applyBorder="1" applyAlignment="1">
      <alignment vertical="center"/>
    </xf>
    <xf numFmtId="177" fontId="7" fillId="0" borderId="51" xfId="0" applyNumberFormat="1" applyFont="1" applyBorder="1" applyAlignment="1">
      <alignment vertical="center"/>
    </xf>
    <xf numFmtId="0" fontId="46" fillId="0" borderId="13" xfId="0" applyFont="1" applyBorder="1" applyAlignment="1">
      <alignment horizontal="left" vertical="center"/>
    </xf>
    <xf numFmtId="0" fontId="32" fillId="0" borderId="13" xfId="0" applyFont="1" applyBorder="1" applyAlignment="1">
      <alignment horizontal="right" vertical="center"/>
    </xf>
    <xf numFmtId="0" fontId="0" fillId="0" borderId="54" xfId="0" applyFont="1" applyBorder="1" applyAlignment="1">
      <alignment horizontal="center" vertical="center" wrapText="1"/>
    </xf>
    <xf numFmtId="0" fontId="0" fillId="0" borderId="54" xfId="0" applyFont="1" applyBorder="1">
      <alignment vertical="center"/>
    </xf>
    <xf numFmtId="176" fontId="0" fillId="0" borderId="54" xfId="0" applyNumberFormat="1" applyFont="1" applyBorder="1" applyAlignment="1">
      <alignment horizontal="right" vertical="center" wrapText="1"/>
    </xf>
    <xf numFmtId="176" fontId="0" fillId="0" borderId="46" xfId="0" applyNumberFormat="1" applyFont="1" applyBorder="1" applyAlignment="1">
      <alignment horizontal="right" vertical="center" wrapText="1"/>
    </xf>
    <xf numFmtId="176" fontId="0" fillId="0" borderId="54" xfId="0" applyNumberFormat="1" applyFont="1" applyBorder="1" applyAlignment="1">
      <alignment horizontal="right" vertical="center"/>
    </xf>
    <xf numFmtId="0" fontId="0" fillId="0" borderId="54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54" xfId="0" applyBorder="1">
      <alignment vertical="center"/>
    </xf>
    <xf numFmtId="176" fontId="32" fillId="0" borderId="0" xfId="0" applyNumberFormat="1" applyFont="1" applyBorder="1" applyAlignment="1">
      <alignment horizontal="center" vertical="center"/>
    </xf>
    <xf numFmtId="176" fontId="32" fillId="0" borderId="0" xfId="0" applyNumberFormat="1" applyFont="1" applyBorder="1" applyAlignment="1">
      <alignment horizontal="right" vertical="center"/>
    </xf>
    <xf numFmtId="0" fontId="32" fillId="0" borderId="0" xfId="0" applyFont="1" applyBorder="1" applyAlignment="1">
      <alignment horizontal="center" vertical="center"/>
    </xf>
    <xf numFmtId="176" fontId="0" fillId="0" borderId="54" xfId="0" applyNumberFormat="1" applyFont="1" applyBorder="1" applyAlignment="1">
      <alignment horizontal="center" vertical="center" shrinkToFit="1"/>
    </xf>
    <xf numFmtId="0" fontId="0" fillId="0" borderId="55" xfId="0" applyFont="1" applyBorder="1">
      <alignment vertical="center"/>
    </xf>
    <xf numFmtId="176" fontId="0" fillId="0" borderId="55" xfId="0" applyNumberFormat="1" applyFont="1" applyBorder="1">
      <alignment vertical="center"/>
    </xf>
    <xf numFmtId="0" fontId="0" fillId="0" borderId="46" xfId="0" applyFont="1" applyBorder="1">
      <alignment vertical="center"/>
    </xf>
    <xf numFmtId="176" fontId="0" fillId="0" borderId="46" xfId="0" applyNumberFormat="1" applyFont="1" applyBorder="1">
      <alignment vertical="center"/>
    </xf>
    <xf numFmtId="176" fontId="0" fillId="0" borderId="54" xfId="0" applyNumberFormat="1" applyFont="1" applyBorder="1">
      <alignment vertical="center"/>
    </xf>
    <xf numFmtId="0" fontId="0" fillId="0" borderId="54" xfId="0" applyFont="1" applyBorder="1" applyAlignment="1">
      <alignment horizontal="left" vertical="center"/>
    </xf>
    <xf numFmtId="0" fontId="0" fillId="0" borderId="62" xfId="0" applyFont="1" applyBorder="1" applyAlignment="1">
      <alignment horizontal="center" vertical="center"/>
    </xf>
    <xf numFmtId="176" fontId="0" fillId="0" borderId="62" xfId="0" applyNumberFormat="1" applyFont="1" applyBorder="1">
      <alignment vertical="center"/>
    </xf>
    <xf numFmtId="0" fontId="0" fillId="0" borderId="44" xfId="0" applyFont="1" applyBorder="1">
      <alignment vertical="center"/>
    </xf>
    <xf numFmtId="176" fontId="0" fillId="0" borderId="44" xfId="0" applyNumberFormat="1" applyFont="1" applyBorder="1">
      <alignment vertical="center"/>
    </xf>
    <xf numFmtId="176" fontId="0" fillId="0" borderId="54" xfId="0" applyNumberFormat="1" applyFont="1" applyBorder="1" applyProtection="1">
      <alignment vertical="center"/>
      <protection locked="0"/>
    </xf>
    <xf numFmtId="0" fontId="0" fillId="0" borderId="54" xfId="0" applyFont="1" applyBorder="1" applyProtection="1">
      <alignment vertical="center"/>
      <protection locked="0"/>
    </xf>
    <xf numFmtId="0" fontId="0" fillId="0" borderId="55" xfId="0" applyFont="1" applyBorder="1" applyProtection="1">
      <alignment vertical="center"/>
      <protection locked="0"/>
    </xf>
    <xf numFmtId="176" fontId="0" fillId="0" borderId="55" xfId="0" applyNumberFormat="1" applyFont="1" applyBorder="1" applyProtection="1">
      <alignment vertical="center"/>
      <protection locked="0"/>
    </xf>
    <xf numFmtId="0" fontId="0" fillId="0" borderId="46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right" vertical="center"/>
    </xf>
    <xf numFmtId="0" fontId="7" fillId="0" borderId="55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5" fillId="0" borderId="0" xfId="0" applyFont="1" applyBorder="1">
      <alignment vertical="center"/>
    </xf>
    <xf numFmtId="0" fontId="34" fillId="0" borderId="0" xfId="0" applyFont="1" applyBorder="1">
      <alignment vertical="center"/>
    </xf>
    <xf numFmtId="0" fontId="35" fillId="0" borderId="0" xfId="0" applyFont="1" applyBorder="1" applyAlignment="1">
      <alignment horizontal="right"/>
    </xf>
    <xf numFmtId="0" fontId="43" fillId="2" borderId="64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53" xfId="0" applyFont="1" applyFill="1" applyBorder="1" applyAlignment="1">
      <alignment horizontal="center" vertical="center" wrapText="1"/>
    </xf>
    <xf numFmtId="180" fontId="35" fillId="2" borderId="66" xfId="0" applyNumberFormat="1" applyFont="1" applyFill="1" applyBorder="1" applyAlignment="1">
      <alignment horizontal="center" vertical="center" shrinkToFit="1"/>
    </xf>
    <xf numFmtId="0" fontId="34" fillId="0" borderId="54" xfId="0" applyFont="1" applyBorder="1" applyAlignment="1">
      <alignment vertical="center"/>
    </xf>
    <xf numFmtId="176" fontId="34" fillId="0" borderId="54" xfId="0" applyNumberFormat="1" applyFont="1" applyBorder="1" applyAlignment="1">
      <alignment vertical="center" shrinkToFit="1"/>
    </xf>
    <xf numFmtId="176" fontId="34" fillId="0" borderId="67" xfId="0" applyNumberFormat="1" applyFont="1" applyBorder="1" applyAlignment="1">
      <alignment vertical="center" shrinkToFit="1"/>
    </xf>
    <xf numFmtId="176" fontId="34" fillId="0" borderId="53" xfId="0" applyNumberFormat="1" applyFont="1" applyBorder="1" applyAlignment="1">
      <alignment vertical="center" shrinkToFit="1"/>
    </xf>
    <xf numFmtId="0" fontId="35" fillId="2" borderId="15" xfId="0" applyFont="1" applyFill="1" applyBorder="1" applyAlignment="1">
      <alignment horizontal="center" vertical="center" shrinkToFit="1"/>
    </xf>
    <xf numFmtId="0" fontId="46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0" fillId="0" borderId="46" xfId="0" applyFont="1" applyBorder="1" applyAlignment="1">
      <alignment vertical="center" shrinkToFit="1"/>
    </xf>
    <xf numFmtId="0" fontId="0" fillId="0" borderId="54" xfId="0" applyFont="1" applyBorder="1" applyAlignment="1">
      <alignment vertical="center" shrinkToFit="1"/>
    </xf>
    <xf numFmtId="176" fontId="0" fillId="0" borderId="74" xfId="0" applyNumberFormat="1" applyFont="1" applyBorder="1">
      <alignment vertical="center"/>
    </xf>
    <xf numFmtId="0" fontId="0" fillId="0" borderId="75" xfId="0" applyFont="1" applyBorder="1" applyAlignment="1">
      <alignment vertical="center" shrinkToFit="1"/>
    </xf>
    <xf numFmtId="176" fontId="0" fillId="0" borderId="75" xfId="0" applyNumberFormat="1" applyFont="1" applyBorder="1">
      <alignment vertical="center"/>
    </xf>
    <xf numFmtId="0" fontId="0" fillId="0" borderId="76" xfId="0" applyFont="1" applyBorder="1" applyAlignment="1">
      <alignment vertical="center" shrinkToFit="1"/>
    </xf>
    <xf numFmtId="176" fontId="0" fillId="0" borderId="76" xfId="0" applyNumberFormat="1" applyFont="1" applyBorder="1">
      <alignment vertical="center"/>
    </xf>
    <xf numFmtId="0" fontId="32" fillId="0" borderId="0" xfId="0" applyFont="1" applyBorder="1" applyAlignment="1">
      <alignment horizontal="right" vertical="center"/>
    </xf>
    <xf numFmtId="0" fontId="0" fillId="0" borderId="54" xfId="3" applyFont="1" applyBorder="1" applyAlignment="1">
      <alignment horizontal="center" vertical="center" wrapText="1"/>
    </xf>
    <xf numFmtId="0" fontId="0" fillId="0" borderId="54" xfId="3" applyFont="1" applyBorder="1">
      <alignment vertical="center"/>
    </xf>
    <xf numFmtId="176" fontId="0" fillId="0" borderId="54" xfId="3" applyNumberFormat="1" applyFont="1" applyBorder="1">
      <alignment vertical="center"/>
    </xf>
    <xf numFmtId="0" fontId="0" fillId="0" borderId="54" xfId="3" applyFont="1" applyBorder="1" applyAlignment="1">
      <alignment horizontal="center" vertical="center"/>
    </xf>
    <xf numFmtId="0" fontId="0" fillId="0" borderId="74" xfId="0" applyBorder="1" applyAlignment="1">
      <alignment vertical="center" shrinkToFit="1"/>
    </xf>
    <xf numFmtId="176" fontId="7" fillId="0" borderId="54" xfId="3" applyNumberFormat="1" applyFont="1" applyBorder="1" applyAlignment="1">
      <alignment horizontal="right" vertical="center"/>
    </xf>
    <xf numFmtId="176" fontId="34" fillId="0" borderId="54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38" fontId="1" fillId="2" borderId="8" xfId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7" fillId="0" borderId="9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2" borderId="2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176" fontId="7" fillId="0" borderId="33" xfId="0" applyNumberFormat="1" applyFont="1" applyBorder="1" applyAlignment="1">
      <alignment horizontal="right" vertical="center"/>
    </xf>
    <xf numFmtId="176" fontId="7" fillId="0" borderId="32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176" fontId="7" fillId="0" borderId="49" xfId="0" applyNumberFormat="1" applyFont="1" applyBorder="1" applyAlignment="1">
      <alignment horizontal="right" vertical="center"/>
    </xf>
    <xf numFmtId="176" fontId="7" fillId="0" borderId="48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42" xfId="0" applyNumberFormat="1" applyFont="1" applyBorder="1" applyAlignment="1">
      <alignment horizontal="right" vertical="center"/>
    </xf>
    <xf numFmtId="176" fontId="7" fillId="0" borderId="43" xfId="0" applyNumberFormat="1" applyFont="1" applyBorder="1" applyAlignment="1">
      <alignment horizontal="right"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2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7" fillId="0" borderId="53" xfId="3" applyFont="1" applyBorder="1" applyAlignment="1">
      <alignment horizontal="center" vertical="center" wrapText="1"/>
    </xf>
    <xf numFmtId="0" fontId="7" fillId="0" borderId="54" xfId="3" applyFont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/>
    </xf>
    <xf numFmtId="0" fontId="7" fillId="0" borderId="54" xfId="3" applyFont="1" applyBorder="1" applyAlignment="1">
      <alignment horizontal="left" vertical="center" wrapText="1"/>
    </xf>
    <xf numFmtId="176" fontId="7" fillId="0" borderId="9" xfId="3" applyNumberFormat="1" applyFont="1" applyBorder="1" applyAlignment="1">
      <alignment horizontal="right" vertical="center"/>
    </xf>
    <xf numFmtId="176" fontId="7" fillId="0" borderId="53" xfId="3" applyNumberFormat="1" applyFont="1" applyBorder="1" applyAlignment="1">
      <alignment horizontal="right" vertical="center"/>
    </xf>
    <xf numFmtId="176" fontId="34" fillId="0" borderId="9" xfId="0" applyNumberFormat="1" applyFont="1" applyBorder="1" applyAlignment="1">
      <alignment horizontal="right" vertical="center"/>
    </xf>
    <xf numFmtId="176" fontId="34" fillId="0" borderId="53" xfId="0" applyNumberFormat="1" applyFont="1" applyBorder="1" applyAlignment="1">
      <alignment horizontal="right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54" xfId="3" applyFont="1" applyBorder="1" applyAlignment="1">
      <alignment horizontal="left" vertical="center"/>
    </xf>
    <xf numFmtId="0" fontId="7" fillId="2" borderId="54" xfId="3" applyFont="1" applyFill="1" applyBorder="1" applyAlignment="1">
      <alignment horizontal="left" vertical="center" wrapText="1"/>
    </xf>
    <xf numFmtId="0" fontId="7" fillId="2" borderId="54" xfId="3" applyFont="1" applyFill="1" applyBorder="1" applyAlignment="1">
      <alignment horizontal="left" vertical="center"/>
    </xf>
    <xf numFmtId="0" fontId="34" fillId="0" borderId="54" xfId="0" applyFont="1" applyBorder="1" applyAlignment="1">
      <alignment horizontal="left" vertical="center"/>
    </xf>
    <xf numFmtId="0" fontId="7" fillId="0" borderId="54" xfId="3" applyFont="1" applyFill="1" applyBorder="1" applyAlignment="1">
      <alignment horizontal="left" vertical="center"/>
    </xf>
    <xf numFmtId="176" fontId="7" fillId="0" borderId="9" xfId="3" applyNumberFormat="1" applyFont="1" applyFill="1" applyBorder="1" applyAlignment="1">
      <alignment horizontal="right" vertical="center"/>
    </xf>
    <xf numFmtId="176" fontId="7" fillId="0" borderId="53" xfId="3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horizontal="left" vertical="center" wrapText="1"/>
    </xf>
    <xf numFmtId="0" fontId="7" fillId="0" borderId="9" xfId="3" applyFont="1" applyBorder="1" applyAlignment="1">
      <alignment horizontal="center" vertical="center"/>
    </xf>
    <xf numFmtId="0" fontId="7" fillId="0" borderId="53" xfId="3" applyFont="1" applyBorder="1" applyAlignment="1">
      <alignment horizontal="center" vertical="center"/>
    </xf>
    <xf numFmtId="0" fontId="7" fillId="0" borderId="9" xfId="3" applyFont="1" applyBorder="1" applyAlignment="1">
      <alignment horizontal="left" vertical="center" wrapText="1"/>
    </xf>
    <xf numFmtId="0" fontId="7" fillId="0" borderId="53" xfId="3" applyFont="1" applyBorder="1" applyAlignment="1">
      <alignment horizontal="left" vertical="center" wrapText="1"/>
    </xf>
    <xf numFmtId="176" fontId="7" fillId="0" borderId="54" xfId="3" applyNumberFormat="1" applyFont="1" applyBorder="1" applyAlignment="1">
      <alignment horizontal="right" vertical="center"/>
    </xf>
    <xf numFmtId="176" fontId="34" fillId="0" borderId="54" xfId="0" applyNumberFormat="1" applyFont="1" applyBorder="1" applyAlignment="1">
      <alignment horizontal="right" vertical="center"/>
    </xf>
    <xf numFmtId="176" fontId="7" fillId="0" borderId="8" xfId="3" applyNumberFormat="1" applyFont="1" applyBorder="1" applyAlignment="1">
      <alignment horizontal="right" vertical="center"/>
    </xf>
    <xf numFmtId="0" fontId="7" fillId="0" borderId="9" xfId="3" applyFont="1" applyBorder="1" applyAlignment="1">
      <alignment horizontal="left" vertical="center"/>
    </xf>
    <xf numFmtId="0" fontId="7" fillId="0" borderId="53" xfId="3" applyFont="1" applyBorder="1" applyAlignment="1">
      <alignment horizontal="left" vertical="center"/>
    </xf>
    <xf numFmtId="0" fontId="7" fillId="0" borderId="54" xfId="3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4" fillId="0" borderId="53" xfId="0" applyFont="1" applyBorder="1" applyAlignment="1">
      <alignment horizontal="left" vertical="center"/>
    </xf>
    <xf numFmtId="0" fontId="23" fillId="2" borderId="55" xfId="0" applyFont="1" applyFill="1" applyBorder="1" applyAlignment="1">
      <alignment horizontal="center" vertical="center" wrapText="1"/>
    </xf>
    <xf numFmtId="0" fontId="23" fillId="2" borderId="46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43" fillId="2" borderId="55" xfId="0" applyFont="1" applyFill="1" applyBorder="1" applyAlignment="1">
      <alignment horizontal="center" vertical="center" wrapText="1"/>
    </xf>
    <xf numFmtId="0" fontId="35" fillId="2" borderId="46" xfId="0" applyFont="1" applyFill="1" applyBorder="1" applyAlignment="1">
      <alignment horizontal="center" vertical="center"/>
    </xf>
    <xf numFmtId="0" fontId="43" fillId="2" borderId="63" xfId="0" applyFont="1" applyFill="1" applyBorder="1" applyAlignment="1">
      <alignment horizontal="center" vertical="center" wrapText="1"/>
    </xf>
    <xf numFmtId="0" fontId="43" fillId="2" borderId="15" xfId="0" applyFont="1" applyFill="1" applyBorder="1" applyAlignment="1">
      <alignment horizontal="center" vertical="center" wrapText="1"/>
    </xf>
    <xf numFmtId="0" fontId="43" fillId="2" borderId="46" xfId="0" applyFont="1" applyFill="1" applyBorder="1" applyAlignment="1">
      <alignment horizontal="center" vertical="center" wrapText="1"/>
    </xf>
    <xf numFmtId="0" fontId="43" fillId="2" borderId="65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/>
    </xf>
    <xf numFmtId="0" fontId="47" fillId="2" borderId="55" xfId="0" applyFont="1" applyFill="1" applyBorder="1" applyAlignment="1">
      <alignment horizontal="center" vertical="center" wrapText="1"/>
    </xf>
    <xf numFmtId="0" fontId="38" fillId="2" borderId="46" xfId="0" applyFont="1" applyFill="1" applyBorder="1" applyAlignment="1">
      <alignment horizontal="center" vertical="center"/>
    </xf>
    <xf numFmtId="0" fontId="43" fillId="2" borderId="68" xfId="0" applyFont="1" applyFill="1" applyBorder="1" applyAlignment="1">
      <alignment horizontal="center" vertical="center" wrapText="1"/>
    </xf>
    <xf numFmtId="0" fontId="0" fillId="2" borderId="69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4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43" fillId="2" borderId="71" xfId="0" applyFont="1" applyFill="1" applyBorder="1" applyAlignment="1">
      <alignment horizontal="center" vertical="center"/>
    </xf>
    <xf numFmtId="0" fontId="43" fillId="2" borderId="57" xfId="0" applyFont="1" applyFill="1" applyBorder="1" applyAlignment="1">
      <alignment horizontal="center" vertical="center"/>
    </xf>
    <xf numFmtId="0" fontId="43" fillId="2" borderId="65" xfId="0" applyFont="1" applyFill="1" applyBorder="1" applyAlignment="1">
      <alignment horizontal="center" vertical="center"/>
    </xf>
    <xf numFmtId="0" fontId="43" fillId="2" borderId="72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/>
    </xf>
    <xf numFmtId="0" fontId="41" fillId="0" borderId="73" xfId="0" applyFont="1" applyFill="1" applyBorder="1" applyAlignment="1">
      <alignment horizontal="left" vertical="center"/>
    </xf>
    <xf numFmtId="0" fontId="41" fillId="0" borderId="8" xfId="0" applyFont="1" applyFill="1" applyBorder="1" applyAlignment="1">
      <alignment horizontal="left" vertical="center"/>
    </xf>
    <xf numFmtId="0" fontId="41" fillId="0" borderId="53" xfId="0" applyFont="1" applyFill="1" applyBorder="1" applyAlignment="1">
      <alignment horizontal="left" vertical="center"/>
    </xf>
    <xf numFmtId="0" fontId="44" fillId="2" borderId="63" xfId="0" applyFont="1" applyFill="1" applyBorder="1" applyAlignment="1">
      <alignment horizontal="left" vertical="center" wrapText="1"/>
    </xf>
    <xf numFmtId="0" fontId="44" fillId="2" borderId="5" xfId="0" applyFont="1" applyFill="1" applyBorder="1" applyAlignment="1">
      <alignment horizontal="left" vertical="center" wrapText="1"/>
    </xf>
    <xf numFmtId="0" fontId="44" fillId="2" borderId="15" xfId="0" applyFont="1" applyFill="1" applyBorder="1" applyAlignment="1">
      <alignment horizontal="left" vertical="center" wrapText="1"/>
    </xf>
    <xf numFmtId="0" fontId="44" fillId="2" borderId="63" xfId="0" applyFont="1" applyFill="1" applyBorder="1" applyAlignment="1">
      <alignment horizontal="left" vertical="center"/>
    </xf>
    <xf numFmtId="0" fontId="44" fillId="2" borderId="5" xfId="0" applyFont="1" applyFill="1" applyBorder="1" applyAlignment="1">
      <alignment horizontal="left" vertical="center"/>
    </xf>
    <xf numFmtId="0" fontId="44" fillId="2" borderId="15" xfId="0" applyFont="1" applyFill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7" fillId="0" borderId="55" xfId="7" applyFont="1" applyBorder="1" applyAlignment="1">
      <alignment horizontal="center" vertical="center"/>
    </xf>
    <xf numFmtId="0" fontId="7" fillId="0" borderId="44" xfId="7" applyFont="1" applyBorder="1" applyAlignment="1">
      <alignment horizontal="center" vertical="center"/>
    </xf>
    <xf numFmtId="0" fontId="7" fillId="0" borderId="46" xfId="7" applyFont="1" applyBorder="1" applyAlignment="1">
      <alignment horizontal="center" vertical="center"/>
    </xf>
    <xf numFmtId="0" fontId="7" fillId="0" borderId="55" xfId="7" applyFont="1" applyFill="1" applyBorder="1" applyAlignment="1">
      <alignment horizontal="center" vertical="center"/>
    </xf>
    <xf numFmtId="0" fontId="7" fillId="0" borderId="44" xfId="7" applyFont="1" applyFill="1" applyBorder="1" applyAlignment="1">
      <alignment horizontal="center" vertical="center"/>
    </xf>
    <xf numFmtId="0" fontId="7" fillId="0" borderId="46" xfId="7" applyFont="1" applyFill="1" applyBorder="1" applyAlignment="1">
      <alignment horizontal="center" vertical="center"/>
    </xf>
    <xf numFmtId="0" fontId="7" fillId="0" borderId="9" xfId="7" applyFont="1" applyBorder="1" applyAlignment="1">
      <alignment horizontal="center" vertical="center"/>
    </xf>
    <xf numFmtId="0" fontId="7" fillId="0" borderId="53" xfId="7" applyFont="1" applyBorder="1" applyAlignment="1">
      <alignment horizontal="center" vertical="center"/>
    </xf>
    <xf numFmtId="0" fontId="7" fillId="0" borderId="9" xfId="7" applyFont="1" applyFill="1" applyBorder="1" applyAlignment="1">
      <alignment horizontal="center" vertical="center"/>
    </xf>
    <xf numFmtId="0" fontId="7" fillId="0" borderId="8" xfId="7" applyFont="1" applyFill="1" applyBorder="1" applyAlignment="1">
      <alignment horizontal="center" vertical="center"/>
    </xf>
    <xf numFmtId="0" fontId="7" fillId="0" borderId="53" xfId="7" applyFont="1" applyFill="1" applyBorder="1" applyAlignment="1">
      <alignment horizontal="center" vertical="center"/>
    </xf>
    <xf numFmtId="0" fontId="7" fillId="0" borderId="55" xfId="7" applyFont="1" applyFill="1" applyBorder="1" applyAlignment="1">
      <alignment horizontal="center" vertical="center" wrapText="1"/>
    </xf>
    <xf numFmtId="0" fontId="7" fillId="0" borderId="44" xfId="7" applyFont="1" applyFill="1" applyBorder="1" applyAlignment="1">
      <alignment horizontal="center" vertical="center" wrapText="1"/>
    </xf>
    <xf numFmtId="0" fontId="7" fillId="2" borderId="55" xfId="7" applyFont="1" applyFill="1" applyBorder="1" applyAlignment="1">
      <alignment horizontal="center" vertical="center" wrapText="1"/>
    </xf>
    <xf numFmtId="0" fontId="7" fillId="2" borderId="44" xfId="7" applyFont="1" applyFill="1" applyBorder="1" applyAlignment="1">
      <alignment horizontal="center" vertical="center" wrapText="1"/>
    </xf>
    <xf numFmtId="0" fontId="7" fillId="2" borderId="46" xfId="7" applyFont="1" applyFill="1" applyBorder="1" applyAlignment="1">
      <alignment horizontal="center" vertical="center" wrapText="1"/>
    </xf>
    <xf numFmtId="38" fontId="38" fillId="2" borderId="0" xfId="1" applyFont="1" applyFill="1" applyAlignment="1">
      <alignment horizontal="left" vertical="center" wrapText="1"/>
    </xf>
    <xf numFmtId="38" fontId="44" fillId="2" borderId="0" xfId="1" applyFont="1" applyFill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/>
    </xf>
    <xf numFmtId="0" fontId="32" fillId="2" borderId="13" xfId="0" applyFont="1" applyFill="1" applyBorder="1" applyAlignment="1">
      <alignment horizontal="left" vertical="center"/>
    </xf>
    <xf numFmtId="0" fontId="35" fillId="2" borderId="13" xfId="0" applyFont="1" applyFill="1" applyBorder="1" applyAlignment="1">
      <alignment horizontal="right" vertical="center"/>
    </xf>
    <xf numFmtId="0" fontId="0" fillId="2" borderId="54" xfId="0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46" fillId="0" borderId="0" xfId="0" applyFont="1" applyAlignment="1">
      <alignment horizontal="left" vertical="center"/>
    </xf>
  </cellXfs>
  <cellStyles count="8">
    <cellStyle name="パーセント 2" xfId="6"/>
    <cellStyle name="桁区切り" xfId="1" builtinId="6"/>
    <cellStyle name="標準" xfId="0" builtinId="0"/>
    <cellStyle name="標準 2" xfId="3"/>
    <cellStyle name="標準_03.04.01.財務諸表雛形_様式_桜内案１_コピー03　普通会計４表2006.12.23_仕訳" xfId="2"/>
    <cellStyle name="標準_附属明細表PL・NW・WS　20060423修正版" xfId="7"/>
    <cellStyle name="標準_別冊１　Ｐ2～Ｐ5　普通会計４表20070113_仕訳" xfId="5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3"/>
  <sheetViews>
    <sheetView showGridLines="0" tabSelected="1" zoomScaleNormal="100" zoomScaleSheetLayoutView="80" workbookViewId="0">
      <selection activeCell="M9" sqref="M9"/>
    </sheetView>
  </sheetViews>
  <sheetFormatPr defaultColWidth="9" defaultRowHeight="18" customHeight="1" x14ac:dyDescent="0.15"/>
  <cols>
    <col min="1" max="1" width="0.625" style="1" customWidth="1"/>
    <col min="2" max="12" width="2.125" style="1" customWidth="1"/>
    <col min="13" max="13" width="17.25" style="1" customWidth="1"/>
    <col min="14" max="14" width="12.625" style="1" customWidth="1"/>
    <col min="15" max="16" width="2.125" style="1" customWidth="1"/>
    <col min="17" max="24" width="3.875" style="1" customWidth="1"/>
    <col min="25" max="25" width="4.125" style="1" customWidth="1"/>
    <col min="26" max="26" width="12.625" style="1" customWidth="1"/>
    <col min="27" max="27" width="0.625" style="1" customWidth="1"/>
    <col min="28" max="16384" width="9" style="1"/>
  </cols>
  <sheetData>
    <row r="1" spans="1:26" ht="18" customHeight="1" x14ac:dyDescent="0.15">
      <c r="B1" s="362" t="s">
        <v>60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</row>
    <row r="2" spans="1:26" ht="23.25" customHeight="1" x14ac:dyDescent="0.25">
      <c r="A2" s="2"/>
      <c r="B2" s="363" t="s">
        <v>0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</row>
    <row r="3" spans="1:26" ht="21" customHeight="1" x14ac:dyDescent="0.15">
      <c r="B3" s="364" t="s">
        <v>435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</row>
    <row r="4" spans="1:26" s="3" customFormat="1" ht="16.5" customHeight="1" thickBot="1" x14ac:dyDescent="0.2">
      <c r="B4" s="4"/>
      <c r="Z4" s="133" t="s">
        <v>237</v>
      </c>
    </row>
    <row r="5" spans="1:26" s="5" customFormat="1" ht="14.25" customHeight="1" thickBot="1" x14ac:dyDescent="0.2">
      <c r="B5" s="365" t="s">
        <v>1</v>
      </c>
      <c r="C5" s="366"/>
      <c r="D5" s="366"/>
      <c r="E5" s="366"/>
      <c r="F5" s="366"/>
      <c r="G5" s="366"/>
      <c r="H5" s="366"/>
      <c r="I5" s="367"/>
      <c r="J5" s="367"/>
      <c r="K5" s="367"/>
      <c r="L5" s="367"/>
      <c r="M5" s="367"/>
      <c r="N5" s="132" t="s">
        <v>236</v>
      </c>
      <c r="O5" s="366" t="s">
        <v>1</v>
      </c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136" t="s">
        <v>236</v>
      </c>
    </row>
    <row r="6" spans="1:26" s="6" customFormat="1" ht="14.65" customHeight="1" x14ac:dyDescent="0.15">
      <c r="B6" s="7" t="s">
        <v>2</v>
      </c>
      <c r="C6" s="8"/>
      <c r="D6" s="9"/>
      <c r="E6" s="10"/>
      <c r="F6" s="10"/>
      <c r="G6" s="10"/>
      <c r="H6" s="10"/>
      <c r="I6" s="8"/>
      <c r="J6" s="8"/>
      <c r="K6" s="8"/>
      <c r="L6" s="8"/>
      <c r="M6" s="8"/>
      <c r="N6" s="134"/>
      <c r="O6" s="11" t="s">
        <v>3</v>
      </c>
      <c r="P6" s="11"/>
      <c r="Q6" s="11"/>
      <c r="R6" s="11"/>
      <c r="S6" s="11"/>
      <c r="T6" s="11"/>
      <c r="U6" s="12"/>
      <c r="V6" s="13"/>
      <c r="W6" s="13"/>
      <c r="X6" s="13"/>
      <c r="Y6" s="13"/>
      <c r="Z6" s="134"/>
    </row>
    <row r="7" spans="1:26" s="6" customFormat="1" ht="14.65" customHeight="1" x14ac:dyDescent="0.15">
      <c r="B7" s="14"/>
      <c r="C7" s="9" t="s">
        <v>4</v>
      </c>
      <c r="D7" s="9"/>
      <c r="E7" s="9"/>
      <c r="F7" s="9"/>
      <c r="G7" s="9"/>
      <c r="H7" s="9"/>
      <c r="I7" s="8"/>
      <c r="J7" s="8"/>
      <c r="K7" s="8"/>
      <c r="L7" s="8"/>
      <c r="M7" s="8"/>
      <c r="N7" s="134">
        <v>157919567.09999999</v>
      </c>
      <c r="O7" s="11"/>
      <c r="P7" s="9" t="s">
        <v>5</v>
      </c>
      <c r="Q7" s="9"/>
      <c r="R7" s="9"/>
      <c r="S7" s="9"/>
      <c r="T7" s="9"/>
      <c r="U7" s="8"/>
      <c r="V7" s="8"/>
      <c r="W7" s="8"/>
      <c r="X7" s="8"/>
      <c r="Y7" s="8"/>
      <c r="Z7" s="134">
        <f>SUM(Z8:Z12)</f>
        <v>30384724.763</v>
      </c>
    </row>
    <row r="8" spans="1:26" s="6" customFormat="1" ht="14.65" customHeight="1" x14ac:dyDescent="0.15">
      <c r="B8" s="14"/>
      <c r="C8" s="9"/>
      <c r="D8" s="9" t="s">
        <v>6</v>
      </c>
      <c r="E8" s="9"/>
      <c r="F8" s="9"/>
      <c r="G8" s="9"/>
      <c r="H8" s="9"/>
      <c r="I8" s="8"/>
      <c r="J8" s="8"/>
      <c r="K8" s="8"/>
      <c r="L8" s="8"/>
      <c r="M8" s="8"/>
      <c r="N8" s="134">
        <f>SUM(N9,N25,N34,N35)</f>
        <v>147941194.51699999</v>
      </c>
      <c r="O8" s="11"/>
      <c r="P8" s="9"/>
      <c r="Q8" s="9" t="s">
        <v>7</v>
      </c>
      <c r="R8" s="9"/>
      <c r="S8" s="9"/>
      <c r="T8" s="9"/>
      <c r="U8" s="8"/>
      <c r="V8" s="8"/>
      <c r="W8" s="8"/>
      <c r="X8" s="8"/>
      <c r="Y8" s="8"/>
      <c r="Z8" s="134">
        <v>29915730.056000002</v>
      </c>
    </row>
    <row r="9" spans="1:26" s="6" customFormat="1" ht="14.65" customHeight="1" x14ac:dyDescent="0.15">
      <c r="B9" s="14"/>
      <c r="C9" s="9"/>
      <c r="D9" s="9"/>
      <c r="E9" s="9" t="s">
        <v>8</v>
      </c>
      <c r="F9" s="9"/>
      <c r="G9" s="9"/>
      <c r="H9" s="9"/>
      <c r="I9" s="8"/>
      <c r="J9" s="8"/>
      <c r="K9" s="8"/>
      <c r="L9" s="8"/>
      <c r="M9" s="8"/>
      <c r="N9" s="134">
        <f>SUM(N10:N24)</f>
        <v>42982940.656999998</v>
      </c>
      <c r="O9" s="11"/>
      <c r="P9" s="9"/>
      <c r="Q9" s="15" t="s">
        <v>9</v>
      </c>
      <c r="R9" s="9"/>
      <c r="S9" s="9"/>
      <c r="T9" s="9"/>
      <c r="U9" s="8"/>
      <c r="V9" s="8"/>
      <c r="W9" s="8"/>
      <c r="X9" s="8"/>
      <c r="Y9" s="8"/>
      <c r="Z9" s="134">
        <v>0</v>
      </c>
    </row>
    <row r="10" spans="1:26" s="6" customFormat="1" ht="14.65" customHeight="1" x14ac:dyDescent="0.15">
      <c r="B10" s="14"/>
      <c r="C10" s="9"/>
      <c r="D10" s="9"/>
      <c r="E10" s="9"/>
      <c r="F10" s="9" t="s">
        <v>10</v>
      </c>
      <c r="G10" s="9"/>
      <c r="H10" s="9"/>
      <c r="I10" s="8"/>
      <c r="J10" s="8"/>
      <c r="K10" s="8"/>
      <c r="L10" s="8"/>
      <c r="M10" s="8"/>
      <c r="N10" s="134">
        <v>17239116.245999999</v>
      </c>
      <c r="O10" s="11"/>
      <c r="P10" s="9"/>
      <c r="Q10" s="9" t="s">
        <v>11</v>
      </c>
      <c r="R10" s="9"/>
      <c r="S10" s="9"/>
      <c r="T10" s="9"/>
      <c r="U10" s="8"/>
      <c r="V10" s="8"/>
      <c r="W10" s="8"/>
      <c r="X10" s="8"/>
      <c r="Y10" s="8"/>
      <c r="Z10" s="134">
        <v>441721.45500000002</v>
      </c>
    </row>
    <row r="11" spans="1:26" s="6" customFormat="1" ht="14.65" customHeight="1" x14ac:dyDescent="0.15">
      <c r="B11" s="14"/>
      <c r="C11" s="9"/>
      <c r="D11" s="9"/>
      <c r="E11" s="9"/>
      <c r="F11" s="9" t="s">
        <v>12</v>
      </c>
      <c r="G11" s="9"/>
      <c r="H11" s="9"/>
      <c r="I11" s="8"/>
      <c r="J11" s="8"/>
      <c r="K11" s="8"/>
      <c r="L11" s="8"/>
      <c r="M11" s="8"/>
      <c r="N11" s="134">
        <v>1839805.14</v>
      </c>
      <c r="O11" s="11"/>
      <c r="P11" s="9"/>
      <c r="Q11" s="9" t="s">
        <v>13</v>
      </c>
      <c r="R11" s="9"/>
      <c r="S11" s="9"/>
      <c r="T11" s="9"/>
      <c r="U11" s="8"/>
      <c r="V11" s="8"/>
      <c r="W11" s="8"/>
      <c r="X11" s="8"/>
      <c r="Y11" s="8"/>
      <c r="Z11" s="134">
        <v>0</v>
      </c>
    </row>
    <row r="12" spans="1:26" s="6" customFormat="1" ht="14.65" customHeight="1" x14ac:dyDescent="0.15">
      <c r="B12" s="14"/>
      <c r="C12" s="9"/>
      <c r="D12" s="9"/>
      <c r="E12" s="9"/>
      <c r="F12" s="9" t="s">
        <v>14</v>
      </c>
      <c r="G12" s="9"/>
      <c r="H12" s="9"/>
      <c r="I12" s="8"/>
      <c r="J12" s="8"/>
      <c r="K12" s="8"/>
      <c r="L12" s="8"/>
      <c r="M12" s="8"/>
      <c r="N12" s="134">
        <v>61918448.142999999</v>
      </c>
      <c r="O12" s="11"/>
      <c r="P12" s="11"/>
      <c r="Q12" s="9" t="s">
        <v>15</v>
      </c>
      <c r="R12" s="9"/>
      <c r="S12" s="9"/>
      <c r="T12" s="9"/>
      <c r="U12" s="8"/>
      <c r="V12" s="8"/>
      <c r="W12" s="8"/>
      <c r="X12" s="8"/>
      <c r="Y12" s="8"/>
      <c r="Z12" s="134">
        <v>27273.252</v>
      </c>
    </row>
    <row r="13" spans="1:26" s="6" customFormat="1" ht="14.65" customHeight="1" x14ac:dyDescent="0.15">
      <c r="B13" s="14"/>
      <c r="C13" s="9"/>
      <c r="D13" s="9"/>
      <c r="E13" s="9"/>
      <c r="F13" s="9" t="s">
        <v>16</v>
      </c>
      <c r="G13" s="9"/>
      <c r="H13" s="9"/>
      <c r="I13" s="8"/>
      <c r="J13" s="8"/>
      <c r="K13" s="8"/>
      <c r="L13" s="8"/>
      <c r="M13" s="8"/>
      <c r="N13" s="134">
        <v>-39027144.163000003</v>
      </c>
      <c r="O13" s="11"/>
      <c r="P13" s="9" t="s">
        <v>61</v>
      </c>
      <c r="Q13" s="9"/>
      <c r="R13" s="9"/>
      <c r="S13" s="9"/>
      <c r="T13" s="9"/>
      <c r="U13" s="8"/>
      <c r="V13" s="8"/>
      <c r="W13" s="8"/>
      <c r="X13" s="8"/>
      <c r="Y13" s="8"/>
      <c r="Z13" s="134">
        <f>SUM(Z14:Z21)</f>
        <v>4630575.0409999993</v>
      </c>
    </row>
    <row r="14" spans="1:26" s="6" customFormat="1" ht="14.65" customHeight="1" x14ac:dyDescent="0.15">
      <c r="B14" s="14"/>
      <c r="C14" s="9"/>
      <c r="D14" s="9"/>
      <c r="E14" s="9"/>
      <c r="F14" s="9" t="s">
        <v>17</v>
      </c>
      <c r="G14" s="9"/>
      <c r="H14" s="9"/>
      <c r="I14" s="8"/>
      <c r="J14" s="8"/>
      <c r="K14" s="8"/>
      <c r="L14" s="8"/>
      <c r="M14" s="8"/>
      <c r="N14" s="134">
        <v>1568202.986</v>
      </c>
      <c r="O14" s="11"/>
      <c r="P14" s="11"/>
      <c r="Q14" s="15" t="s">
        <v>18</v>
      </c>
      <c r="R14" s="9"/>
      <c r="S14" s="9"/>
      <c r="T14" s="9"/>
      <c r="U14" s="8"/>
      <c r="V14" s="8"/>
      <c r="W14" s="8"/>
      <c r="X14" s="8"/>
      <c r="Y14" s="8"/>
      <c r="Z14" s="134">
        <v>4025847.645</v>
      </c>
    </row>
    <row r="15" spans="1:26" s="6" customFormat="1" ht="14.65" customHeight="1" x14ac:dyDescent="0.15">
      <c r="B15" s="14"/>
      <c r="C15" s="9"/>
      <c r="D15" s="9"/>
      <c r="E15" s="9"/>
      <c r="F15" s="9" t="s">
        <v>19</v>
      </c>
      <c r="G15" s="9"/>
      <c r="H15" s="9"/>
      <c r="I15" s="8"/>
      <c r="J15" s="8"/>
      <c r="K15" s="8"/>
      <c r="L15" s="8"/>
      <c r="M15" s="8"/>
      <c r="N15" s="134">
        <v>-555487.69499999995</v>
      </c>
      <c r="O15" s="11"/>
      <c r="P15" s="11"/>
      <c r="Q15" s="15" t="s">
        <v>20</v>
      </c>
      <c r="R15" s="15"/>
      <c r="S15" s="15"/>
      <c r="T15" s="15"/>
      <c r="U15" s="16"/>
      <c r="V15" s="16"/>
      <c r="W15" s="16"/>
      <c r="X15" s="16"/>
      <c r="Y15" s="16"/>
      <c r="Z15" s="134">
        <v>0</v>
      </c>
    </row>
    <row r="16" spans="1:26" s="6" customFormat="1" ht="14.65" customHeight="1" x14ac:dyDescent="0.15">
      <c r="B16" s="14"/>
      <c r="C16" s="9"/>
      <c r="D16" s="9"/>
      <c r="E16" s="9"/>
      <c r="F16" s="9" t="s">
        <v>62</v>
      </c>
      <c r="G16" s="17"/>
      <c r="H16" s="17"/>
      <c r="I16" s="18"/>
      <c r="J16" s="18"/>
      <c r="K16" s="18"/>
      <c r="L16" s="18"/>
      <c r="M16" s="18"/>
      <c r="N16" s="134">
        <v>0</v>
      </c>
      <c r="O16" s="11"/>
      <c r="P16" s="11"/>
      <c r="Q16" s="15" t="s">
        <v>21</v>
      </c>
      <c r="R16" s="15"/>
      <c r="S16" s="15"/>
      <c r="T16" s="15"/>
      <c r="U16" s="16"/>
      <c r="V16" s="16"/>
      <c r="W16" s="16"/>
      <c r="X16" s="16"/>
      <c r="Y16" s="16"/>
      <c r="Z16" s="134">
        <v>0</v>
      </c>
    </row>
    <row r="17" spans="2:26" s="6" customFormat="1" ht="14.65" customHeight="1" x14ac:dyDescent="0.15">
      <c r="B17" s="14"/>
      <c r="C17" s="9"/>
      <c r="D17" s="9"/>
      <c r="E17" s="9"/>
      <c r="F17" s="9" t="s">
        <v>63</v>
      </c>
      <c r="G17" s="17"/>
      <c r="H17" s="17"/>
      <c r="I17" s="18"/>
      <c r="J17" s="18"/>
      <c r="K17" s="18"/>
      <c r="L17" s="18"/>
      <c r="M17" s="18"/>
      <c r="N17" s="134">
        <v>0</v>
      </c>
      <c r="O17" s="19"/>
      <c r="P17" s="11"/>
      <c r="Q17" s="15" t="s">
        <v>22</v>
      </c>
      <c r="R17" s="15"/>
      <c r="S17" s="15"/>
      <c r="T17" s="15"/>
      <c r="U17" s="16"/>
      <c r="V17" s="16"/>
      <c r="W17" s="16"/>
      <c r="X17" s="16"/>
      <c r="Y17" s="16"/>
      <c r="Z17" s="134">
        <v>0</v>
      </c>
    </row>
    <row r="18" spans="2:26" s="6" customFormat="1" ht="14.65" customHeight="1" x14ac:dyDescent="0.15">
      <c r="B18" s="14"/>
      <c r="C18" s="9"/>
      <c r="D18" s="9"/>
      <c r="E18" s="9"/>
      <c r="F18" s="9" t="s">
        <v>23</v>
      </c>
      <c r="G18" s="17"/>
      <c r="H18" s="17"/>
      <c r="I18" s="18"/>
      <c r="J18" s="18"/>
      <c r="K18" s="18"/>
      <c r="L18" s="18"/>
      <c r="M18" s="18"/>
      <c r="N18" s="134">
        <v>0</v>
      </c>
      <c r="O18" s="19"/>
      <c r="P18" s="11"/>
      <c r="Q18" s="15" t="s">
        <v>24</v>
      </c>
      <c r="R18" s="15"/>
      <c r="S18" s="15"/>
      <c r="T18" s="15"/>
      <c r="U18" s="16"/>
      <c r="V18" s="16"/>
      <c r="W18" s="16"/>
      <c r="X18" s="16"/>
      <c r="Y18" s="16"/>
      <c r="Z18" s="134">
        <v>0</v>
      </c>
    </row>
    <row r="19" spans="2:26" s="6" customFormat="1" ht="14.65" customHeight="1" x14ac:dyDescent="0.15">
      <c r="B19" s="14"/>
      <c r="C19" s="9"/>
      <c r="D19" s="9"/>
      <c r="E19" s="9"/>
      <c r="F19" s="9" t="s">
        <v>64</v>
      </c>
      <c r="G19" s="17"/>
      <c r="H19" s="17"/>
      <c r="I19" s="18"/>
      <c r="J19" s="18"/>
      <c r="K19" s="18"/>
      <c r="L19" s="18"/>
      <c r="M19" s="18"/>
      <c r="N19" s="134">
        <v>0</v>
      </c>
      <c r="O19" s="11"/>
      <c r="P19" s="11"/>
      <c r="Q19" s="9" t="s">
        <v>25</v>
      </c>
      <c r="R19" s="9"/>
      <c r="S19" s="9"/>
      <c r="T19" s="9"/>
      <c r="U19" s="8"/>
      <c r="V19" s="8"/>
      <c r="W19" s="8"/>
      <c r="X19" s="8"/>
      <c r="Y19" s="8"/>
      <c r="Z19" s="134">
        <v>285022.67800000001</v>
      </c>
    </row>
    <row r="20" spans="2:26" s="6" customFormat="1" ht="14.65" customHeight="1" x14ac:dyDescent="0.15">
      <c r="B20" s="14"/>
      <c r="C20" s="9"/>
      <c r="D20" s="9"/>
      <c r="E20" s="9"/>
      <c r="F20" s="9" t="s">
        <v>26</v>
      </c>
      <c r="G20" s="17"/>
      <c r="H20" s="17"/>
      <c r="I20" s="18"/>
      <c r="J20" s="18"/>
      <c r="K20" s="18"/>
      <c r="L20" s="18"/>
      <c r="M20" s="18"/>
      <c r="N20" s="134">
        <v>0</v>
      </c>
      <c r="O20" s="11"/>
      <c r="P20" s="11"/>
      <c r="Q20" s="20" t="s">
        <v>65</v>
      </c>
      <c r="R20" s="11"/>
      <c r="S20" s="11"/>
      <c r="T20" s="11"/>
      <c r="U20" s="13"/>
      <c r="V20" s="13"/>
      <c r="W20" s="13"/>
      <c r="X20" s="13"/>
      <c r="Y20" s="13"/>
      <c r="Z20" s="134">
        <v>309179.23</v>
      </c>
    </row>
    <row r="21" spans="2:26" s="6" customFormat="1" ht="14.65" customHeight="1" x14ac:dyDescent="0.15">
      <c r="B21" s="14"/>
      <c r="C21" s="9"/>
      <c r="D21" s="9"/>
      <c r="E21" s="9"/>
      <c r="F21" s="9" t="s">
        <v>27</v>
      </c>
      <c r="G21" s="17"/>
      <c r="H21" s="17"/>
      <c r="I21" s="18"/>
      <c r="J21" s="18"/>
      <c r="K21" s="18"/>
      <c r="L21" s="18"/>
      <c r="M21" s="18"/>
      <c r="N21" s="134">
        <v>0</v>
      </c>
      <c r="O21" s="11"/>
      <c r="P21" s="11"/>
      <c r="Q21" s="11" t="s">
        <v>15</v>
      </c>
      <c r="R21" s="11"/>
      <c r="S21" s="11"/>
      <c r="T21" s="11"/>
      <c r="U21" s="13"/>
      <c r="V21" s="13"/>
      <c r="W21" s="13"/>
      <c r="X21" s="13"/>
      <c r="Y21" s="13"/>
      <c r="Z21" s="137">
        <v>10525.487999999999</v>
      </c>
    </row>
    <row r="22" spans="2:26" s="6" customFormat="1" ht="14.65" customHeight="1" x14ac:dyDescent="0.15">
      <c r="B22" s="14"/>
      <c r="C22" s="9"/>
      <c r="D22" s="9"/>
      <c r="E22" s="9"/>
      <c r="F22" s="9" t="s">
        <v>66</v>
      </c>
      <c r="G22" s="9"/>
      <c r="H22" s="9"/>
      <c r="I22" s="8"/>
      <c r="J22" s="8"/>
      <c r="K22" s="8"/>
      <c r="L22" s="8"/>
      <c r="M22" s="8"/>
      <c r="N22" s="134">
        <v>0</v>
      </c>
      <c r="O22" s="376" t="s">
        <v>28</v>
      </c>
      <c r="P22" s="377"/>
      <c r="Q22" s="377"/>
      <c r="R22" s="377"/>
      <c r="S22" s="377"/>
      <c r="T22" s="377"/>
      <c r="U22" s="377"/>
      <c r="V22" s="377"/>
      <c r="W22" s="377"/>
      <c r="X22" s="377"/>
      <c r="Y22" s="377"/>
      <c r="Z22" s="138">
        <f>Z13+Z7</f>
        <v>35015299.803999998</v>
      </c>
    </row>
    <row r="23" spans="2:26" s="6" customFormat="1" ht="14.65" customHeight="1" x14ac:dyDescent="0.15">
      <c r="B23" s="14"/>
      <c r="C23" s="9"/>
      <c r="D23" s="9"/>
      <c r="E23" s="9"/>
      <c r="F23" s="9" t="s">
        <v>29</v>
      </c>
      <c r="G23" s="9"/>
      <c r="H23" s="9"/>
      <c r="I23" s="8"/>
      <c r="J23" s="8"/>
      <c r="K23" s="8"/>
      <c r="L23" s="8"/>
      <c r="M23" s="8"/>
      <c r="N23" s="134">
        <v>0</v>
      </c>
      <c r="O23" s="11" t="s">
        <v>30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134"/>
    </row>
    <row r="24" spans="2:26" s="6" customFormat="1" ht="14.65" customHeight="1" x14ac:dyDescent="0.15">
      <c r="B24" s="14"/>
      <c r="C24" s="9"/>
      <c r="D24" s="9"/>
      <c r="E24" s="9"/>
      <c r="F24" s="9" t="s">
        <v>31</v>
      </c>
      <c r="G24" s="9"/>
      <c r="H24" s="9"/>
      <c r="I24" s="8"/>
      <c r="J24" s="8"/>
      <c r="K24" s="8"/>
      <c r="L24" s="8"/>
      <c r="M24" s="8"/>
      <c r="N24" s="134">
        <v>0</v>
      </c>
      <c r="O24" s="11"/>
      <c r="P24" s="15" t="s">
        <v>32</v>
      </c>
      <c r="Q24" s="22"/>
      <c r="R24" s="22"/>
      <c r="S24" s="22"/>
      <c r="T24" s="22"/>
      <c r="U24" s="23"/>
      <c r="V24" s="23"/>
      <c r="W24" s="23"/>
      <c r="X24" s="23"/>
      <c r="Y24" s="23"/>
      <c r="Z24" s="134">
        <f>N7+N55+N56</f>
        <v>161121571.111</v>
      </c>
    </row>
    <row r="25" spans="2:26" s="6" customFormat="1" ht="14.65" customHeight="1" x14ac:dyDescent="0.15">
      <c r="B25" s="14"/>
      <c r="C25" s="9"/>
      <c r="D25" s="9"/>
      <c r="E25" s="9" t="s">
        <v>33</v>
      </c>
      <c r="F25" s="9"/>
      <c r="G25" s="9"/>
      <c r="H25" s="9"/>
      <c r="I25" s="8"/>
      <c r="J25" s="8"/>
      <c r="K25" s="8"/>
      <c r="L25" s="8"/>
      <c r="M25" s="8"/>
      <c r="N25" s="134">
        <f>SUM(N26:N33)</f>
        <v>103285814.52800001</v>
      </c>
      <c r="O25" s="11"/>
      <c r="P25" s="13" t="s">
        <v>34</v>
      </c>
      <c r="Q25" s="22"/>
      <c r="R25" s="22"/>
      <c r="S25" s="22"/>
      <c r="T25" s="22"/>
      <c r="U25" s="23"/>
      <c r="V25" s="23"/>
      <c r="W25" s="23"/>
      <c r="X25" s="23"/>
      <c r="Y25" s="23"/>
      <c r="Z25" s="134">
        <f>N63-Z22-Z24</f>
        <v>-33553229.219000012</v>
      </c>
    </row>
    <row r="26" spans="2:26" s="6" customFormat="1" ht="14.65" customHeight="1" x14ac:dyDescent="0.15">
      <c r="B26" s="14"/>
      <c r="C26" s="9"/>
      <c r="D26" s="9"/>
      <c r="E26" s="9"/>
      <c r="F26" s="9" t="s">
        <v>35</v>
      </c>
      <c r="G26" s="9"/>
      <c r="H26" s="9"/>
      <c r="I26" s="8"/>
      <c r="J26" s="8"/>
      <c r="K26" s="8"/>
      <c r="L26" s="8"/>
      <c r="M26" s="8"/>
      <c r="N26" s="134">
        <v>2413493.4559999998</v>
      </c>
      <c r="O26" s="30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4"/>
    </row>
    <row r="27" spans="2:26" s="6" customFormat="1" ht="14.65" customHeight="1" x14ac:dyDescent="0.15">
      <c r="B27" s="14"/>
      <c r="C27" s="9"/>
      <c r="D27" s="9"/>
      <c r="E27" s="9"/>
      <c r="F27" s="9" t="s">
        <v>14</v>
      </c>
      <c r="G27" s="9"/>
      <c r="H27" s="9"/>
      <c r="I27" s="8"/>
      <c r="J27" s="8"/>
      <c r="K27" s="8"/>
      <c r="L27" s="8"/>
      <c r="M27" s="8"/>
      <c r="N27" s="134">
        <v>2014966.44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134"/>
    </row>
    <row r="28" spans="2:26" s="6" customFormat="1" ht="14.65" customHeight="1" x14ac:dyDescent="0.15">
      <c r="B28" s="14"/>
      <c r="C28" s="9"/>
      <c r="D28" s="9"/>
      <c r="E28" s="9"/>
      <c r="F28" s="9" t="s">
        <v>16</v>
      </c>
      <c r="G28" s="9"/>
      <c r="H28" s="9"/>
      <c r="I28" s="8"/>
      <c r="J28" s="8"/>
      <c r="K28" s="8"/>
      <c r="L28" s="8"/>
      <c r="M28" s="8"/>
      <c r="N28" s="134">
        <v>-1106776.9890000001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134"/>
    </row>
    <row r="29" spans="2:26" s="6" customFormat="1" ht="14.65" customHeight="1" x14ac:dyDescent="0.15">
      <c r="B29" s="14"/>
      <c r="C29" s="9"/>
      <c r="D29" s="9"/>
      <c r="E29" s="9"/>
      <c r="F29" s="9" t="s">
        <v>36</v>
      </c>
      <c r="G29" s="9"/>
      <c r="H29" s="9"/>
      <c r="I29" s="8"/>
      <c r="J29" s="8"/>
      <c r="K29" s="8"/>
      <c r="L29" s="8"/>
      <c r="M29" s="8"/>
      <c r="N29" s="134">
        <v>175974898.07100001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134"/>
    </row>
    <row r="30" spans="2:26" s="6" customFormat="1" ht="14.65" customHeight="1" x14ac:dyDescent="0.15">
      <c r="B30" s="14"/>
      <c r="C30" s="9"/>
      <c r="D30" s="9"/>
      <c r="E30" s="9"/>
      <c r="F30" s="9" t="s">
        <v>19</v>
      </c>
      <c r="G30" s="9"/>
      <c r="H30" s="9"/>
      <c r="I30" s="8"/>
      <c r="J30" s="8"/>
      <c r="K30" s="8"/>
      <c r="L30" s="8"/>
      <c r="M30" s="8"/>
      <c r="N30" s="134">
        <v>-76804008.975999996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134"/>
    </row>
    <row r="31" spans="2:26" s="6" customFormat="1" ht="14.65" customHeight="1" x14ac:dyDescent="0.15">
      <c r="B31" s="14"/>
      <c r="C31" s="9"/>
      <c r="D31" s="9"/>
      <c r="E31" s="9"/>
      <c r="F31" s="9" t="s">
        <v>37</v>
      </c>
      <c r="G31" s="9"/>
      <c r="H31" s="9"/>
      <c r="I31" s="8"/>
      <c r="J31" s="8"/>
      <c r="K31" s="8"/>
      <c r="L31" s="8"/>
      <c r="M31" s="8"/>
      <c r="N31" s="134">
        <v>0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134"/>
    </row>
    <row r="32" spans="2:26" s="6" customFormat="1" ht="14.65" customHeight="1" x14ac:dyDescent="0.15">
      <c r="B32" s="14"/>
      <c r="C32" s="9"/>
      <c r="D32" s="9"/>
      <c r="E32" s="9"/>
      <c r="F32" s="9" t="s">
        <v>29</v>
      </c>
      <c r="G32" s="9"/>
      <c r="H32" s="9"/>
      <c r="I32" s="8"/>
      <c r="J32" s="8"/>
      <c r="K32" s="8"/>
      <c r="L32" s="8"/>
      <c r="M32" s="8"/>
      <c r="N32" s="134">
        <v>0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134"/>
    </row>
    <row r="33" spans="2:26" s="6" customFormat="1" ht="14.65" customHeight="1" x14ac:dyDescent="0.15">
      <c r="B33" s="14"/>
      <c r="C33" s="9"/>
      <c r="D33" s="9"/>
      <c r="E33" s="9"/>
      <c r="F33" s="9" t="s">
        <v>31</v>
      </c>
      <c r="G33" s="9"/>
      <c r="H33" s="9"/>
      <c r="I33" s="8"/>
      <c r="J33" s="8"/>
      <c r="K33" s="8"/>
      <c r="L33" s="8"/>
      <c r="M33" s="8"/>
      <c r="N33" s="134">
        <v>793242.52599999995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134"/>
    </row>
    <row r="34" spans="2:26" s="6" customFormat="1" ht="14.65" customHeight="1" x14ac:dyDescent="0.15">
      <c r="B34" s="14"/>
      <c r="C34" s="9"/>
      <c r="D34" s="9"/>
      <c r="E34" s="9" t="s">
        <v>38</v>
      </c>
      <c r="F34" s="25"/>
      <c r="G34" s="25"/>
      <c r="H34" s="25"/>
      <c r="I34" s="26"/>
      <c r="J34" s="26"/>
      <c r="K34" s="26"/>
      <c r="L34" s="26"/>
      <c r="M34" s="26"/>
      <c r="N34" s="134">
        <v>2914320.963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134"/>
    </row>
    <row r="35" spans="2:26" s="6" customFormat="1" ht="14.65" customHeight="1" x14ac:dyDescent="0.15">
      <c r="B35" s="14"/>
      <c r="C35" s="9"/>
      <c r="D35" s="9"/>
      <c r="E35" s="9" t="s">
        <v>39</v>
      </c>
      <c r="F35" s="25"/>
      <c r="G35" s="25"/>
      <c r="H35" s="25"/>
      <c r="I35" s="26"/>
      <c r="J35" s="26"/>
      <c r="K35" s="26"/>
      <c r="L35" s="26"/>
      <c r="M35" s="26"/>
      <c r="N35" s="134">
        <v>-1241881.6310000001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134"/>
    </row>
    <row r="36" spans="2:26" s="6" customFormat="1" ht="14.65" customHeight="1" x14ac:dyDescent="0.15">
      <c r="B36" s="14"/>
      <c r="C36" s="9"/>
      <c r="D36" s="9" t="s">
        <v>40</v>
      </c>
      <c r="E36" s="9"/>
      <c r="F36" s="25"/>
      <c r="G36" s="25"/>
      <c r="H36" s="25"/>
      <c r="I36" s="26"/>
      <c r="J36" s="26"/>
      <c r="K36" s="26"/>
      <c r="L36" s="26"/>
      <c r="M36" s="26"/>
      <c r="N36" s="134">
        <f>SUM(N37:N38)</f>
        <v>0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134"/>
    </row>
    <row r="37" spans="2:26" s="6" customFormat="1" ht="14.65" customHeight="1" x14ac:dyDescent="0.15">
      <c r="B37" s="14"/>
      <c r="C37" s="9"/>
      <c r="D37" s="9"/>
      <c r="E37" s="9" t="s">
        <v>41</v>
      </c>
      <c r="F37" s="9"/>
      <c r="G37" s="9"/>
      <c r="H37" s="9"/>
      <c r="I37" s="8"/>
      <c r="J37" s="8"/>
      <c r="K37" s="8"/>
      <c r="L37" s="8"/>
      <c r="M37" s="8"/>
      <c r="N37" s="134">
        <v>0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134"/>
    </row>
    <row r="38" spans="2:26" s="6" customFormat="1" ht="14.65" customHeight="1" x14ac:dyDescent="0.15">
      <c r="B38" s="14"/>
      <c r="C38" s="9"/>
      <c r="D38" s="9"/>
      <c r="E38" s="9" t="s">
        <v>67</v>
      </c>
      <c r="F38" s="9"/>
      <c r="G38" s="9"/>
      <c r="H38" s="9"/>
      <c r="I38" s="8"/>
      <c r="J38" s="8"/>
      <c r="K38" s="8"/>
      <c r="L38" s="8"/>
      <c r="M38" s="8"/>
      <c r="N38" s="134">
        <v>0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134"/>
    </row>
    <row r="39" spans="2:26" s="6" customFormat="1" ht="14.65" customHeight="1" x14ac:dyDescent="0.15">
      <c r="B39" s="14"/>
      <c r="C39" s="9"/>
      <c r="D39" s="9" t="s">
        <v>42</v>
      </c>
      <c r="E39" s="9"/>
      <c r="F39" s="9"/>
      <c r="G39" s="9"/>
      <c r="H39" s="9"/>
      <c r="I39" s="9"/>
      <c r="J39" s="8"/>
      <c r="K39" s="8"/>
      <c r="L39" s="8"/>
      <c r="M39" s="8"/>
      <c r="N39" s="134">
        <f>SUM(N40,N44:N47,N50,N51)</f>
        <v>9978372.5829999987</v>
      </c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134"/>
    </row>
    <row r="40" spans="2:26" s="6" customFormat="1" ht="14.65" customHeight="1" x14ac:dyDescent="0.15">
      <c r="B40" s="14"/>
      <c r="C40" s="9"/>
      <c r="D40" s="9"/>
      <c r="E40" s="9" t="s">
        <v>43</v>
      </c>
      <c r="F40" s="9"/>
      <c r="G40" s="9"/>
      <c r="H40" s="9"/>
      <c r="I40" s="9"/>
      <c r="J40" s="8"/>
      <c r="K40" s="8"/>
      <c r="L40" s="8"/>
      <c r="M40" s="8"/>
      <c r="N40" s="134">
        <f>SUM(N41:N43)</f>
        <v>4922408.6099999994</v>
      </c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134"/>
    </row>
    <row r="41" spans="2:26" s="6" customFormat="1" ht="14.65" customHeight="1" x14ac:dyDescent="0.15">
      <c r="B41" s="14"/>
      <c r="C41" s="9"/>
      <c r="D41" s="9"/>
      <c r="E41" s="9"/>
      <c r="F41" s="15" t="s">
        <v>44</v>
      </c>
      <c r="G41" s="9"/>
      <c r="H41" s="9"/>
      <c r="I41" s="9"/>
      <c r="J41" s="8"/>
      <c r="K41" s="8"/>
      <c r="L41" s="8"/>
      <c r="M41" s="8"/>
      <c r="N41" s="134">
        <v>548007.16799999995</v>
      </c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134"/>
    </row>
    <row r="42" spans="2:26" s="6" customFormat="1" ht="14.65" customHeight="1" x14ac:dyDescent="0.15">
      <c r="B42" s="14"/>
      <c r="C42" s="9"/>
      <c r="D42" s="9"/>
      <c r="E42" s="9"/>
      <c r="F42" s="15" t="s">
        <v>45</v>
      </c>
      <c r="G42" s="9"/>
      <c r="H42" s="9"/>
      <c r="I42" s="9"/>
      <c r="J42" s="8"/>
      <c r="K42" s="8"/>
      <c r="L42" s="8"/>
      <c r="M42" s="8"/>
      <c r="N42" s="134">
        <v>4374401.4419999998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134"/>
    </row>
    <row r="43" spans="2:26" s="6" customFormat="1" ht="14.65" customHeight="1" x14ac:dyDescent="0.15">
      <c r="B43" s="14"/>
      <c r="C43" s="9"/>
      <c r="D43" s="9"/>
      <c r="E43" s="9"/>
      <c r="F43" s="15" t="s">
        <v>15</v>
      </c>
      <c r="G43" s="9"/>
      <c r="H43" s="9"/>
      <c r="I43" s="9"/>
      <c r="J43" s="8"/>
      <c r="K43" s="8"/>
      <c r="L43" s="8"/>
      <c r="M43" s="8"/>
      <c r="N43" s="134">
        <v>0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134"/>
    </row>
    <row r="44" spans="2:26" s="6" customFormat="1" ht="14.65" customHeight="1" x14ac:dyDescent="0.15">
      <c r="B44" s="14"/>
      <c r="C44" s="9"/>
      <c r="D44" s="9"/>
      <c r="E44" s="9" t="s">
        <v>68</v>
      </c>
      <c r="F44" s="9"/>
      <c r="G44" s="9"/>
      <c r="H44" s="9"/>
      <c r="I44" s="8"/>
      <c r="J44" s="8"/>
      <c r="K44" s="8"/>
      <c r="L44" s="8"/>
      <c r="M44" s="8"/>
      <c r="N44" s="134">
        <v>-1701211.787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134"/>
    </row>
    <row r="45" spans="2:26" s="6" customFormat="1" ht="14.65" customHeight="1" x14ac:dyDescent="0.15">
      <c r="B45" s="14"/>
      <c r="C45" s="9"/>
      <c r="D45" s="9"/>
      <c r="E45" s="9" t="s">
        <v>46</v>
      </c>
      <c r="F45" s="9"/>
      <c r="G45" s="9"/>
      <c r="H45" s="9"/>
      <c r="I45" s="8"/>
      <c r="J45" s="8"/>
      <c r="K45" s="8"/>
      <c r="L45" s="8"/>
      <c r="M45" s="8"/>
      <c r="N45" s="134">
        <v>247808.62100000001</v>
      </c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134"/>
    </row>
    <row r="46" spans="2:26" s="6" customFormat="1" ht="14.65" customHeight="1" x14ac:dyDescent="0.15">
      <c r="B46" s="14"/>
      <c r="C46" s="9"/>
      <c r="D46" s="9"/>
      <c r="E46" s="9" t="s">
        <v>47</v>
      </c>
      <c r="F46" s="9"/>
      <c r="G46" s="9"/>
      <c r="H46" s="9"/>
      <c r="I46" s="8"/>
      <c r="J46" s="8"/>
      <c r="K46" s="8"/>
      <c r="L46" s="8"/>
      <c r="M46" s="8"/>
      <c r="N46" s="134">
        <v>153683.25</v>
      </c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134"/>
    </row>
    <row r="47" spans="2:26" s="6" customFormat="1" ht="14.65" customHeight="1" x14ac:dyDescent="0.15">
      <c r="B47" s="14"/>
      <c r="C47" s="9"/>
      <c r="D47" s="9"/>
      <c r="E47" s="9" t="s">
        <v>48</v>
      </c>
      <c r="F47" s="9"/>
      <c r="G47" s="9"/>
      <c r="H47" s="9"/>
      <c r="I47" s="8"/>
      <c r="J47" s="8"/>
      <c r="K47" s="8"/>
      <c r="L47" s="8"/>
      <c r="M47" s="8"/>
      <c r="N47" s="134">
        <f>SUM(N48:N49)</f>
        <v>6376590.6200000001</v>
      </c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134"/>
    </row>
    <row r="48" spans="2:26" s="6" customFormat="1" ht="14.65" customHeight="1" x14ac:dyDescent="0.15">
      <c r="B48" s="14"/>
      <c r="C48" s="9"/>
      <c r="D48" s="9"/>
      <c r="E48" s="9"/>
      <c r="F48" s="15" t="s">
        <v>49</v>
      </c>
      <c r="G48" s="9"/>
      <c r="H48" s="9"/>
      <c r="I48" s="8"/>
      <c r="J48" s="8"/>
      <c r="K48" s="8"/>
      <c r="L48" s="8"/>
      <c r="M48" s="8"/>
      <c r="N48" s="134">
        <v>38843.040000000001</v>
      </c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134"/>
    </row>
    <row r="49" spans="2:26" s="6" customFormat="1" ht="14.65" customHeight="1" x14ac:dyDescent="0.15">
      <c r="B49" s="14"/>
      <c r="C49" s="8"/>
      <c r="D49" s="9"/>
      <c r="E49" s="9"/>
      <c r="F49" s="9" t="s">
        <v>37</v>
      </c>
      <c r="G49" s="9"/>
      <c r="H49" s="9"/>
      <c r="I49" s="8"/>
      <c r="J49" s="8"/>
      <c r="K49" s="8"/>
      <c r="L49" s="8"/>
      <c r="M49" s="8"/>
      <c r="N49" s="134">
        <v>6337747.5800000001</v>
      </c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134"/>
    </row>
    <row r="50" spans="2:26" s="6" customFormat="1" ht="14.65" customHeight="1" x14ac:dyDescent="0.15">
      <c r="B50" s="14"/>
      <c r="C50" s="8"/>
      <c r="D50" s="9"/>
      <c r="E50" s="9" t="s">
        <v>15</v>
      </c>
      <c r="F50" s="9"/>
      <c r="G50" s="9"/>
      <c r="H50" s="9"/>
      <c r="I50" s="8"/>
      <c r="J50" s="8"/>
      <c r="K50" s="8"/>
      <c r="L50" s="8"/>
      <c r="M50" s="8"/>
      <c r="N50" s="134">
        <v>0</v>
      </c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134"/>
    </row>
    <row r="51" spans="2:26" s="6" customFormat="1" ht="14.65" customHeight="1" x14ac:dyDescent="0.15">
      <c r="B51" s="14"/>
      <c r="C51" s="8"/>
      <c r="D51" s="9"/>
      <c r="E51" s="15" t="s">
        <v>50</v>
      </c>
      <c r="F51" s="9"/>
      <c r="G51" s="9"/>
      <c r="H51" s="9"/>
      <c r="I51" s="8"/>
      <c r="J51" s="8"/>
      <c r="K51" s="8"/>
      <c r="L51" s="8"/>
      <c r="M51" s="8"/>
      <c r="N51" s="134">
        <v>-20906.731</v>
      </c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134"/>
    </row>
    <row r="52" spans="2:26" s="6" customFormat="1" ht="14.65" customHeight="1" x14ac:dyDescent="0.15">
      <c r="B52" s="14"/>
      <c r="C52" s="8" t="s">
        <v>51</v>
      </c>
      <c r="D52" s="9"/>
      <c r="E52" s="10"/>
      <c r="F52" s="10"/>
      <c r="G52" s="10"/>
      <c r="H52" s="8"/>
      <c r="I52" s="8"/>
      <c r="J52" s="8"/>
      <c r="K52" s="8"/>
      <c r="L52" s="8"/>
      <c r="M52" s="8"/>
      <c r="N52" s="134">
        <f>SUM(N53:N56,N59:N61)</f>
        <v>4664074.5959999999</v>
      </c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134"/>
    </row>
    <row r="53" spans="2:26" s="6" customFormat="1" ht="14.65" customHeight="1" x14ac:dyDescent="0.15">
      <c r="B53" s="14"/>
      <c r="C53" s="8"/>
      <c r="D53" s="9" t="s">
        <v>52</v>
      </c>
      <c r="E53" s="10"/>
      <c r="F53" s="10"/>
      <c r="G53" s="10"/>
      <c r="H53" s="8"/>
      <c r="I53" s="8"/>
      <c r="J53" s="8"/>
      <c r="K53" s="8"/>
      <c r="L53" s="8"/>
      <c r="M53" s="8"/>
      <c r="N53" s="134">
        <v>1364036.3490000002</v>
      </c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134"/>
    </row>
    <row r="54" spans="2:26" s="6" customFormat="1" ht="14.65" customHeight="1" x14ac:dyDescent="0.15">
      <c r="B54" s="14"/>
      <c r="C54" s="8"/>
      <c r="D54" s="15" t="s">
        <v>53</v>
      </c>
      <c r="E54" s="9"/>
      <c r="F54" s="25"/>
      <c r="G54" s="22"/>
      <c r="H54" s="22"/>
      <c r="I54" s="23"/>
      <c r="J54" s="8"/>
      <c r="K54" s="8"/>
      <c r="L54" s="8"/>
      <c r="M54" s="8"/>
      <c r="N54" s="134">
        <v>74419.236000000004</v>
      </c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134"/>
    </row>
    <row r="55" spans="2:26" s="6" customFormat="1" ht="14.65" customHeight="1" x14ac:dyDescent="0.15">
      <c r="B55" s="14"/>
      <c r="C55" s="8"/>
      <c r="D55" s="9" t="s">
        <v>54</v>
      </c>
      <c r="E55" s="9"/>
      <c r="F55" s="9"/>
      <c r="G55" s="9"/>
      <c r="H55" s="9"/>
      <c r="I55" s="8"/>
      <c r="J55" s="8"/>
      <c r="K55" s="8"/>
      <c r="L55" s="8"/>
      <c r="M55" s="8"/>
      <c r="N55" s="134">
        <v>4838.75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134"/>
    </row>
    <row r="56" spans="2:26" s="6" customFormat="1" ht="14.65" customHeight="1" x14ac:dyDescent="0.15">
      <c r="B56" s="14"/>
      <c r="C56" s="9"/>
      <c r="D56" s="9" t="s">
        <v>48</v>
      </c>
      <c r="E56" s="9"/>
      <c r="F56" s="25"/>
      <c r="G56" s="22"/>
      <c r="H56" s="22"/>
      <c r="I56" s="23"/>
      <c r="J56" s="23"/>
      <c r="K56" s="23"/>
      <c r="L56" s="23"/>
      <c r="M56" s="23"/>
      <c r="N56" s="134">
        <f>SUM(N57:N58)</f>
        <v>3197165.2609999999</v>
      </c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134"/>
    </row>
    <row r="57" spans="2:26" s="6" customFormat="1" ht="14.65" customHeight="1" x14ac:dyDescent="0.15">
      <c r="B57" s="14"/>
      <c r="C57" s="9"/>
      <c r="D57" s="9"/>
      <c r="E57" s="9" t="s">
        <v>55</v>
      </c>
      <c r="F57" s="9"/>
      <c r="G57" s="9"/>
      <c r="H57" s="9"/>
      <c r="I57" s="8"/>
      <c r="J57" s="8"/>
      <c r="K57" s="8"/>
      <c r="L57" s="8"/>
      <c r="M57" s="8"/>
      <c r="N57" s="134">
        <v>3197165.2609999999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134"/>
    </row>
    <row r="58" spans="2:26" s="6" customFormat="1" ht="14.65" customHeight="1" x14ac:dyDescent="0.15">
      <c r="B58" s="14"/>
      <c r="C58" s="9"/>
      <c r="D58" s="9"/>
      <c r="E58" s="15" t="s">
        <v>49</v>
      </c>
      <c r="F58" s="9"/>
      <c r="G58" s="9"/>
      <c r="H58" s="9"/>
      <c r="I58" s="8"/>
      <c r="J58" s="8"/>
      <c r="K58" s="8"/>
      <c r="L58" s="8"/>
      <c r="M58" s="8"/>
      <c r="N58" s="134">
        <v>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134"/>
    </row>
    <row r="59" spans="2:26" s="6" customFormat="1" ht="14.65" customHeight="1" x14ac:dyDescent="0.15">
      <c r="B59" s="14"/>
      <c r="C59" s="9"/>
      <c r="D59" s="9" t="s">
        <v>56</v>
      </c>
      <c r="E59" s="9"/>
      <c r="F59" s="25"/>
      <c r="G59" s="22"/>
      <c r="H59" s="22"/>
      <c r="I59" s="23"/>
      <c r="J59" s="23"/>
      <c r="K59" s="23"/>
      <c r="L59" s="23"/>
      <c r="M59" s="23"/>
      <c r="N59" s="134">
        <v>23615</v>
      </c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134"/>
    </row>
    <row r="60" spans="2:26" s="6" customFormat="1" ht="14.65" customHeight="1" x14ac:dyDescent="0.15">
      <c r="B60" s="14"/>
      <c r="C60" s="9"/>
      <c r="D60" s="9" t="s">
        <v>37</v>
      </c>
      <c r="E60" s="9"/>
      <c r="F60" s="9"/>
      <c r="G60" s="9"/>
      <c r="H60" s="9"/>
      <c r="I60" s="8"/>
      <c r="J60" s="8"/>
      <c r="K60" s="8"/>
      <c r="L60" s="8"/>
      <c r="M60" s="8"/>
      <c r="N60" s="134">
        <v>0</v>
      </c>
      <c r="O60" s="368"/>
      <c r="P60" s="369"/>
      <c r="Q60" s="369"/>
      <c r="R60" s="369"/>
      <c r="S60" s="369"/>
      <c r="T60" s="369"/>
      <c r="U60" s="369"/>
      <c r="V60" s="369"/>
      <c r="W60" s="369"/>
      <c r="X60" s="369"/>
      <c r="Y60" s="369"/>
      <c r="Z60" s="134"/>
    </row>
    <row r="61" spans="2:26" s="6" customFormat="1" ht="14.65" customHeight="1" x14ac:dyDescent="0.15">
      <c r="B61" s="14"/>
      <c r="C61" s="9"/>
      <c r="D61" s="9" t="s">
        <v>50</v>
      </c>
      <c r="E61" s="9"/>
      <c r="F61" s="9"/>
      <c r="G61" s="9"/>
      <c r="H61" s="9"/>
      <c r="I61" s="8"/>
      <c r="J61" s="8"/>
      <c r="K61" s="8"/>
      <c r="L61" s="8"/>
      <c r="M61" s="8"/>
      <c r="N61" s="134">
        <v>0</v>
      </c>
      <c r="O61" s="130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7"/>
    </row>
    <row r="62" spans="2:26" s="6" customFormat="1" ht="16.5" customHeight="1" thickBot="1" x14ac:dyDescent="0.2">
      <c r="B62" s="14"/>
      <c r="C62" s="9"/>
      <c r="D62" s="15"/>
      <c r="E62" s="9"/>
      <c r="F62" s="9"/>
      <c r="G62" s="9"/>
      <c r="H62" s="9"/>
      <c r="I62" s="8"/>
      <c r="J62" s="8"/>
      <c r="K62" s="8"/>
      <c r="L62" s="8"/>
      <c r="M62" s="8"/>
      <c r="N62" s="139"/>
      <c r="O62" s="370" t="s">
        <v>57</v>
      </c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139">
        <f>SUM(Z24,Z25)</f>
        <v>127568341.89199999</v>
      </c>
    </row>
    <row r="63" spans="2:26" s="6" customFormat="1" ht="14.65" customHeight="1" thickBot="1" x14ac:dyDescent="0.2">
      <c r="B63" s="372" t="s">
        <v>58</v>
      </c>
      <c r="C63" s="373"/>
      <c r="D63" s="373"/>
      <c r="E63" s="373"/>
      <c r="F63" s="373"/>
      <c r="G63" s="373"/>
      <c r="H63" s="373"/>
      <c r="I63" s="373"/>
      <c r="J63" s="373"/>
      <c r="K63" s="373"/>
      <c r="L63" s="373"/>
      <c r="M63" s="373"/>
      <c r="N63" s="135">
        <f>SUM(N52,N7,N62)</f>
        <v>162583641.69599998</v>
      </c>
      <c r="O63" s="374" t="s">
        <v>59</v>
      </c>
      <c r="P63" s="375"/>
      <c r="Q63" s="375"/>
      <c r="R63" s="375"/>
      <c r="S63" s="375"/>
      <c r="T63" s="375"/>
      <c r="U63" s="375"/>
      <c r="V63" s="375"/>
      <c r="W63" s="375"/>
      <c r="X63" s="375"/>
      <c r="Y63" s="375"/>
      <c r="Z63" s="135">
        <f>SUM(Z62,Z22)</f>
        <v>162583641.69599998</v>
      </c>
    </row>
    <row r="64" spans="2:26" s="6" customFormat="1" ht="9.75" customHeight="1" x14ac:dyDescent="0.1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Z64" s="31"/>
    </row>
    <row r="65" spans="1:26" s="6" customFormat="1" ht="14.65" customHeight="1" x14ac:dyDescent="0.1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Z65" s="27"/>
    </row>
    <row r="66" spans="1:26" s="6" customFormat="1" ht="5.25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Z66" s="5"/>
    </row>
    <row r="67" spans="1:26" s="6" customFormat="1" ht="14.65" customHeight="1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Z67" s="1"/>
    </row>
    <row r="68" spans="1:26" s="6" customFormat="1" ht="14.65" customHeight="1" x14ac:dyDescent="0.15">
      <c r="Z68" s="1"/>
    </row>
    <row r="69" spans="1:26" s="6" customFormat="1" ht="14.65" customHeight="1" x14ac:dyDescent="0.15"/>
    <row r="70" spans="1:26" s="6" customFormat="1" ht="14.65" customHeight="1" x14ac:dyDescent="0.15"/>
    <row r="71" spans="1:26" s="6" customFormat="1" ht="14.65" customHeight="1" x14ac:dyDescent="0.15"/>
    <row r="72" spans="1:26" s="6" customFormat="1" ht="14.65" customHeight="1" x14ac:dyDescent="0.15"/>
    <row r="73" spans="1:26" s="6" customFormat="1" ht="14.65" customHeight="1" x14ac:dyDescent="0.15"/>
    <row r="74" spans="1:26" s="6" customFormat="1" ht="14.65" customHeight="1" x14ac:dyDescent="0.15"/>
    <row r="75" spans="1:26" s="6" customFormat="1" ht="14.65" customHeight="1" x14ac:dyDescent="0.15"/>
    <row r="76" spans="1:26" s="6" customFormat="1" ht="14.65" customHeight="1" x14ac:dyDescent="0.15"/>
    <row r="77" spans="1:26" s="6" customFormat="1" ht="14.65" customHeight="1" x14ac:dyDescent="0.15"/>
    <row r="78" spans="1:26" s="6" customFormat="1" ht="14.65" customHeight="1" x14ac:dyDescent="0.15">
      <c r="A78" s="27"/>
    </row>
    <row r="79" spans="1:26" s="6" customFormat="1" ht="14.65" customHeight="1" x14ac:dyDescent="0.15">
      <c r="A79" s="5"/>
    </row>
    <row r="80" spans="1:26" s="6" customFormat="1" ht="14.65" customHeight="1" x14ac:dyDescent="0.15">
      <c r="A80" s="1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1:26" s="6" customFormat="1" ht="14.65" customHeight="1" x14ac:dyDescent="0.15">
      <c r="A81" s="1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6" s="6" customFormat="1" ht="14.65" customHeight="1" x14ac:dyDescent="0.15"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6" s="6" customFormat="1" ht="14.65" customHeight="1" x14ac:dyDescent="0.15"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6" s="27" customFormat="1" ht="14.65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s="5" customFormat="1" ht="14.65" hidden="1" customHeight="1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65" hidden="1" customHeight="1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65" hidden="1" customHeight="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s="6" customFormat="1" ht="14.65" hidden="1" customHeight="1" x14ac:dyDescent="0.15"/>
    <row r="89" spans="1:26" s="6" customFormat="1" ht="14.65" hidden="1" customHeight="1" x14ac:dyDescent="0.15"/>
    <row r="90" spans="1:26" s="6" customFormat="1" ht="14.65" hidden="1" customHeight="1" x14ac:dyDescent="0.15"/>
    <row r="91" spans="1:26" s="6" customFormat="1" ht="14.65" hidden="1" customHeight="1" x14ac:dyDescent="0.15"/>
    <row r="92" spans="1:26" s="6" customFormat="1" ht="14.65" hidden="1" customHeight="1" x14ac:dyDescent="0.15"/>
    <row r="93" spans="1:26" s="6" customFormat="1" ht="14.65" hidden="1" customHeight="1" x14ac:dyDescent="0.15"/>
    <row r="94" spans="1:26" s="6" customFormat="1" ht="14.65" hidden="1" customHeight="1" x14ac:dyDescent="0.15"/>
    <row r="95" spans="1:26" s="6" customFormat="1" ht="14.65" hidden="1" customHeight="1" x14ac:dyDescent="0.15"/>
    <row r="96" spans="1:26" s="6" customFormat="1" ht="14.65" hidden="1" customHeight="1" x14ac:dyDescent="0.15"/>
    <row r="97" spans="2:26" s="6" customFormat="1" ht="14.65" hidden="1" customHeight="1" x14ac:dyDescent="0.15"/>
    <row r="98" spans="2:26" s="6" customFormat="1" ht="14.65" hidden="1" customHeight="1" x14ac:dyDescent="0.15"/>
    <row r="99" spans="2:26" s="6" customFormat="1" ht="14.65" hidden="1" customHeight="1" x14ac:dyDescent="0.15"/>
    <row r="100" spans="2:26" s="6" customFormat="1" ht="14.65" hidden="1" customHeight="1" x14ac:dyDescent="0.15"/>
    <row r="101" spans="2:26" s="6" customFormat="1" ht="14.65" hidden="1" customHeight="1" x14ac:dyDescent="0.15"/>
    <row r="102" spans="2:26" s="6" customFormat="1" ht="14.65" hidden="1" customHeight="1" x14ac:dyDescent="0.15"/>
    <row r="103" spans="2:26" s="6" customFormat="1" ht="14.65" hidden="1" customHeight="1" x14ac:dyDescent="0.15"/>
    <row r="104" spans="2:26" s="6" customFormat="1" ht="14.65" hidden="1" customHeight="1" x14ac:dyDescent="0.15"/>
    <row r="105" spans="2:26" s="6" customFormat="1" ht="14.65" hidden="1" customHeight="1" x14ac:dyDescent="0.15"/>
    <row r="106" spans="2:26" s="6" customFormat="1" ht="14.65" hidden="1" customHeight="1" x14ac:dyDescent="0.15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</row>
    <row r="107" spans="2:26" s="6" customFormat="1" ht="14.65" hidden="1" customHeight="1" x14ac:dyDescent="0.1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Z107" s="27"/>
    </row>
    <row r="108" spans="2:26" s="6" customFormat="1" ht="14.65" hidden="1" customHeight="1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Z108" s="5"/>
    </row>
    <row r="109" spans="2:26" s="6" customFormat="1" ht="14.65" hidden="1" customHeight="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Z109" s="1"/>
    </row>
    <row r="110" spans="2:26" s="6" customFormat="1" ht="14.65" hidden="1" customHeight="1" x14ac:dyDescent="0.15">
      <c r="Z110" s="1"/>
    </row>
    <row r="111" spans="2:26" s="6" customFormat="1" ht="14.65" hidden="1" customHeight="1" x14ac:dyDescent="0.15"/>
    <row r="112" spans="2:26" s="6" customFormat="1" ht="14.65" hidden="1" customHeight="1" x14ac:dyDescent="0.15"/>
    <row r="113" spans="1:26" s="6" customFormat="1" ht="14.65" hidden="1" customHeight="1" x14ac:dyDescent="0.15"/>
    <row r="114" spans="1:26" s="6" customFormat="1" ht="14.65" hidden="1" customHeight="1" x14ac:dyDescent="0.15"/>
    <row r="115" spans="1:26" s="6" customFormat="1" ht="14.65" hidden="1" customHeight="1" x14ac:dyDescent="0.15"/>
    <row r="116" spans="1:26" s="6" customFormat="1" ht="14.65" hidden="1" customHeight="1" x14ac:dyDescent="0.15"/>
    <row r="117" spans="1:26" s="6" customFormat="1" ht="14.65" hidden="1" customHeight="1" x14ac:dyDescent="0.15"/>
    <row r="118" spans="1:26" s="6" customFormat="1" ht="14.65" hidden="1" customHeight="1" x14ac:dyDescent="0.15"/>
    <row r="119" spans="1:26" s="6" customFormat="1" ht="14.65" hidden="1" customHeight="1" x14ac:dyDescent="0.15"/>
    <row r="120" spans="1:26" s="6" customFormat="1" ht="14.65" hidden="1" customHeight="1" x14ac:dyDescent="0.15">
      <c r="A120" s="27"/>
    </row>
    <row r="121" spans="1:26" s="6" customFormat="1" ht="14.65" hidden="1" customHeight="1" x14ac:dyDescent="0.15">
      <c r="A121" s="5"/>
    </row>
    <row r="122" spans="1:26" s="6" customFormat="1" ht="14.65" hidden="1" customHeight="1" x14ac:dyDescent="0.15">
      <c r="A122" s="1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6" s="6" customFormat="1" ht="14.65" hidden="1" customHeight="1" x14ac:dyDescent="0.15">
      <c r="A123" s="1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6" s="6" customFormat="1" ht="14.65" hidden="1" customHeight="1" x14ac:dyDescent="0.15"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6" s="6" customFormat="1" ht="14.65" hidden="1" customHeight="1" x14ac:dyDescent="0.15"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6" s="27" customFormat="1" ht="14.65" hidden="1" customHeight="1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s="5" customFormat="1" ht="14.65" hidden="1" customHeight="1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65" hidden="1" customHeight="1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65" hidden="1" customHeight="1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s="6" customFormat="1" ht="14.65" hidden="1" customHeight="1" x14ac:dyDescent="0.15"/>
    <row r="131" spans="1:26" s="6" customFormat="1" ht="14.65" hidden="1" customHeight="1" x14ac:dyDescent="0.15"/>
    <row r="132" spans="1:26" s="6" customFormat="1" ht="14.65" hidden="1" customHeight="1" x14ac:dyDescent="0.15"/>
    <row r="133" spans="1:26" s="6" customFormat="1" ht="14.65" hidden="1" customHeight="1" x14ac:dyDescent="0.15"/>
    <row r="134" spans="1:26" s="6" customFormat="1" ht="14.65" hidden="1" customHeight="1" x14ac:dyDescent="0.15"/>
    <row r="135" spans="1:26" s="6" customFormat="1" ht="14.65" hidden="1" customHeight="1" x14ac:dyDescent="0.15"/>
    <row r="136" spans="1:26" s="6" customFormat="1" ht="14.65" hidden="1" customHeight="1" x14ac:dyDescent="0.15"/>
    <row r="137" spans="1:26" s="6" customFormat="1" ht="14.65" hidden="1" customHeight="1" x14ac:dyDescent="0.15"/>
    <row r="138" spans="1:26" s="6" customFormat="1" ht="14.65" hidden="1" customHeight="1" x14ac:dyDescent="0.15"/>
    <row r="139" spans="1:26" s="6" customFormat="1" ht="14.65" hidden="1" customHeight="1" x14ac:dyDescent="0.15"/>
    <row r="140" spans="1:26" s="6" customFormat="1" ht="14.65" hidden="1" customHeight="1" x14ac:dyDescent="0.15"/>
    <row r="141" spans="1:26" s="6" customFormat="1" ht="14.65" hidden="1" customHeight="1" x14ac:dyDescent="0.15"/>
    <row r="142" spans="1:26" s="6" customFormat="1" ht="14.65" hidden="1" customHeight="1" x14ac:dyDescent="0.15"/>
    <row r="143" spans="1:26" s="6" customFormat="1" ht="14.65" hidden="1" customHeight="1" x14ac:dyDescent="0.15"/>
    <row r="144" spans="1:26" s="6" customFormat="1" ht="14.65" hidden="1" customHeight="1" x14ac:dyDescent="0.15"/>
    <row r="145" spans="2:14" s="6" customFormat="1" ht="14.65" hidden="1" customHeight="1" x14ac:dyDescent="0.15"/>
    <row r="146" spans="2:14" s="6" customFormat="1" ht="14.65" hidden="1" customHeight="1" x14ac:dyDescent="0.15"/>
    <row r="147" spans="2:14" s="6" customFormat="1" ht="14.65" hidden="1" customHeight="1" x14ac:dyDescent="0.15"/>
    <row r="148" spans="2:14" s="6" customFormat="1" ht="14.65" hidden="1" customHeight="1" x14ac:dyDescent="0.15"/>
    <row r="149" spans="2:14" s="6" customFormat="1" ht="14.65" hidden="1" customHeight="1" x14ac:dyDescent="0.15"/>
    <row r="150" spans="2:14" s="6" customFormat="1" ht="14.65" hidden="1" customHeight="1" x14ac:dyDescent="0.15"/>
    <row r="151" spans="2:14" s="6" customFormat="1" ht="14.65" hidden="1" customHeight="1" x14ac:dyDescent="0.15"/>
    <row r="152" spans="2:14" s="6" customFormat="1" ht="14.65" hidden="1" customHeight="1" x14ac:dyDescent="0.15"/>
    <row r="153" spans="2:14" s="6" customFormat="1" ht="14.65" hidden="1" customHeight="1" x14ac:dyDescent="0.15"/>
    <row r="154" spans="2:14" s="6" customFormat="1" ht="14.65" hidden="1" customHeight="1" x14ac:dyDescent="0.15"/>
    <row r="155" spans="2:14" s="6" customFormat="1" ht="14.65" hidden="1" customHeight="1" x14ac:dyDescent="0.15"/>
    <row r="156" spans="2:14" s="6" customFormat="1" ht="14.65" hidden="1" customHeight="1" x14ac:dyDescent="0.15"/>
    <row r="157" spans="2:14" s="6" customFormat="1" ht="14.65" hidden="1" customHeight="1" x14ac:dyDescent="0.15"/>
    <row r="158" spans="2:14" s="6" customFormat="1" ht="14.65" hidden="1" customHeight="1" x14ac:dyDescent="0.15"/>
    <row r="159" spans="2:14" s="6" customFormat="1" ht="14.65" hidden="1" customHeight="1" x14ac:dyDescent="0.15"/>
    <row r="160" spans="2:14" s="6" customFormat="1" ht="14.65" hidden="1" customHeight="1" x14ac:dyDescent="0.15"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</row>
    <row r="161" spans="1:26" s="6" customFormat="1" ht="14.65" hidden="1" customHeight="1" x14ac:dyDescent="0.1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Z161" s="28"/>
    </row>
    <row r="162" spans="1:26" s="6" customFormat="1" ht="14.65" hidden="1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Z162" s="5"/>
    </row>
    <row r="163" spans="1:26" s="6" customFormat="1" ht="14.65" hidden="1" customHeight="1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Z163" s="1"/>
    </row>
    <row r="164" spans="1:26" s="6" customFormat="1" ht="14.65" hidden="1" customHeight="1" x14ac:dyDescent="0.15">
      <c r="Z164" s="1"/>
    </row>
    <row r="165" spans="1:26" s="6" customFormat="1" ht="14.65" hidden="1" customHeight="1" x14ac:dyDescent="0.15"/>
    <row r="166" spans="1:26" s="6" customFormat="1" ht="14.65" hidden="1" customHeight="1" x14ac:dyDescent="0.15"/>
    <row r="167" spans="1:26" s="6" customFormat="1" ht="14.65" hidden="1" customHeight="1" x14ac:dyDescent="0.15"/>
    <row r="168" spans="1:26" s="6" customFormat="1" ht="14.65" hidden="1" customHeight="1" x14ac:dyDescent="0.15"/>
    <row r="169" spans="1:26" s="6" customFormat="1" ht="14.65" hidden="1" customHeight="1" x14ac:dyDescent="0.15"/>
    <row r="170" spans="1:26" s="6" customFormat="1" ht="14.65" hidden="1" customHeight="1" x14ac:dyDescent="0.15"/>
    <row r="171" spans="1:26" s="6" customFormat="1" ht="14.65" hidden="1" customHeight="1" x14ac:dyDescent="0.15"/>
    <row r="172" spans="1:26" s="6" customFormat="1" ht="14.65" hidden="1" customHeight="1" x14ac:dyDescent="0.15"/>
    <row r="173" spans="1:26" s="6" customFormat="1" ht="14.65" hidden="1" customHeight="1" x14ac:dyDescent="0.15"/>
    <row r="174" spans="1:26" s="6" customFormat="1" ht="14.65" hidden="1" customHeight="1" x14ac:dyDescent="0.15">
      <c r="A174" s="28"/>
    </row>
    <row r="175" spans="1:26" s="6" customFormat="1" ht="14.65" hidden="1" customHeight="1" x14ac:dyDescent="0.15">
      <c r="A175" s="5"/>
    </row>
    <row r="176" spans="1:26" s="6" customFormat="1" ht="14.65" hidden="1" customHeight="1" x14ac:dyDescent="0.15">
      <c r="A176" s="1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</row>
    <row r="177" spans="1:26" s="6" customFormat="1" ht="14.65" hidden="1" customHeight="1" x14ac:dyDescent="0.15">
      <c r="A177" s="1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6" s="6" customFormat="1" ht="14.65" hidden="1" customHeight="1" x14ac:dyDescent="0.15"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6" s="6" customFormat="1" ht="14.65" hidden="1" customHeight="1" x14ac:dyDescent="0.15"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6" s="28" customFormat="1" ht="14.65" hidden="1" customHeight="1" x14ac:dyDescent="0.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s="5" customFormat="1" ht="14.65" hidden="1" customHeight="1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65" hidden="1" customHeight="1" x14ac:dyDescent="0.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65" hidden="1" customHeight="1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s="6" customFormat="1" ht="14.65" hidden="1" customHeight="1" x14ac:dyDescent="0.15"/>
    <row r="185" spans="1:26" s="6" customFormat="1" ht="14.65" hidden="1" customHeight="1" x14ac:dyDescent="0.15"/>
    <row r="186" spans="1:26" s="6" customFormat="1" ht="14.65" hidden="1" customHeight="1" x14ac:dyDescent="0.15"/>
    <row r="187" spans="1:26" s="6" customFormat="1" ht="14.65" hidden="1" customHeight="1" x14ac:dyDescent="0.15"/>
    <row r="188" spans="1:26" s="6" customFormat="1" ht="14.65" hidden="1" customHeight="1" x14ac:dyDescent="0.15"/>
    <row r="189" spans="1:26" s="6" customFormat="1" ht="14.65" hidden="1" customHeight="1" x14ac:dyDescent="0.15"/>
    <row r="190" spans="1:26" s="6" customFormat="1" ht="14.65" hidden="1" customHeight="1" x14ac:dyDescent="0.15"/>
    <row r="191" spans="1:26" s="6" customFormat="1" ht="14.65" hidden="1" customHeight="1" x14ac:dyDescent="0.15"/>
    <row r="192" spans="1:26" s="6" customFormat="1" ht="14.65" hidden="1" customHeight="1" x14ac:dyDescent="0.15"/>
    <row r="193" s="6" customFormat="1" ht="14.65" hidden="1" customHeight="1" x14ac:dyDescent="0.15"/>
    <row r="194" s="6" customFormat="1" ht="14.65" hidden="1" customHeight="1" x14ac:dyDescent="0.15"/>
    <row r="195" s="6" customFormat="1" ht="14.65" hidden="1" customHeight="1" x14ac:dyDescent="0.15"/>
    <row r="196" s="6" customFormat="1" ht="14.65" hidden="1" customHeight="1" x14ac:dyDescent="0.15"/>
    <row r="197" s="6" customFormat="1" ht="14.65" hidden="1" customHeight="1" x14ac:dyDescent="0.15"/>
    <row r="198" s="6" customFormat="1" ht="14.65" hidden="1" customHeight="1" x14ac:dyDescent="0.15"/>
    <row r="199" s="6" customFormat="1" ht="14.65" hidden="1" customHeight="1" x14ac:dyDescent="0.15"/>
    <row r="200" s="6" customFormat="1" ht="14.65" hidden="1" customHeight="1" x14ac:dyDescent="0.15"/>
    <row r="201" s="6" customFormat="1" ht="14.65" hidden="1" customHeight="1" x14ac:dyDescent="0.15"/>
    <row r="202" s="6" customFormat="1" ht="14.65" hidden="1" customHeight="1" x14ac:dyDescent="0.15"/>
    <row r="203" s="6" customFormat="1" ht="14.65" hidden="1" customHeight="1" x14ac:dyDescent="0.15"/>
    <row r="204" s="6" customFormat="1" ht="14.65" hidden="1" customHeight="1" x14ac:dyDescent="0.15"/>
    <row r="205" s="6" customFormat="1" ht="14.65" hidden="1" customHeight="1" x14ac:dyDescent="0.15"/>
    <row r="206" s="6" customFormat="1" ht="14.65" hidden="1" customHeight="1" x14ac:dyDescent="0.15"/>
    <row r="207" s="6" customFormat="1" ht="14.65" hidden="1" customHeight="1" x14ac:dyDescent="0.15"/>
    <row r="208" s="6" customFormat="1" ht="14.65" hidden="1" customHeight="1" x14ac:dyDescent="0.15"/>
    <row r="209" spans="2:26" s="6" customFormat="1" ht="14.65" hidden="1" customHeight="1" x14ac:dyDescent="0.15"/>
    <row r="210" spans="2:26" s="6" customFormat="1" ht="14.65" hidden="1" customHeight="1" x14ac:dyDescent="0.15"/>
    <row r="211" spans="2:26" s="6" customFormat="1" ht="14.65" hidden="1" customHeight="1" x14ac:dyDescent="0.15"/>
    <row r="212" spans="2:26" s="6" customFormat="1" ht="14.65" hidden="1" customHeight="1" x14ac:dyDescent="0.15"/>
    <row r="213" spans="2:26" s="6" customFormat="1" ht="14.65" hidden="1" customHeight="1" x14ac:dyDescent="0.15"/>
    <row r="214" spans="2:26" s="6" customFormat="1" ht="14.65" hidden="1" customHeight="1" x14ac:dyDescent="0.15"/>
    <row r="215" spans="2:26" s="6" customFormat="1" ht="14.65" hidden="1" customHeight="1" x14ac:dyDescent="0.15"/>
    <row r="216" spans="2:26" s="6" customFormat="1" ht="14.65" hidden="1" customHeight="1" x14ac:dyDescent="0.15"/>
    <row r="217" spans="2:26" s="6" customFormat="1" ht="14.65" hidden="1" customHeight="1" x14ac:dyDescent="0.15"/>
    <row r="218" spans="2:26" s="6" customFormat="1" ht="14.65" hidden="1" customHeight="1" x14ac:dyDescent="0.15"/>
    <row r="219" spans="2:26" s="6" customFormat="1" ht="14.65" hidden="1" customHeight="1" x14ac:dyDescent="0.15"/>
    <row r="220" spans="2:26" s="6" customFormat="1" ht="14.65" hidden="1" customHeight="1" x14ac:dyDescent="0.15"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</row>
    <row r="221" spans="2:26" s="6" customFormat="1" ht="14.65" hidden="1" customHeight="1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Z221" s="29"/>
    </row>
    <row r="222" spans="2:26" s="6" customFormat="1" ht="14.65" hidden="1" customHeight="1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1"/>
    </row>
    <row r="223" spans="2:26" s="6" customFormat="1" ht="14.65" hidden="1" customHeight="1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s="6" customFormat="1" ht="14.65" hidden="1" customHeight="1" x14ac:dyDescent="0.1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s="6" customFormat="1" ht="14.65" hidden="1" customHeight="1" x14ac:dyDescent="0.1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s="6" customFormat="1" ht="14.65" hidden="1" customHeight="1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s="6" customFormat="1" ht="14.65" hidden="1" customHeight="1" x14ac:dyDescent="0.1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Z227" s="3"/>
    </row>
    <row r="228" spans="1:26" s="6" customFormat="1" ht="14.65" hidden="1" customHeight="1" x14ac:dyDescent="0.15">
      <c r="Z228" s="3"/>
    </row>
    <row r="229" spans="1:26" s="6" customFormat="1" ht="14.65" hidden="1" customHeight="1" x14ac:dyDescent="0.15"/>
    <row r="230" spans="1:26" s="6" customFormat="1" ht="14.65" hidden="1" customHeight="1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26" s="6" customFormat="1" ht="14.65" hidden="1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s="6" customFormat="1" ht="14.65" hidden="1" customHeight="1" x14ac:dyDescent="0.1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Z232" s="3"/>
    </row>
    <row r="233" spans="1:26" s="6" customFormat="1" ht="14.65" hidden="1" customHeight="1" x14ac:dyDescent="0.15">
      <c r="Z233" s="3"/>
    </row>
    <row r="234" spans="1:26" s="6" customFormat="1" ht="14.65" hidden="1" customHeight="1" x14ac:dyDescent="0.15">
      <c r="A234" s="29"/>
    </row>
    <row r="235" spans="1:26" s="6" customFormat="1" ht="14.65" hidden="1" customHeight="1" x14ac:dyDescent="0.15">
      <c r="A235" s="1"/>
    </row>
    <row r="236" spans="1:26" s="6" customFormat="1" ht="14.65" hidden="1" customHeight="1" x14ac:dyDescent="0.15">
      <c r="A236" s="3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</row>
    <row r="237" spans="1:26" s="6" customFormat="1" ht="14.65" hidden="1" customHeight="1" x14ac:dyDescent="0.15">
      <c r="A237" s="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6" s="6" customFormat="1" ht="14.65" hidden="1" customHeight="1" x14ac:dyDescent="0.15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6" customFormat="1" ht="14.65" hidden="1" customHeight="1" x14ac:dyDescent="0.15">
      <c r="A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6" s="29" customFormat="1" ht="14.65" hidden="1" customHeight="1" x14ac:dyDescent="0.15">
      <c r="A240" s="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6"/>
    </row>
    <row r="241" spans="1:26" ht="14.65" hidden="1" customHeight="1" x14ac:dyDescent="0.15">
      <c r="A241" s="3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6"/>
    </row>
    <row r="242" spans="1:26" s="3" customFormat="1" ht="14.65" hidden="1" customHeight="1" x14ac:dyDescent="0.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Z242" s="6"/>
    </row>
    <row r="243" spans="1:26" s="3" customFormat="1" ht="14.65" hidden="1" customHeight="1" x14ac:dyDescent="0.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Z243" s="6"/>
    </row>
    <row r="244" spans="1:26" s="3" customFormat="1" ht="14.65" hidden="1" customHeight="1" x14ac:dyDescent="0.1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s="3" customFormat="1" ht="14.65" hidden="1" customHeight="1" x14ac:dyDescent="0.1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s="3" customFormat="1" ht="14.65" hidden="1" customHeight="1" x14ac:dyDescent="0.1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Z246" s="6"/>
    </row>
    <row r="247" spans="1:26" s="3" customFormat="1" ht="14.65" hidden="1" customHeight="1" x14ac:dyDescent="0.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Z247" s="6"/>
    </row>
    <row r="248" spans="1:26" s="6" customFormat="1" ht="14.65" hidden="1" customHeight="1" x14ac:dyDescent="0.15"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6" s="6" customFormat="1" ht="14.65" hidden="1" customHeight="1" x14ac:dyDescent="0.15"/>
    <row r="250" spans="1:26" s="3" customFormat="1" ht="14.65" hidden="1" customHeight="1" x14ac:dyDescent="0.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s="3" customFormat="1" ht="14.65" hidden="1" customHeight="1" x14ac:dyDescent="0.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s="3" customFormat="1" ht="14.65" hidden="1" customHeight="1" x14ac:dyDescent="0.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s="6" customFormat="1" ht="14.65" hidden="1" customHeight="1" x14ac:dyDescent="0.15"/>
    <row r="254" spans="1:26" s="6" customFormat="1" ht="14.65" hidden="1" customHeight="1" x14ac:dyDescent="0.15"/>
    <row r="255" spans="1:26" s="6" customFormat="1" ht="14.65" hidden="1" customHeight="1" x14ac:dyDescent="0.15"/>
    <row r="256" spans="1:26" s="6" customFormat="1" ht="14.65" hidden="1" customHeight="1" x14ac:dyDescent="0.15"/>
    <row r="257" spans="2:26" s="6" customFormat="1" ht="14.65" hidden="1" customHeight="1" x14ac:dyDescent="0.15"/>
    <row r="258" spans="2:26" s="6" customFormat="1" ht="14.65" hidden="1" customHeight="1" x14ac:dyDescent="0.15"/>
    <row r="259" spans="2:26" s="6" customFormat="1" ht="14.65" hidden="1" customHeight="1" x14ac:dyDescent="0.15"/>
    <row r="260" spans="2:26" s="6" customFormat="1" ht="14.65" hidden="1" customHeight="1" x14ac:dyDescent="0.15"/>
    <row r="261" spans="2:26" s="6" customFormat="1" ht="14.65" hidden="1" customHeight="1" x14ac:dyDescent="0.15"/>
    <row r="262" spans="2:26" s="6" customFormat="1" ht="14.65" hidden="1" customHeight="1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2:26" s="6" customFormat="1" ht="14.65" hidden="1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Z263" s="1"/>
    </row>
    <row r="264" spans="2:26" s="6" customFormat="1" ht="14.65" hidden="1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Z264" s="1"/>
    </row>
    <row r="265" spans="2:26" s="6" customFormat="1" ht="14.65" hidden="1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Z265" s="1"/>
    </row>
    <row r="266" spans="2:26" s="6" customFormat="1" ht="14.65" hidden="1" customHeight="1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Z266" s="1"/>
    </row>
    <row r="267" spans="2:26" s="6" customFormat="1" ht="14.65" hidden="1" customHeight="1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Z267" s="1"/>
    </row>
    <row r="268" spans="2:26" s="6" customFormat="1" ht="14.65" hidden="1" customHeight="1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Z268" s="1"/>
    </row>
    <row r="269" spans="2:26" s="6" customFormat="1" ht="14.65" hidden="1" customHeight="1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Z269" s="1"/>
    </row>
    <row r="270" spans="2:26" s="6" customFormat="1" ht="14.65" hidden="1" customHeight="1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Z270" s="1"/>
    </row>
    <row r="271" spans="2:26" s="6" customFormat="1" ht="14.65" hidden="1" customHeight="1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Z271" s="1"/>
    </row>
    <row r="272" spans="2:26" s="6" customFormat="1" ht="14.65" hidden="1" customHeight="1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Z272" s="1"/>
    </row>
    <row r="273" spans="1:26" s="6" customFormat="1" ht="14.65" hidden="1" customHeight="1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Z273" s="1"/>
    </row>
    <row r="274" spans="1:26" s="6" customFormat="1" ht="14.65" hidden="1" customHeight="1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Z274" s="1"/>
    </row>
    <row r="275" spans="1:26" s="6" customFormat="1" ht="14.65" hidden="1" customHeight="1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Z275" s="1"/>
    </row>
    <row r="276" spans="1:26" s="6" customFormat="1" ht="14.65" hidden="1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Z276" s="1"/>
    </row>
    <row r="277" spans="1:26" s="6" customFormat="1" ht="14.65" hidden="1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Z277" s="1"/>
    </row>
    <row r="278" spans="1:26" s="6" customFormat="1" ht="14.65" hidden="1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s="6" customFormat="1" ht="14.65" hidden="1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s="6" customFormat="1" ht="14.65" hidden="1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s="6" customFormat="1" ht="14.65" hidden="1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65" hidden="1" customHeight="1" x14ac:dyDescent="0.15"/>
    <row r="283" spans="1:26" ht="14.65" hidden="1" customHeight="1" x14ac:dyDescent="0.15"/>
  </sheetData>
  <mergeCells count="10">
    <mergeCell ref="O60:Y60"/>
    <mergeCell ref="O62:Y62"/>
    <mergeCell ref="B63:M63"/>
    <mergeCell ref="O63:Y63"/>
    <mergeCell ref="O22:Y22"/>
    <mergeCell ref="B1:Z1"/>
    <mergeCell ref="B2:Z2"/>
    <mergeCell ref="B3:Z3"/>
    <mergeCell ref="B5:M5"/>
    <mergeCell ref="O5:Y5"/>
  </mergeCells>
  <phoneticPr fontId="3"/>
  <printOptions horizontalCentered="1"/>
  <pageMargins left="0.39370078740157483" right="0.39370078740157483" top="0.39370078740157483" bottom="0.39370078740157483" header="0.35433070866141736" footer="0.31496062992125984"/>
  <pageSetup paperSize="9" scale="90" orientation="portrait" cellComments="asDisplayed" r:id="rId1"/>
  <headerFooter alignWithMargins="0">
    <oddFooter>&amp;R郡上市（一般会計等）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zoomScaleSheetLayoutView="100" workbookViewId="0">
      <selection activeCell="M9" sqref="M9"/>
    </sheetView>
  </sheetViews>
  <sheetFormatPr defaultRowHeight="13.5" x14ac:dyDescent="0.15"/>
  <cols>
    <col min="1" max="1" width="4.375" customWidth="1"/>
    <col min="2" max="2" width="20" customWidth="1"/>
    <col min="3" max="3" width="13.125" customWidth="1"/>
    <col min="4" max="12" width="11.125" customWidth="1"/>
  </cols>
  <sheetData>
    <row r="1" spans="1:12" ht="16.5" customHeight="1" x14ac:dyDescent="0.15"/>
    <row r="2" spans="1:12" x14ac:dyDescent="0.15">
      <c r="B2" s="332" t="s">
        <v>302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15">
      <c r="A3" s="98"/>
      <c r="B3" s="333" t="s">
        <v>303</v>
      </c>
      <c r="C3" s="334"/>
      <c r="D3" s="333"/>
      <c r="E3" s="333"/>
      <c r="F3" s="333"/>
      <c r="G3" s="333"/>
      <c r="H3" s="333"/>
      <c r="I3" s="333"/>
      <c r="J3" s="333"/>
      <c r="K3" s="333"/>
      <c r="L3" s="335" t="s">
        <v>239</v>
      </c>
    </row>
    <row r="4" spans="1:12" ht="15.95" customHeight="1" x14ac:dyDescent="0.15">
      <c r="A4" s="98"/>
      <c r="B4" s="476" t="s">
        <v>227</v>
      </c>
      <c r="C4" s="478" t="s">
        <v>304</v>
      </c>
      <c r="D4" s="336"/>
      <c r="E4" s="481" t="s">
        <v>305</v>
      </c>
      <c r="F4" s="483" t="s">
        <v>306</v>
      </c>
      <c r="G4" s="476" t="s">
        <v>307</v>
      </c>
      <c r="H4" s="476" t="s">
        <v>308</v>
      </c>
      <c r="I4" s="478" t="s">
        <v>309</v>
      </c>
      <c r="J4" s="337"/>
      <c r="K4" s="338"/>
      <c r="L4" s="476" t="s">
        <v>310</v>
      </c>
    </row>
    <row r="5" spans="1:12" ht="15.95" customHeight="1" x14ac:dyDescent="0.15">
      <c r="A5" s="98"/>
      <c r="B5" s="480"/>
      <c r="C5" s="477"/>
      <c r="D5" s="339" t="s">
        <v>311</v>
      </c>
      <c r="E5" s="482"/>
      <c r="F5" s="484"/>
      <c r="G5" s="477"/>
      <c r="H5" s="477"/>
      <c r="I5" s="479"/>
      <c r="J5" s="344" t="s">
        <v>312</v>
      </c>
      <c r="K5" s="344" t="s">
        <v>313</v>
      </c>
      <c r="L5" s="477"/>
    </row>
    <row r="6" spans="1:12" ht="21" customHeight="1" x14ac:dyDescent="0.15">
      <c r="A6" s="98"/>
      <c r="B6" s="340" t="s">
        <v>314</v>
      </c>
      <c r="C6" s="341"/>
      <c r="D6" s="342"/>
      <c r="E6" s="343"/>
      <c r="F6" s="341"/>
      <c r="G6" s="341"/>
      <c r="H6" s="341"/>
      <c r="I6" s="341"/>
      <c r="J6" s="341"/>
      <c r="K6" s="341"/>
      <c r="L6" s="341"/>
    </row>
    <row r="7" spans="1:12" ht="21" customHeight="1" x14ac:dyDescent="0.15">
      <c r="A7" s="98"/>
      <c r="B7" s="340" t="s">
        <v>315</v>
      </c>
      <c r="C7" s="341">
        <v>61219.99</v>
      </c>
      <c r="D7" s="342">
        <v>21595.743999999999</v>
      </c>
      <c r="E7" s="343">
        <v>61219.99</v>
      </c>
      <c r="F7" s="341">
        <v>0</v>
      </c>
      <c r="G7" s="341">
        <v>0</v>
      </c>
      <c r="H7" s="341">
        <v>0</v>
      </c>
      <c r="I7" s="341">
        <v>0</v>
      </c>
      <c r="J7" s="341">
        <v>0</v>
      </c>
      <c r="K7" s="341">
        <v>0</v>
      </c>
      <c r="L7" s="341">
        <v>0</v>
      </c>
    </row>
    <row r="8" spans="1:12" ht="21" customHeight="1" x14ac:dyDescent="0.15">
      <c r="A8" s="98"/>
      <c r="B8" s="340" t="s">
        <v>316</v>
      </c>
      <c r="C8" s="341">
        <v>389077.82900000003</v>
      </c>
      <c r="D8" s="342">
        <v>48488.47</v>
      </c>
      <c r="E8" s="343">
        <v>387947.576</v>
      </c>
      <c r="F8" s="341">
        <v>1130.2529999999999</v>
      </c>
      <c r="G8" s="341">
        <v>0</v>
      </c>
      <c r="H8" s="341">
        <v>0</v>
      </c>
      <c r="I8" s="341">
        <v>0</v>
      </c>
      <c r="J8" s="341">
        <v>0</v>
      </c>
      <c r="K8" s="341">
        <v>0</v>
      </c>
      <c r="L8" s="341">
        <v>0</v>
      </c>
    </row>
    <row r="9" spans="1:12" ht="21" customHeight="1" x14ac:dyDescent="0.15">
      <c r="A9" s="98"/>
      <c r="B9" s="340" t="s">
        <v>317</v>
      </c>
      <c r="C9" s="341">
        <v>505727.592</v>
      </c>
      <c r="D9" s="342">
        <v>83871.487999999998</v>
      </c>
      <c r="E9" s="343">
        <v>505727.592</v>
      </c>
      <c r="F9" s="341">
        <v>0</v>
      </c>
      <c r="G9" s="341">
        <v>0</v>
      </c>
      <c r="H9" s="341">
        <v>0</v>
      </c>
      <c r="I9" s="341">
        <v>0</v>
      </c>
      <c r="J9" s="341">
        <v>0</v>
      </c>
      <c r="K9" s="341">
        <v>0</v>
      </c>
      <c r="L9" s="341">
        <v>0</v>
      </c>
    </row>
    <row r="10" spans="1:12" ht="21" customHeight="1" x14ac:dyDescent="0.15">
      <c r="A10" s="98"/>
      <c r="B10" s="340" t="s">
        <v>318</v>
      </c>
      <c r="C10" s="341">
        <v>466481.59700000001</v>
      </c>
      <c r="D10" s="342">
        <v>207523.826</v>
      </c>
      <c r="E10" s="343">
        <v>393759.12800000003</v>
      </c>
      <c r="F10" s="341">
        <v>0</v>
      </c>
      <c r="G10" s="341">
        <v>44402.423000000003</v>
      </c>
      <c r="H10" s="341">
        <v>28320.045999999998</v>
      </c>
      <c r="I10" s="341">
        <v>0</v>
      </c>
      <c r="J10" s="341">
        <v>0</v>
      </c>
      <c r="K10" s="341">
        <v>0</v>
      </c>
      <c r="L10" s="341">
        <v>0</v>
      </c>
    </row>
    <row r="11" spans="1:12" ht="21" customHeight="1" x14ac:dyDescent="0.15">
      <c r="A11" s="98"/>
      <c r="B11" s="340" t="s">
        <v>319</v>
      </c>
      <c r="C11" s="341">
        <v>15799695.715</v>
      </c>
      <c r="D11" s="342">
        <v>1873354.7660000001</v>
      </c>
      <c r="E11" s="343">
        <v>144531.476</v>
      </c>
      <c r="F11" s="341">
        <v>234195.32</v>
      </c>
      <c r="G11" s="341">
        <v>4740449.3729999997</v>
      </c>
      <c r="H11" s="341">
        <v>7678799.5460000001</v>
      </c>
      <c r="I11" s="341">
        <v>0</v>
      </c>
      <c r="J11" s="341">
        <v>0</v>
      </c>
      <c r="K11" s="341">
        <v>0</v>
      </c>
      <c r="L11" s="341">
        <v>3001720</v>
      </c>
    </row>
    <row r="12" spans="1:12" ht="21" customHeight="1" x14ac:dyDescent="0.15">
      <c r="A12" s="98"/>
      <c r="B12" s="340" t="s">
        <v>320</v>
      </c>
      <c r="C12" s="341">
        <v>5437250.5010000002</v>
      </c>
      <c r="D12" s="342">
        <v>973724.57900000003</v>
      </c>
      <c r="E12" s="343">
        <v>5353059.5310000004</v>
      </c>
      <c r="F12" s="341">
        <v>40649.495000000003</v>
      </c>
      <c r="G12" s="341">
        <v>33655.169000000002</v>
      </c>
      <c r="H12" s="341">
        <v>9886.3060000000005</v>
      </c>
      <c r="I12" s="341">
        <v>0</v>
      </c>
      <c r="J12" s="341">
        <v>0</v>
      </c>
      <c r="K12" s="341">
        <v>0</v>
      </c>
      <c r="L12" s="341">
        <v>0</v>
      </c>
    </row>
    <row r="13" spans="1:12" ht="21" customHeight="1" x14ac:dyDescent="0.15">
      <c r="A13" s="98"/>
      <c r="B13" s="340" t="s">
        <v>321</v>
      </c>
      <c r="C13" s="341"/>
      <c r="D13" s="342"/>
      <c r="E13" s="343"/>
      <c r="F13" s="341"/>
      <c r="G13" s="341"/>
      <c r="H13" s="341"/>
      <c r="I13" s="341"/>
      <c r="J13" s="341"/>
      <c r="K13" s="341"/>
      <c r="L13" s="341"/>
    </row>
    <row r="14" spans="1:12" ht="21" customHeight="1" x14ac:dyDescent="0.15">
      <c r="A14" s="98"/>
      <c r="B14" s="340" t="s">
        <v>322</v>
      </c>
      <c r="C14" s="341">
        <v>11104041.145</v>
      </c>
      <c r="D14" s="342">
        <v>770074.81499999994</v>
      </c>
      <c r="E14" s="343">
        <v>604152.56900000002</v>
      </c>
      <c r="F14" s="341">
        <v>0</v>
      </c>
      <c r="G14" s="341">
        <v>5063748.7640000004</v>
      </c>
      <c r="H14" s="341">
        <v>5436139.8119999999</v>
      </c>
      <c r="I14" s="341">
        <v>0</v>
      </c>
      <c r="J14" s="341">
        <v>0</v>
      </c>
      <c r="K14" s="341">
        <v>0</v>
      </c>
      <c r="L14" s="341">
        <v>0</v>
      </c>
    </row>
    <row r="15" spans="1:12" ht="21" customHeight="1" x14ac:dyDescent="0.15">
      <c r="A15" s="98"/>
      <c r="B15" s="340" t="s">
        <v>323</v>
      </c>
      <c r="C15" s="341">
        <v>167638.66399999999</v>
      </c>
      <c r="D15" s="342">
        <v>43963.616999999998</v>
      </c>
      <c r="E15" s="343">
        <v>167638.66399999999</v>
      </c>
      <c r="F15" s="341">
        <v>0</v>
      </c>
      <c r="G15" s="341">
        <v>0</v>
      </c>
      <c r="H15" s="341">
        <v>0</v>
      </c>
      <c r="I15" s="341">
        <v>0</v>
      </c>
      <c r="J15" s="341">
        <v>0</v>
      </c>
      <c r="K15" s="341">
        <v>0</v>
      </c>
      <c r="L15" s="341">
        <v>0</v>
      </c>
    </row>
    <row r="16" spans="1:12" ht="21" customHeight="1" x14ac:dyDescent="0.15">
      <c r="A16" s="98"/>
      <c r="B16" s="340" t="s">
        <v>324</v>
      </c>
      <c r="C16" s="341">
        <v>0</v>
      </c>
      <c r="D16" s="342">
        <v>0</v>
      </c>
      <c r="E16" s="343">
        <v>0</v>
      </c>
      <c r="F16" s="341">
        <v>0</v>
      </c>
      <c r="G16" s="341">
        <v>0</v>
      </c>
      <c r="H16" s="341">
        <v>0</v>
      </c>
      <c r="I16" s="341">
        <v>0</v>
      </c>
      <c r="J16" s="341">
        <v>0</v>
      </c>
      <c r="K16" s="341">
        <v>0</v>
      </c>
      <c r="L16" s="341">
        <v>0</v>
      </c>
    </row>
    <row r="17" spans="1:12" ht="21" customHeight="1" x14ac:dyDescent="0.15">
      <c r="A17" s="98"/>
      <c r="B17" s="340" t="s">
        <v>325</v>
      </c>
      <c r="C17" s="341">
        <v>10444.668</v>
      </c>
      <c r="D17" s="342">
        <v>3250.34</v>
      </c>
      <c r="E17" s="343">
        <v>2764.08</v>
      </c>
      <c r="F17" s="341">
        <v>3734.1819999999998</v>
      </c>
      <c r="G17" s="341">
        <v>0</v>
      </c>
      <c r="H17" s="341">
        <v>3946.4059999999999</v>
      </c>
      <c r="I17" s="341">
        <v>0</v>
      </c>
      <c r="J17" s="341">
        <v>0</v>
      </c>
      <c r="K17" s="341">
        <v>0</v>
      </c>
      <c r="L17" s="341">
        <v>0</v>
      </c>
    </row>
    <row r="18" spans="1:12" ht="24.95" customHeight="1" x14ac:dyDescent="0.15">
      <c r="A18" s="98"/>
      <c r="B18" s="179" t="s">
        <v>201</v>
      </c>
      <c r="C18" s="343">
        <f>SUM(C6:C17)</f>
        <v>33941577.700999998</v>
      </c>
      <c r="D18" s="342">
        <f t="shared" ref="D18:L18" si="0">SUM(D6:D17)</f>
        <v>4025847.645</v>
      </c>
      <c r="E18" s="343">
        <f t="shared" si="0"/>
        <v>7620800.6060000006</v>
      </c>
      <c r="F18" s="341">
        <f t="shared" si="0"/>
        <v>279709.25</v>
      </c>
      <c r="G18" s="341">
        <f t="shared" si="0"/>
        <v>9882255.7290000003</v>
      </c>
      <c r="H18" s="341">
        <f t="shared" si="0"/>
        <v>13157092.116</v>
      </c>
      <c r="I18" s="341">
        <f t="shared" si="0"/>
        <v>0</v>
      </c>
      <c r="J18" s="341">
        <f t="shared" si="0"/>
        <v>0</v>
      </c>
      <c r="K18" s="341">
        <f t="shared" si="0"/>
        <v>0</v>
      </c>
      <c r="L18" s="341">
        <f t="shared" si="0"/>
        <v>3001720</v>
      </c>
    </row>
    <row r="19" spans="1:12" ht="3.75" customHeight="1" x14ac:dyDescent="0.1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</row>
    <row r="20" spans="1:12" ht="12" customHeight="1" x14ac:dyDescent="0.15"/>
  </sheetData>
  <mergeCells count="8">
    <mergeCell ref="G4:G5"/>
    <mergeCell ref="H4:H5"/>
    <mergeCell ref="I4:I5"/>
    <mergeCell ref="L4:L5"/>
    <mergeCell ref="B4:B5"/>
    <mergeCell ref="C4:C5"/>
    <mergeCell ref="E4:E5"/>
    <mergeCell ref="F4:F5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&amp;R郡上市（一般会計等）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90" zoomScaleNormal="90" zoomScaleSheetLayoutView="100" workbookViewId="0">
      <selection activeCell="M9" sqref="M9"/>
    </sheetView>
  </sheetViews>
  <sheetFormatPr defaultRowHeight="13.5" x14ac:dyDescent="0.15"/>
  <cols>
    <col min="1" max="1" width="5.875" style="190" customWidth="1"/>
    <col min="2" max="2" width="23.125" style="190" customWidth="1"/>
    <col min="3" max="11" width="13.125" style="190" customWidth="1"/>
  </cols>
  <sheetData>
    <row r="1" spans="2:11" s="190" customFormat="1" ht="46.5" customHeight="1" x14ac:dyDescent="0.15"/>
    <row r="2" spans="2:11" s="190" customFormat="1" ht="19.5" customHeight="1" x14ac:dyDescent="0.15">
      <c r="B2" s="191" t="s">
        <v>326</v>
      </c>
      <c r="C2" s="192"/>
      <c r="D2" s="192"/>
      <c r="E2" s="192"/>
      <c r="F2" s="192"/>
      <c r="G2" s="192"/>
      <c r="H2" s="192"/>
      <c r="I2" s="192"/>
      <c r="J2" s="193" t="s">
        <v>327</v>
      </c>
      <c r="K2" s="192"/>
    </row>
    <row r="3" spans="2:11" s="190" customFormat="1" ht="27" customHeight="1" x14ac:dyDescent="0.15">
      <c r="B3" s="478" t="s">
        <v>304</v>
      </c>
      <c r="C3" s="485" t="s">
        <v>328</v>
      </c>
      <c r="D3" s="476" t="s">
        <v>329</v>
      </c>
      <c r="E3" s="476" t="s">
        <v>330</v>
      </c>
      <c r="F3" s="476" t="s">
        <v>331</v>
      </c>
      <c r="G3" s="476" t="s">
        <v>332</v>
      </c>
      <c r="H3" s="476" t="s">
        <v>333</v>
      </c>
      <c r="I3" s="476" t="s">
        <v>334</v>
      </c>
      <c r="J3" s="476" t="s">
        <v>335</v>
      </c>
      <c r="K3" s="488"/>
    </row>
    <row r="4" spans="2:11" s="190" customFormat="1" ht="18" customHeight="1" x14ac:dyDescent="0.15">
      <c r="B4" s="479"/>
      <c r="C4" s="486"/>
      <c r="D4" s="487"/>
      <c r="E4" s="487"/>
      <c r="F4" s="487"/>
      <c r="G4" s="487"/>
      <c r="H4" s="487"/>
      <c r="I4" s="487"/>
      <c r="J4" s="487"/>
      <c r="K4" s="489"/>
    </row>
    <row r="5" spans="2:11" s="190" customFormat="1" ht="30" customHeight="1" x14ac:dyDescent="0.15">
      <c r="B5" s="194">
        <v>33941577.700999998</v>
      </c>
      <c r="C5" s="195">
        <v>29778658.407000002</v>
      </c>
      <c r="D5" s="196">
        <v>3291353.889</v>
      </c>
      <c r="E5" s="196">
        <v>42410.281000000003</v>
      </c>
      <c r="F5" s="196">
        <v>735557.36600000004</v>
      </c>
      <c r="G5" s="196">
        <v>0</v>
      </c>
      <c r="H5" s="196">
        <v>81245.686000000002</v>
      </c>
      <c r="I5" s="196">
        <v>12352.072</v>
      </c>
      <c r="J5" s="197">
        <v>0.78</v>
      </c>
      <c r="K5" s="198"/>
    </row>
    <row r="6" spans="2:11" s="190" customFormat="1" x14ac:dyDescent="0.15"/>
    <row r="7" spans="2:11" s="190" customFormat="1" x14ac:dyDescent="0.15"/>
    <row r="8" spans="2:11" s="190" customFormat="1" ht="19.5" customHeight="1" x14ac:dyDescent="0.15">
      <c r="B8" s="191" t="s">
        <v>336</v>
      </c>
      <c r="C8" s="192"/>
      <c r="D8" s="192"/>
      <c r="E8" s="192"/>
      <c r="F8" s="192"/>
      <c r="G8" s="192"/>
      <c r="H8" s="192"/>
      <c r="I8" s="192"/>
      <c r="J8" s="192"/>
      <c r="K8" s="193" t="s">
        <v>337</v>
      </c>
    </row>
    <row r="9" spans="2:11" s="190" customFormat="1" ht="13.5" customHeight="1" x14ac:dyDescent="0.15">
      <c r="B9" s="478" t="s">
        <v>304</v>
      </c>
      <c r="C9" s="485" t="s">
        <v>338</v>
      </c>
      <c r="D9" s="476" t="s">
        <v>339</v>
      </c>
      <c r="E9" s="476" t="s">
        <v>340</v>
      </c>
      <c r="F9" s="476" t="s">
        <v>341</v>
      </c>
      <c r="G9" s="476" t="s">
        <v>342</v>
      </c>
      <c r="H9" s="476" t="s">
        <v>343</v>
      </c>
      <c r="I9" s="476" t="s">
        <v>344</v>
      </c>
      <c r="J9" s="476" t="s">
        <v>345</v>
      </c>
      <c r="K9" s="476" t="s">
        <v>346</v>
      </c>
    </row>
    <row r="10" spans="2:11" s="190" customFormat="1" x14ac:dyDescent="0.15">
      <c r="B10" s="479"/>
      <c r="C10" s="486"/>
      <c r="D10" s="487"/>
      <c r="E10" s="487"/>
      <c r="F10" s="487"/>
      <c r="G10" s="487"/>
      <c r="H10" s="487"/>
      <c r="I10" s="487"/>
      <c r="J10" s="487"/>
      <c r="K10" s="487"/>
    </row>
    <row r="11" spans="2:11" s="190" customFormat="1" ht="34.15" customHeight="1" x14ac:dyDescent="0.15">
      <c r="B11" s="194">
        <v>33941577.700999998</v>
      </c>
      <c r="C11" s="195">
        <v>0</v>
      </c>
      <c r="D11" s="196">
        <v>0</v>
      </c>
      <c r="E11" s="196">
        <v>0</v>
      </c>
      <c r="F11" s="196">
        <v>0</v>
      </c>
      <c r="G11" s="196">
        <v>0</v>
      </c>
      <c r="H11" s="196">
        <v>3252275.068</v>
      </c>
      <c r="I11" s="196">
        <v>18079491.469999999</v>
      </c>
      <c r="J11" s="196">
        <v>12173333.403000001</v>
      </c>
      <c r="K11" s="199">
        <v>436477.76</v>
      </c>
    </row>
    <row r="12" spans="2:11" s="190" customFormat="1" x14ac:dyDescent="0.15"/>
    <row r="13" spans="2:11" s="190" customFormat="1" x14ac:dyDescent="0.15"/>
    <row r="14" spans="2:11" s="190" customFormat="1" ht="19.5" customHeight="1" x14ac:dyDescent="0.15">
      <c r="B14" s="191" t="s">
        <v>347</v>
      </c>
      <c r="E14" s="192"/>
      <c r="F14" s="192"/>
      <c r="G14" s="192"/>
      <c r="H14" s="193" t="s">
        <v>327</v>
      </c>
    </row>
    <row r="15" spans="2:11" s="190" customFormat="1" ht="13.15" customHeight="1" x14ac:dyDescent="0.15">
      <c r="B15" s="478" t="s">
        <v>348</v>
      </c>
      <c r="C15" s="490" t="s">
        <v>349</v>
      </c>
      <c r="D15" s="491"/>
      <c r="E15" s="491"/>
      <c r="F15" s="491"/>
      <c r="G15" s="491"/>
      <c r="H15" s="492"/>
    </row>
    <row r="16" spans="2:11" s="190" customFormat="1" ht="20.25" customHeight="1" x14ac:dyDescent="0.15">
      <c r="B16" s="479"/>
      <c r="C16" s="493"/>
      <c r="D16" s="494"/>
      <c r="E16" s="494"/>
      <c r="F16" s="494"/>
      <c r="G16" s="494"/>
      <c r="H16" s="495"/>
    </row>
    <row r="17" spans="2:8" s="190" customFormat="1" ht="32.450000000000003" customHeight="1" x14ac:dyDescent="0.15">
      <c r="B17" s="200">
        <v>0</v>
      </c>
      <c r="C17" s="496" t="s">
        <v>458</v>
      </c>
      <c r="D17" s="497"/>
      <c r="E17" s="497"/>
      <c r="F17" s="497"/>
      <c r="G17" s="497"/>
      <c r="H17" s="498"/>
    </row>
    <row r="18" spans="2:8" s="190" customFormat="1" ht="9.75" customHeight="1" x14ac:dyDescent="0.15"/>
    <row r="19" spans="2:8" s="190" customFormat="1" x14ac:dyDescent="0.15"/>
  </sheetData>
  <mergeCells count="23">
    <mergeCell ref="B15:B16"/>
    <mergeCell ref="C15:H16"/>
    <mergeCell ref="C17:H17"/>
    <mergeCell ref="F9:F10"/>
    <mergeCell ref="G9:G10"/>
    <mergeCell ref="H9:H10"/>
    <mergeCell ref="I9:I10"/>
    <mergeCell ref="J9:J10"/>
    <mergeCell ref="K9:K10"/>
    <mergeCell ref="B9:B10"/>
    <mergeCell ref="C9:C10"/>
    <mergeCell ref="D9:D10"/>
    <mergeCell ref="E9:E10"/>
    <mergeCell ref="B3:B4"/>
    <mergeCell ref="C3:C4"/>
    <mergeCell ref="J3:J4"/>
    <mergeCell ref="K3:K4"/>
    <mergeCell ref="D3:D4"/>
    <mergeCell ref="E3:E4"/>
    <mergeCell ref="F3:F4"/>
    <mergeCell ref="G3:G4"/>
    <mergeCell ref="H3:H4"/>
    <mergeCell ref="I3:I4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&amp;R郡上市（一般会計等）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opLeftCell="C1" zoomScaleNormal="100" zoomScaleSheetLayoutView="100" workbookViewId="0">
      <selection activeCell="M9" sqref="M9"/>
    </sheetView>
  </sheetViews>
  <sheetFormatPr defaultRowHeight="13.5" x14ac:dyDescent="0.15"/>
  <cols>
    <col min="1" max="1" width="5.125" customWidth="1"/>
    <col min="2" max="2" width="23.125" customWidth="1"/>
    <col min="3" max="7" width="18.625" customWidth="1"/>
  </cols>
  <sheetData>
    <row r="1" spans="2:7" ht="49.5" customHeight="1" x14ac:dyDescent="0.15"/>
    <row r="2" spans="2:7" ht="18" customHeight="1" x14ac:dyDescent="0.15">
      <c r="B2" s="345" t="s">
        <v>350</v>
      </c>
      <c r="C2" s="4"/>
      <c r="D2" s="4"/>
      <c r="E2" s="4"/>
      <c r="F2" s="4"/>
      <c r="G2" s="346" t="s">
        <v>284</v>
      </c>
    </row>
    <row r="3" spans="2:7" s="3" customFormat="1" ht="23.1" customHeight="1" x14ac:dyDescent="0.15">
      <c r="B3" s="472" t="s">
        <v>351</v>
      </c>
      <c r="C3" s="472" t="s">
        <v>352</v>
      </c>
      <c r="D3" s="472" t="s">
        <v>353</v>
      </c>
      <c r="E3" s="474" t="s">
        <v>354</v>
      </c>
      <c r="F3" s="475"/>
      <c r="G3" s="472" t="s">
        <v>355</v>
      </c>
    </row>
    <row r="4" spans="2:7" s="3" customFormat="1" ht="23.1" customHeight="1" x14ac:dyDescent="0.15">
      <c r="B4" s="473"/>
      <c r="C4" s="473"/>
      <c r="D4" s="473"/>
      <c r="E4" s="301" t="s">
        <v>356</v>
      </c>
      <c r="F4" s="301" t="s">
        <v>357</v>
      </c>
      <c r="G4" s="473"/>
    </row>
    <row r="5" spans="2:7" s="3" customFormat="1" ht="27.75" customHeight="1" x14ac:dyDescent="0.15">
      <c r="B5" s="347" t="s">
        <v>358</v>
      </c>
      <c r="C5" s="316">
        <v>1216462.635</v>
      </c>
      <c r="D5" s="316">
        <v>484749.152</v>
      </c>
      <c r="E5" s="316">
        <v>0</v>
      </c>
      <c r="F5" s="316">
        <v>0</v>
      </c>
      <c r="G5" s="316">
        <f>C5+D5-E5-F5</f>
        <v>1701211.787</v>
      </c>
    </row>
    <row r="6" spans="2:7" s="3" customFormat="1" ht="27" customHeight="1" x14ac:dyDescent="0.15">
      <c r="B6" s="348" t="s">
        <v>359</v>
      </c>
      <c r="C6" s="317">
        <v>20847.93</v>
      </c>
      <c r="D6" s="317">
        <v>20906.731</v>
      </c>
      <c r="E6" s="317">
        <v>20847.93</v>
      </c>
      <c r="F6" s="317">
        <v>0</v>
      </c>
      <c r="G6" s="316">
        <f t="shared" ref="G6:G8" si="0">C6+D6-E6-F6</f>
        <v>20906.731</v>
      </c>
    </row>
    <row r="7" spans="2:7" s="3" customFormat="1" ht="27" customHeight="1" x14ac:dyDescent="0.15">
      <c r="B7" s="348" t="s">
        <v>360</v>
      </c>
      <c r="C7" s="317">
        <v>47451.303</v>
      </c>
      <c r="D7" s="317">
        <v>394270.152</v>
      </c>
      <c r="E7" s="317">
        <v>0</v>
      </c>
      <c r="F7" s="317">
        <v>0</v>
      </c>
      <c r="G7" s="316">
        <f t="shared" si="0"/>
        <v>441721.45500000002</v>
      </c>
    </row>
    <row r="8" spans="2:7" s="3" customFormat="1" ht="27" customHeight="1" x14ac:dyDescent="0.15">
      <c r="B8" s="359" t="s">
        <v>434</v>
      </c>
      <c r="C8" s="349">
        <v>280691.26500000001</v>
      </c>
      <c r="D8" s="349">
        <v>285022.67766666668</v>
      </c>
      <c r="E8" s="349">
        <v>280691.26500000001</v>
      </c>
      <c r="F8" s="349">
        <v>0</v>
      </c>
      <c r="G8" s="316">
        <f t="shared" si="0"/>
        <v>285022.67766666668</v>
      </c>
    </row>
    <row r="9" spans="2:7" s="3" customFormat="1" ht="27" hidden="1" customHeight="1" x14ac:dyDescent="0.15">
      <c r="B9" s="350" t="s">
        <v>361</v>
      </c>
      <c r="C9" s="351">
        <v>232584691</v>
      </c>
      <c r="D9" s="351">
        <v>237793688</v>
      </c>
      <c r="E9" s="351">
        <f>C9+D9-G9</f>
        <v>232584691</v>
      </c>
      <c r="F9" s="351">
        <v>0</v>
      </c>
      <c r="G9" s="351">
        <f>D9</f>
        <v>237793688</v>
      </c>
    </row>
    <row r="10" spans="2:7" s="3" customFormat="1" ht="27" hidden="1" customHeight="1" x14ac:dyDescent="0.15">
      <c r="B10" s="352" t="s">
        <v>362</v>
      </c>
      <c r="C10" s="353">
        <v>48220022</v>
      </c>
      <c r="D10" s="353">
        <v>42897577</v>
      </c>
      <c r="E10" s="353">
        <f t="shared" ref="E10" si="1">C10+D10-G10</f>
        <v>48220022</v>
      </c>
      <c r="F10" s="353">
        <v>0</v>
      </c>
      <c r="G10" s="353">
        <f>D10</f>
        <v>42897577</v>
      </c>
    </row>
    <row r="11" spans="2:7" s="3" customFormat="1" ht="27" customHeight="1" x14ac:dyDescent="0.15">
      <c r="B11" s="302"/>
      <c r="C11" s="317"/>
      <c r="D11" s="317"/>
      <c r="E11" s="317"/>
      <c r="F11" s="317"/>
      <c r="G11" s="317"/>
    </row>
    <row r="12" spans="2:7" s="3" customFormat="1" ht="29.1" customHeight="1" x14ac:dyDescent="0.15">
      <c r="B12" s="306" t="s">
        <v>102</v>
      </c>
      <c r="C12" s="317">
        <f>SUM(C5:C8)</f>
        <v>1565453.1329999999</v>
      </c>
      <c r="D12" s="317">
        <f>SUM(D5:D8)</f>
        <v>1184948.7126666666</v>
      </c>
      <c r="E12" s="317">
        <f>SUM(E5:E8)</f>
        <v>301539.19500000001</v>
      </c>
      <c r="F12" s="317">
        <f>SUM(F5:F8)</f>
        <v>0</v>
      </c>
      <c r="G12" s="317">
        <f>SUM(G5:G8)</f>
        <v>2448862.6506666662</v>
      </c>
    </row>
    <row r="13" spans="2:7" ht="5.25" customHeight="1" x14ac:dyDescent="0.15"/>
    <row r="14" spans="2:7" x14ac:dyDescent="0.15">
      <c r="B14" s="202"/>
    </row>
  </sheetData>
  <mergeCells count="5">
    <mergeCell ref="C3:C4"/>
    <mergeCell ref="D3:D4"/>
    <mergeCell ref="E3:F3"/>
    <mergeCell ref="G3:G4"/>
    <mergeCell ref="B3:B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&amp;R郡上市（一般会計等）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zoomScaleSheetLayoutView="100" workbookViewId="0">
      <selection activeCell="M9" sqref="M9"/>
    </sheetView>
  </sheetViews>
  <sheetFormatPr defaultRowHeight="13.5" x14ac:dyDescent="0.15"/>
  <cols>
    <col min="1" max="1" width="3.625" customWidth="1"/>
    <col min="2" max="2" width="18.125" customWidth="1"/>
    <col min="3" max="4" width="20.5" style="203" customWidth="1"/>
    <col min="5" max="5" width="14.625" style="203" customWidth="1"/>
    <col min="6" max="6" width="20.625" style="203" customWidth="1"/>
    <col min="7" max="7" width="1" customWidth="1"/>
  </cols>
  <sheetData>
    <row r="1" spans="1:7" ht="33.75" customHeight="1" x14ac:dyDescent="0.15"/>
    <row r="2" spans="1:7" x14ac:dyDescent="0.15">
      <c r="A2" s="98"/>
      <c r="B2" s="204" t="s">
        <v>363</v>
      </c>
      <c r="C2" s="205"/>
      <c r="D2" s="205"/>
      <c r="E2" s="205"/>
      <c r="F2" s="206"/>
      <c r="G2" s="98"/>
    </row>
    <row r="3" spans="1:7" x14ac:dyDescent="0.15">
      <c r="A3" s="98"/>
      <c r="B3" s="204" t="s">
        <v>364</v>
      </c>
      <c r="C3" s="207"/>
      <c r="D3" s="205"/>
      <c r="E3" s="205"/>
      <c r="F3" s="208" t="s">
        <v>365</v>
      </c>
      <c r="G3" s="98"/>
    </row>
    <row r="4" spans="1:7" ht="24.95" customHeight="1" x14ac:dyDescent="0.15">
      <c r="A4" s="98"/>
      <c r="B4" s="222" t="s">
        <v>171</v>
      </c>
      <c r="C4" s="209" t="s">
        <v>366</v>
      </c>
      <c r="D4" s="209" t="s">
        <v>367</v>
      </c>
      <c r="E4" s="210" t="s">
        <v>368</v>
      </c>
      <c r="F4" s="209" t="s">
        <v>369</v>
      </c>
      <c r="G4" s="98"/>
    </row>
    <row r="5" spans="1:7" ht="24.95" customHeight="1" x14ac:dyDescent="0.15">
      <c r="A5" s="98"/>
      <c r="B5" s="499" t="s">
        <v>370</v>
      </c>
      <c r="C5" s="211" t="s">
        <v>381</v>
      </c>
      <c r="D5" s="212" t="s">
        <v>382</v>
      </c>
      <c r="E5" s="213">
        <v>238215.117</v>
      </c>
      <c r="F5" s="211" t="s">
        <v>381</v>
      </c>
      <c r="G5" s="98"/>
    </row>
    <row r="6" spans="1:7" ht="24.95" customHeight="1" x14ac:dyDescent="0.15">
      <c r="A6" s="98"/>
      <c r="B6" s="500"/>
      <c r="C6" s="211" t="s">
        <v>371</v>
      </c>
      <c r="D6" s="212" t="s">
        <v>382</v>
      </c>
      <c r="E6" s="213">
        <v>72654.221999999994</v>
      </c>
      <c r="F6" s="211" t="s">
        <v>371</v>
      </c>
      <c r="G6" s="98"/>
    </row>
    <row r="7" spans="1:7" ht="24.95" customHeight="1" x14ac:dyDescent="0.15">
      <c r="A7" s="98"/>
      <c r="B7" s="500"/>
      <c r="C7" s="211" t="s">
        <v>383</v>
      </c>
      <c r="D7" s="212" t="s">
        <v>382</v>
      </c>
      <c r="E7" s="213">
        <v>9415.7890000000007</v>
      </c>
      <c r="F7" s="211" t="s">
        <v>383</v>
      </c>
      <c r="G7" s="98"/>
    </row>
    <row r="8" spans="1:7" ht="24.95" customHeight="1" x14ac:dyDescent="0.15">
      <c r="A8" s="98"/>
      <c r="B8" s="500"/>
      <c r="C8" s="211" t="s">
        <v>372</v>
      </c>
      <c r="D8" s="212" t="s">
        <v>382</v>
      </c>
      <c r="E8" s="213">
        <v>397</v>
      </c>
      <c r="F8" s="211" t="s">
        <v>372</v>
      </c>
      <c r="G8" s="98"/>
    </row>
    <row r="9" spans="1:7" ht="24.95" customHeight="1" x14ac:dyDescent="0.15">
      <c r="A9" s="98"/>
      <c r="B9" s="501"/>
      <c r="C9" s="216" t="s">
        <v>373</v>
      </c>
      <c r="D9" s="218"/>
      <c r="E9" s="213">
        <f>SUM(E5:E8)</f>
        <v>320682.12799999997</v>
      </c>
      <c r="F9" s="217"/>
      <c r="G9" s="98"/>
    </row>
    <row r="10" spans="1:7" ht="24.95" customHeight="1" x14ac:dyDescent="0.15">
      <c r="A10" s="98"/>
      <c r="B10" s="502" t="s">
        <v>374</v>
      </c>
      <c r="C10" s="211" t="s">
        <v>384</v>
      </c>
      <c r="D10" s="212" t="s">
        <v>385</v>
      </c>
      <c r="E10" s="219">
        <v>95304.528999999995</v>
      </c>
      <c r="F10" s="211" t="s">
        <v>386</v>
      </c>
      <c r="G10" s="98"/>
    </row>
    <row r="11" spans="1:7" ht="24.95" customHeight="1" x14ac:dyDescent="0.15">
      <c r="A11" s="98"/>
      <c r="B11" s="503"/>
      <c r="C11" s="214" t="s">
        <v>375</v>
      </c>
      <c r="D11" s="212" t="s">
        <v>387</v>
      </c>
      <c r="E11" s="219">
        <v>63894.116000000002</v>
      </c>
      <c r="F11" s="220" t="s">
        <v>388</v>
      </c>
      <c r="G11" s="98"/>
    </row>
    <row r="12" spans="1:7" ht="24.95" customHeight="1" x14ac:dyDescent="0.15">
      <c r="A12" s="98"/>
      <c r="B12" s="503"/>
      <c r="C12" s="214" t="s">
        <v>389</v>
      </c>
      <c r="D12" s="212" t="s">
        <v>387</v>
      </c>
      <c r="E12" s="219">
        <v>64933.228000000003</v>
      </c>
      <c r="F12" s="220" t="s">
        <v>389</v>
      </c>
      <c r="G12" s="98"/>
    </row>
    <row r="13" spans="1:7" ht="39" customHeight="1" x14ac:dyDescent="0.15">
      <c r="A13" s="98"/>
      <c r="B13" s="503"/>
      <c r="C13" s="214" t="s">
        <v>459</v>
      </c>
      <c r="D13" s="212" t="s">
        <v>390</v>
      </c>
      <c r="E13" s="219">
        <v>98325</v>
      </c>
      <c r="F13" s="220" t="s">
        <v>459</v>
      </c>
      <c r="G13" s="98"/>
    </row>
    <row r="14" spans="1:7" ht="24.95" customHeight="1" x14ac:dyDescent="0.15">
      <c r="A14" s="98"/>
      <c r="B14" s="503"/>
      <c r="C14" s="214" t="s">
        <v>376</v>
      </c>
      <c r="D14" s="212" t="s">
        <v>391</v>
      </c>
      <c r="E14" s="219">
        <v>588054.94099999999</v>
      </c>
      <c r="F14" s="220" t="s">
        <v>376</v>
      </c>
      <c r="G14" s="98"/>
    </row>
    <row r="15" spans="1:7" ht="24.95" customHeight="1" x14ac:dyDescent="0.15">
      <c r="A15" s="98"/>
      <c r="B15" s="503"/>
      <c r="C15" s="214" t="s">
        <v>392</v>
      </c>
      <c r="D15" s="212" t="s">
        <v>393</v>
      </c>
      <c r="E15" s="219">
        <v>211208.09</v>
      </c>
      <c r="F15" s="220" t="s">
        <v>392</v>
      </c>
      <c r="G15" s="98"/>
    </row>
    <row r="16" spans="1:7" ht="24.95" customHeight="1" x14ac:dyDescent="0.15">
      <c r="A16" s="98"/>
      <c r="B16" s="503"/>
      <c r="C16" s="214" t="s">
        <v>460</v>
      </c>
      <c r="D16" s="212" t="s">
        <v>393</v>
      </c>
      <c r="E16" s="219">
        <v>109869</v>
      </c>
      <c r="F16" s="220" t="s">
        <v>460</v>
      </c>
      <c r="G16" s="98"/>
    </row>
    <row r="17" spans="1:7" ht="24.95" customHeight="1" x14ac:dyDescent="0.15">
      <c r="A17" s="98"/>
      <c r="B17" s="503"/>
      <c r="C17" s="214" t="s">
        <v>394</v>
      </c>
      <c r="D17" s="212" t="s">
        <v>395</v>
      </c>
      <c r="E17" s="219">
        <v>362438</v>
      </c>
      <c r="F17" s="220" t="s">
        <v>394</v>
      </c>
      <c r="G17" s="98"/>
    </row>
    <row r="18" spans="1:7" ht="24.75" customHeight="1" x14ac:dyDescent="0.15">
      <c r="A18" s="98"/>
      <c r="B18" s="503"/>
      <c r="C18" s="214" t="s">
        <v>396</v>
      </c>
      <c r="D18" s="212" t="s">
        <v>396</v>
      </c>
      <c r="E18" s="219">
        <v>69564</v>
      </c>
      <c r="F18" s="220" t="s">
        <v>396</v>
      </c>
      <c r="G18" s="98"/>
    </row>
    <row r="19" spans="1:7" ht="25.5" customHeight="1" x14ac:dyDescent="0.15">
      <c r="A19" s="98"/>
      <c r="B19" s="503"/>
      <c r="C19" s="214" t="s">
        <v>461</v>
      </c>
      <c r="D19" s="212" t="s">
        <v>399</v>
      </c>
      <c r="E19" s="219">
        <v>68571</v>
      </c>
      <c r="F19" s="220" t="s">
        <v>461</v>
      </c>
      <c r="G19" s="98"/>
    </row>
    <row r="20" spans="1:7" ht="24.95" customHeight="1" x14ac:dyDescent="0.15">
      <c r="A20" s="98"/>
      <c r="B20" s="503"/>
      <c r="C20" s="214" t="s">
        <v>377</v>
      </c>
      <c r="D20" s="212" t="s">
        <v>397</v>
      </c>
      <c r="E20" s="219">
        <v>148794.85500000001</v>
      </c>
      <c r="F20" s="220" t="s">
        <v>377</v>
      </c>
      <c r="G20" s="98"/>
    </row>
    <row r="21" spans="1:7" ht="24.95" customHeight="1" x14ac:dyDescent="0.15">
      <c r="A21" s="98"/>
      <c r="B21" s="503"/>
      <c r="C21" s="214" t="s">
        <v>398</v>
      </c>
      <c r="D21" s="212" t="s">
        <v>399</v>
      </c>
      <c r="E21" s="219">
        <v>81925.42</v>
      </c>
      <c r="F21" s="220" t="s">
        <v>398</v>
      </c>
      <c r="G21" s="98"/>
    </row>
    <row r="22" spans="1:7" ht="24.95" customHeight="1" x14ac:dyDescent="0.15">
      <c r="A22" s="98"/>
      <c r="B22" s="503"/>
      <c r="C22" s="214" t="s">
        <v>400</v>
      </c>
      <c r="D22" s="212" t="s">
        <v>401</v>
      </c>
      <c r="E22" s="219">
        <v>98174.544999999998</v>
      </c>
      <c r="F22" s="220" t="s">
        <v>400</v>
      </c>
      <c r="G22" s="98"/>
    </row>
    <row r="23" spans="1:7" ht="24.95" customHeight="1" x14ac:dyDescent="0.15">
      <c r="A23" s="98"/>
      <c r="B23" s="503"/>
      <c r="C23" s="214" t="s">
        <v>462</v>
      </c>
      <c r="D23" s="212" t="s">
        <v>401</v>
      </c>
      <c r="E23" s="219">
        <v>52623.232000000004</v>
      </c>
      <c r="F23" s="220" t="s">
        <v>462</v>
      </c>
      <c r="G23" s="98"/>
    </row>
    <row r="24" spans="1:7" ht="24.95" customHeight="1" x14ac:dyDescent="0.15">
      <c r="A24" s="98"/>
      <c r="B24" s="503"/>
      <c r="C24" s="214" t="s">
        <v>378</v>
      </c>
      <c r="D24" s="212" t="s">
        <v>402</v>
      </c>
      <c r="E24" s="219">
        <v>47664.1</v>
      </c>
      <c r="F24" s="220" t="s">
        <v>378</v>
      </c>
      <c r="G24" s="98"/>
    </row>
    <row r="25" spans="1:7" ht="24.95" customHeight="1" x14ac:dyDescent="0.15">
      <c r="A25" s="98"/>
      <c r="B25" s="503"/>
      <c r="C25" s="214" t="s">
        <v>463</v>
      </c>
      <c r="D25" s="212" t="s">
        <v>399</v>
      </c>
      <c r="E25" s="219">
        <v>55282</v>
      </c>
      <c r="F25" s="220" t="s">
        <v>463</v>
      </c>
      <c r="G25" s="98"/>
    </row>
    <row r="26" spans="1:7" ht="24.95" customHeight="1" x14ac:dyDescent="0.15">
      <c r="A26" s="98"/>
      <c r="B26" s="503"/>
      <c r="C26" s="214" t="s">
        <v>379</v>
      </c>
      <c r="D26" s="212" t="s">
        <v>403</v>
      </c>
      <c r="E26" s="219">
        <v>54000</v>
      </c>
      <c r="F26" s="220" t="s">
        <v>379</v>
      </c>
      <c r="G26" s="98"/>
    </row>
    <row r="27" spans="1:7" ht="24.95" customHeight="1" x14ac:dyDescent="0.15">
      <c r="A27" s="98"/>
      <c r="B27" s="503"/>
      <c r="C27" s="214" t="s">
        <v>464</v>
      </c>
      <c r="D27" s="212" t="s">
        <v>399</v>
      </c>
      <c r="E27" s="219">
        <v>53360</v>
      </c>
      <c r="F27" s="220" t="s">
        <v>464</v>
      </c>
      <c r="G27" s="98"/>
    </row>
    <row r="28" spans="1:7" ht="24.95" customHeight="1" x14ac:dyDescent="0.15">
      <c r="A28" s="98"/>
      <c r="B28" s="503"/>
      <c r="C28" s="214" t="s">
        <v>465</v>
      </c>
      <c r="D28" s="212" t="s">
        <v>466</v>
      </c>
      <c r="E28" s="219">
        <v>46460.52</v>
      </c>
      <c r="F28" s="220" t="s">
        <v>465</v>
      </c>
      <c r="G28" s="98"/>
    </row>
    <row r="29" spans="1:7" ht="24.95" customHeight="1" x14ac:dyDescent="0.15">
      <c r="A29" s="98"/>
      <c r="B29" s="503"/>
      <c r="C29" s="214" t="s">
        <v>380</v>
      </c>
      <c r="D29" s="212" t="s">
        <v>404</v>
      </c>
      <c r="E29" s="219">
        <v>65168.76</v>
      </c>
      <c r="F29" s="220" t="s">
        <v>380</v>
      </c>
      <c r="G29" s="98"/>
    </row>
    <row r="30" spans="1:7" ht="24.95" customHeight="1" x14ac:dyDescent="0.15">
      <c r="A30" s="98"/>
      <c r="B30" s="503"/>
      <c r="C30" s="214" t="s">
        <v>405</v>
      </c>
      <c r="D30" s="210"/>
      <c r="E30" s="219">
        <f>E31-SUM(E10:E29)</f>
        <v>1221220.7340000002</v>
      </c>
      <c r="F30" s="215"/>
      <c r="G30" s="98"/>
    </row>
    <row r="31" spans="1:7" ht="24.95" customHeight="1" x14ac:dyDescent="0.15">
      <c r="A31" s="98"/>
      <c r="B31" s="504"/>
      <c r="C31" s="209" t="s">
        <v>373</v>
      </c>
      <c r="D31" s="218"/>
      <c r="E31" s="219">
        <f>E32-E9</f>
        <v>3656836.07</v>
      </c>
      <c r="F31" s="217"/>
      <c r="G31" s="98"/>
    </row>
    <row r="32" spans="1:7" ht="24.95" customHeight="1" x14ac:dyDescent="0.15">
      <c r="A32" s="98"/>
      <c r="B32" s="223" t="s">
        <v>201</v>
      </c>
      <c r="C32" s="221"/>
      <c r="D32" s="218"/>
      <c r="E32" s="213">
        <v>3977518.1979999999</v>
      </c>
      <c r="F32" s="217"/>
      <c r="G32" s="98"/>
    </row>
    <row r="33" spans="1:7" ht="3.75" customHeight="1" x14ac:dyDescent="0.15">
      <c r="A33" s="98"/>
      <c r="B33" s="98"/>
      <c r="C33" s="205"/>
      <c r="D33" s="205"/>
      <c r="E33" s="205"/>
      <c r="F33" s="205"/>
      <c r="G33" s="98"/>
    </row>
    <row r="34" spans="1:7" ht="12" customHeight="1" x14ac:dyDescent="0.15"/>
  </sheetData>
  <mergeCells count="2">
    <mergeCell ref="B5:B9"/>
    <mergeCell ref="B10:B31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Footer>&amp;R郡上市（一般会計等）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zoomScaleNormal="100" zoomScaleSheetLayoutView="100" workbookViewId="0">
      <selection activeCell="M9" sqref="M9"/>
    </sheetView>
  </sheetViews>
  <sheetFormatPr defaultRowHeight="13.5" x14ac:dyDescent="0.15"/>
  <cols>
    <col min="1" max="1" width="0.5" customWidth="1"/>
    <col min="2" max="2" width="14" customWidth="1"/>
    <col min="3" max="3" width="15.125" customWidth="1"/>
    <col min="4" max="4" width="12.75" customWidth="1"/>
    <col min="5" max="5" width="21.625" customWidth="1"/>
    <col min="6" max="6" width="16" customWidth="1"/>
    <col min="7" max="7" width="0.75" customWidth="1"/>
  </cols>
  <sheetData>
    <row r="1" spans="2:6" ht="27.75" customHeight="1" x14ac:dyDescent="0.15"/>
    <row r="2" spans="2:6" ht="21" customHeight="1" x14ac:dyDescent="0.15">
      <c r="B2" s="505" t="s">
        <v>406</v>
      </c>
      <c r="C2" s="506"/>
      <c r="D2" s="506"/>
      <c r="E2" s="506"/>
      <c r="F2" s="506"/>
    </row>
    <row r="3" spans="2:6" ht="21" customHeight="1" x14ac:dyDescent="0.15">
      <c r="B3" s="224" t="s">
        <v>407</v>
      </c>
      <c r="C3" s="3"/>
      <c r="D3" s="3"/>
      <c r="E3" s="3"/>
      <c r="F3" s="225" t="s">
        <v>239</v>
      </c>
    </row>
    <row r="4" spans="2:6" ht="21" customHeight="1" x14ac:dyDescent="0.15">
      <c r="B4" s="226" t="s">
        <v>408</v>
      </c>
      <c r="C4" s="227" t="s">
        <v>351</v>
      </c>
      <c r="D4" s="228" t="s">
        <v>409</v>
      </c>
      <c r="E4" s="228"/>
      <c r="F4" s="229" t="s">
        <v>236</v>
      </c>
    </row>
    <row r="5" spans="2:6" ht="21" customHeight="1" x14ac:dyDescent="0.15">
      <c r="B5" s="507" t="s">
        <v>410</v>
      </c>
      <c r="C5" s="510" t="s">
        <v>108</v>
      </c>
      <c r="D5" s="230" t="s">
        <v>411</v>
      </c>
      <c r="E5" s="231"/>
      <c r="F5" s="232">
        <v>5061099.392</v>
      </c>
    </row>
    <row r="6" spans="2:6" ht="21" customHeight="1" x14ac:dyDescent="0.15">
      <c r="B6" s="508"/>
      <c r="C6" s="511"/>
      <c r="D6" s="230" t="s">
        <v>412</v>
      </c>
      <c r="E6" s="231"/>
      <c r="F6" s="232">
        <v>273346</v>
      </c>
    </row>
    <row r="7" spans="2:6" ht="21" customHeight="1" x14ac:dyDescent="0.15">
      <c r="B7" s="508"/>
      <c r="C7" s="511"/>
      <c r="D7" s="230" t="s">
        <v>413</v>
      </c>
      <c r="E7" s="231"/>
      <c r="F7" s="232">
        <v>935325.40500000003</v>
      </c>
    </row>
    <row r="8" spans="2:6" ht="21" customHeight="1" x14ac:dyDescent="0.15">
      <c r="B8" s="508"/>
      <c r="C8" s="511"/>
      <c r="D8" s="230" t="s">
        <v>414</v>
      </c>
      <c r="E8" s="231"/>
      <c r="F8" s="232">
        <v>12324064</v>
      </c>
    </row>
    <row r="9" spans="2:6" ht="21" customHeight="1" x14ac:dyDescent="0.15">
      <c r="B9" s="508"/>
      <c r="C9" s="511"/>
      <c r="D9" s="233" t="s">
        <v>15</v>
      </c>
      <c r="E9" s="231"/>
      <c r="F9" s="232">
        <v>459646.196</v>
      </c>
    </row>
    <row r="10" spans="2:6" ht="21" customHeight="1" x14ac:dyDescent="0.15">
      <c r="B10" s="508"/>
      <c r="C10" s="512"/>
      <c r="D10" s="513" t="s">
        <v>415</v>
      </c>
      <c r="E10" s="514"/>
      <c r="F10" s="232">
        <f>SUM(F5:F9)</f>
        <v>19053480.992999997</v>
      </c>
    </row>
    <row r="11" spans="2:6" ht="21" customHeight="1" x14ac:dyDescent="0.15">
      <c r="B11" s="508"/>
      <c r="C11" s="518" t="s">
        <v>109</v>
      </c>
      <c r="D11" s="520" t="s">
        <v>416</v>
      </c>
      <c r="E11" s="231" t="s">
        <v>417</v>
      </c>
      <c r="F11" s="232">
        <v>663679.55000000005</v>
      </c>
    </row>
    <row r="12" spans="2:6" ht="21" customHeight="1" x14ac:dyDescent="0.15">
      <c r="B12" s="508"/>
      <c r="C12" s="519"/>
      <c r="D12" s="521"/>
      <c r="E12" s="231" t="s">
        <v>418</v>
      </c>
      <c r="F12" s="232">
        <v>118229</v>
      </c>
    </row>
    <row r="13" spans="2:6" ht="21" customHeight="1" x14ac:dyDescent="0.15">
      <c r="B13" s="508"/>
      <c r="C13" s="511"/>
      <c r="D13" s="521"/>
      <c r="E13" s="231"/>
      <c r="F13" s="232"/>
    </row>
    <row r="14" spans="2:6" ht="21" customHeight="1" x14ac:dyDescent="0.15">
      <c r="B14" s="508"/>
      <c r="C14" s="511"/>
      <c r="D14" s="522"/>
      <c r="E14" s="234" t="s">
        <v>373</v>
      </c>
      <c r="F14" s="232">
        <f>SUM(F11:F13)</f>
        <v>781908.55</v>
      </c>
    </row>
    <row r="15" spans="2:6" ht="21" customHeight="1" x14ac:dyDescent="0.15">
      <c r="B15" s="508"/>
      <c r="C15" s="511"/>
      <c r="D15" s="520" t="s">
        <v>419</v>
      </c>
      <c r="E15" s="231" t="s">
        <v>417</v>
      </c>
      <c r="F15" s="232">
        <v>1523480.0519999999</v>
      </c>
    </row>
    <row r="16" spans="2:6" ht="21" customHeight="1" x14ac:dyDescent="0.15">
      <c r="B16" s="508"/>
      <c r="C16" s="511"/>
      <c r="D16" s="521"/>
      <c r="E16" s="231" t="s">
        <v>418</v>
      </c>
      <c r="F16" s="232">
        <v>1845881.9310000001</v>
      </c>
    </row>
    <row r="17" spans="2:6" ht="21" customHeight="1" x14ac:dyDescent="0.15">
      <c r="B17" s="508"/>
      <c r="C17" s="511"/>
      <c r="D17" s="521"/>
      <c r="E17" s="231"/>
      <c r="F17" s="232"/>
    </row>
    <row r="18" spans="2:6" ht="21" customHeight="1" x14ac:dyDescent="0.15">
      <c r="B18" s="508"/>
      <c r="C18" s="511"/>
      <c r="D18" s="522"/>
      <c r="E18" s="234" t="s">
        <v>373</v>
      </c>
      <c r="F18" s="232">
        <f>SUM(F15:F17)</f>
        <v>3369361.983</v>
      </c>
    </row>
    <row r="19" spans="2:6" ht="21" customHeight="1" x14ac:dyDescent="0.15">
      <c r="B19" s="508"/>
      <c r="C19" s="512"/>
      <c r="D19" s="513" t="s">
        <v>415</v>
      </c>
      <c r="E19" s="514"/>
      <c r="F19" s="232">
        <f>F14+F18</f>
        <v>4151270.5329999998</v>
      </c>
    </row>
    <row r="20" spans="2:6" ht="21" customHeight="1" x14ac:dyDescent="0.15">
      <c r="B20" s="509"/>
      <c r="C20" s="515" t="s">
        <v>102</v>
      </c>
      <c r="D20" s="516"/>
      <c r="E20" s="517"/>
      <c r="F20" s="232">
        <f>F10+F19</f>
        <v>23204751.525999997</v>
      </c>
    </row>
    <row r="21" spans="2:6" ht="1.9" customHeight="1" x14ac:dyDescent="0.15">
      <c r="B21" s="3"/>
      <c r="C21" s="3"/>
      <c r="D21" s="3"/>
      <c r="E21" s="3"/>
      <c r="F21" s="3"/>
    </row>
  </sheetData>
  <mergeCells count="9">
    <mergeCell ref="B2:F2"/>
    <mergeCell ref="B5:B20"/>
    <mergeCell ref="C5:C10"/>
    <mergeCell ref="D10:E10"/>
    <mergeCell ref="C20:E20"/>
    <mergeCell ref="C11:C19"/>
    <mergeCell ref="D11:D14"/>
    <mergeCell ref="D15:D18"/>
    <mergeCell ref="D19:E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B1" zoomScaleNormal="100" workbookViewId="0">
      <selection activeCell="M9" sqref="M9"/>
    </sheetView>
  </sheetViews>
  <sheetFormatPr defaultRowHeight="13.5" x14ac:dyDescent="0.15"/>
  <cols>
    <col min="1" max="1" width="8.125" style="235" customWidth="1"/>
    <col min="2" max="2" width="22" style="235" customWidth="1"/>
    <col min="3" max="7" width="13.25" style="235" customWidth="1"/>
    <col min="8" max="8" width="1.25" style="235" customWidth="1"/>
  </cols>
  <sheetData>
    <row r="1" spans="1:8" s="235" customFormat="1" ht="41.25" customHeight="1" x14ac:dyDescent="0.15"/>
    <row r="2" spans="1:8" s="235" customFormat="1" ht="18" customHeight="1" x14ac:dyDescent="0.15">
      <c r="B2" s="525" t="s">
        <v>420</v>
      </c>
      <c r="C2" s="526"/>
      <c r="D2" s="526"/>
      <c r="E2" s="527" t="s">
        <v>239</v>
      </c>
      <c r="F2" s="527"/>
      <c r="G2" s="527"/>
    </row>
    <row r="3" spans="1:8" s="235" customFormat="1" ht="24.95" customHeight="1" x14ac:dyDescent="0.15">
      <c r="B3" s="528" t="s">
        <v>171</v>
      </c>
      <c r="C3" s="528" t="s">
        <v>368</v>
      </c>
      <c r="D3" s="529" t="s">
        <v>421</v>
      </c>
      <c r="E3" s="528"/>
      <c r="F3" s="528"/>
      <c r="G3" s="528"/>
    </row>
    <row r="4" spans="1:8" s="236" customFormat="1" ht="27.95" customHeight="1" x14ac:dyDescent="0.15">
      <c r="B4" s="528"/>
      <c r="C4" s="528"/>
      <c r="D4" s="252" t="s">
        <v>422</v>
      </c>
      <c r="E4" s="237" t="s">
        <v>423</v>
      </c>
      <c r="F4" s="237" t="s">
        <v>424</v>
      </c>
      <c r="G4" s="237" t="s">
        <v>425</v>
      </c>
    </row>
    <row r="5" spans="1:8" s="235" customFormat="1" ht="30" customHeight="1" x14ac:dyDescent="0.15">
      <c r="B5" s="238" t="s">
        <v>426</v>
      </c>
      <c r="C5" s="239">
        <v>25475173.557</v>
      </c>
      <c r="D5" s="240">
        <v>3551475.9369999999</v>
      </c>
      <c r="E5" s="241">
        <v>1559130</v>
      </c>
      <c r="F5" s="241">
        <v>14078631.642000001</v>
      </c>
      <c r="G5" s="241">
        <v>6285935.9780000001</v>
      </c>
    </row>
    <row r="6" spans="1:8" s="235" customFormat="1" ht="30" customHeight="1" x14ac:dyDescent="0.15">
      <c r="B6" s="242" t="s">
        <v>427</v>
      </c>
      <c r="C6" s="243">
        <v>5794959.824</v>
      </c>
      <c r="D6" s="244">
        <v>599794.59600000002</v>
      </c>
      <c r="E6" s="245">
        <v>2971370</v>
      </c>
      <c r="F6" s="241">
        <v>2223795.2280000001</v>
      </c>
      <c r="G6" s="245">
        <v>0</v>
      </c>
    </row>
    <row r="7" spans="1:8" s="235" customFormat="1" ht="30" customHeight="1" x14ac:dyDescent="0.15">
      <c r="B7" s="242" t="s">
        <v>428</v>
      </c>
      <c r="C7" s="243">
        <v>532072.48400000005</v>
      </c>
      <c r="D7" s="244">
        <v>0</v>
      </c>
      <c r="E7" s="245">
        <v>0</v>
      </c>
      <c r="F7" s="241">
        <v>532072.48400000005</v>
      </c>
      <c r="G7" s="245">
        <v>0</v>
      </c>
    </row>
    <row r="8" spans="1:8" s="235" customFormat="1" ht="30" customHeight="1" x14ac:dyDescent="0.15">
      <c r="B8" s="238" t="s">
        <v>357</v>
      </c>
      <c r="C8" s="243">
        <v>0</v>
      </c>
      <c r="D8" s="244">
        <v>0</v>
      </c>
      <c r="E8" s="245">
        <v>0</v>
      </c>
      <c r="F8" s="245">
        <v>0</v>
      </c>
      <c r="G8" s="245">
        <v>0</v>
      </c>
    </row>
    <row r="9" spans="1:8" s="235" customFormat="1" ht="30" customHeight="1" x14ac:dyDescent="0.15">
      <c r="B9" s="201" t="s">
        <v>201</v>
      </c>
      <c r="C9" s="246">
        <f>SUM(C5:C8)</f>
        <v>31802205.865000002</v>
      </c>
      <c r="D9" s="247">
        <f t="shared" ref="D9:G9" si="0">SUM(D5:D8)</f>
        <v>4151270.5329999998</v>
      </c>
      <c r="E9" s="248">
        <f t="shared" si="0"/>
        <v>4530500</v>
      </c>
      <c r="F9" s="248">
        <f t="shared" si="0"/>
        <v>16834499.354000002</v>
      </c>
      <c r="G9" s="248">
        <f t="shared" si="0"/>
        <v>6285935.9780000001</v>
      </c>
    </row>
    <row r="10" spans="1:8" s="249" customFormat="1" ht="3.75" customHeight="1" x14ac:dyDescent="0.15"/>
    <row r="11" spans="1:8" s="249" customFormat="1" ht="21.75" customHeight="1" x14ac:dyDescent="0.15"/>
    <row r="12" spans="1:8" x14ac:dyDescent="0.15">
      <c r="A12" s="249"/>
      <c r="B12" s="523"/>
      <c r="C12" s="524"/>
      <c r="D12" s="524"/>
      <c r="E12" s="524"/>
      <c r="F12" s="524"/>
      <c r="G12" s="524"/>
      <c r="H12" s="249"/>
    </row>
    <row r="13" spans="1:8" x14ac:dyDescent="0.15">
      <c r="A13" s="249"/>
      <c r="B13" s="250"/>
      <c r="C13" s="250"/>
      <c r="D13" s="250"/>
      <c r="E13" s="250"/>
      <c r="F13" s="250"/>
      <c r="G13" s="250"/>
      <c r="H13" s="249"/>
    </row>
    <row r="14" spans="1:8" x14ac:dyDescent="0.15">
      <c r="B14" s="251"/>
      <c r="C14" s="250"/>
      <c r="D14" s="251"/>
      <c r="E14" s="251"/>
      <c r="F14" s="251"/>
      <c r="G14" s="251"/>
    </row>
    <row r="15" spans="1:8" x14ac:dyDescent="0.15">
      <c r="A15" s="236"/>
      <c r="B15" s="236"/>
      <c r="C15" s="236"/>
      <c r="D15" s="236"/>
      <c r="E15" s="236"/>
      <c r="F15" s="236"/>
      <c r="G15" s="236"/>
      <c r="H15" s="236"/>
    </row>
  </sheetData>
  <mergeCells count="6">
    <mergeCell ref="B12:G12"/>
    <mergeCell ref="B2:D2"/>
    <mergeCell ref="E2:G2"/>
    <mergeCell ref="B3:B4"/>
    <mergeCell ref="C3:C4"/>
    <mergeCell ref="D3:G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Normal="100" workbookViewId="0">
      <selection activeCell="M9" sqref="M9"/>
    </sheetView>
  </sheetViews>
  <sheetFormatPr defaultRowHeight="13.5" x14ac:dyDescent="0.15"/>
  <cols>
    <col min="1" max="1" width="0.375" customWidth="1"/>
    <col min="2" max="2" width="40.625" customWidth="1"/>
    <col min="3" max="3" width="22.625" customWidth="1"/>
  </cols>
  <sheetData>
    <row r="1" spans="1:3" ht="24.75" customHeight="1" x14ac:dyDescent="0.15"/>
    <row r="2" spans="1:3" ht="21" customHeight="1" x14ac:dyDescent="0.15">
      <c r="B2" s="530" t="s">
        <v>429</v>
      </c>
      <c r="C2" s="434"/>
    </row>
    <row r="3" spans="1:3" ht="21" customHeight="1" x14ac:dyDescent="0.15">
      <c r="B3" s="129" t="s">
        <v>430</v>
      </c>
      <c r="C3" s="354" t="s">
        <v>284</v>
      </c>
    </row>
    <row r="4" spans="1:3" ht="25.5" customHeight="1" x14ac:dyDescent="0.15">
      <c r="A4" s="98"/>
      <c r="B4" s="355" t="s">
        <v>227</v>
      </c>
      <c r="C4" s="355" t="s">
        <v>355</v>
      </c>
    </row>
    <row r="5" spans="1:3" ht="25.5" customHeight="1" x14ac:dyDescent="0.15">
      <c r="A5" s="98"/>
      <c r="B5" s="356" t="s">
        <v>467</v>
      </c>
      <c r="C5" s="357">
        <v>1054857</v>
      </c>
    </row>
    <row r="6" spans="1:3" ht="25.5" customHeight="1" x14ac:dyDescent="0.15">
      <c r="A6" s="98"/>
      <c r="B6" s="356" t="s">
        <v>468</v>
      </c>
      <c r="C6" s="357">
        <v>309179</v>
      </c>
    </row>
    <row r="7" spans="1:3" ht="25.5" customHeight="1" x14ac:dyDescent="0.15">
      <c r="A7" s="98"/>
      <c r="B7" s="356"/>
      <c r="C7" s="357"/>
    </row>
    <row r="8" spans="1:3" ht="25.5" customHeight="1" x14ac:dyDescent="0.15">
      <c r="A8" s="98"/>
      <c r="B8" s="356"/>
      <c r="C8" s="357"/>
    </row>
    <row r="9" spans="1:3" ht="25.5" customHeight="1" x14ac:dyDescent="0.15">
      <c r="A9" s="98"/>
      <c r="B9" s="356"/>
      <c r="C9" s="357"/>
    </row>
    <row r="10" spans="1:3" ht="25.5" customHeight="1" x14ac:dyDescent="0.15">
      <c r="A10" s="98"/>
      <c r="B10" s="358" t="s">
        <v>102</v>
      </c>
      <c r="C10" s="357">
        <f>SUM(C5:C9)</f>
        <v>1364036</v>
      </c>
    </row>
    <row r="11" spans="1:3" ht="1.9" customHeight="1" x14ac:dyDescent="0.15"/>
  </sheetData>
  <mergeCells count="1">
    <mergeCell ref="B2:C2"/>
  </mergeCells>
  <phoneticPr fontId="3"/>
  <pageMargins left="0.78740157480314965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4"/>
  <sheetViews>
    <sheetView zoomScaleNormal="100" workbookViewId="0">
      <selection activeCell="M9" sqref="M9"/>
    </sheetView>
  </sheetViews>
  <sheetFormatPr defaultColWidth="9" defaultRowHeight="18" customHeight="1" x14ac:dyDescent="0.15"/>
  <cols>
    <col min="1" max="1" width="1.25" style="1" customWidth="1"/>
    <col min="2" max="10" width="2.125" style="1" customWidth="1"/>
    <col min="11" max="11" width="18.375" style="1" customWidth="1"/>
    <col min="12" max="12" width="14.625" style="1" customWidth="1"/>
    <col min="13" max="13" width="0.625" style="1" customWidth="1"/>
    <col min="14" max="16384" width="9" style="1"/>
  </cols>
  <sheetData>
    <row r="1" spans="1:15" ht="13.5" x14ac:dyDescent="0.15">
      <c r="A1" s="378" t="s">
        <v>69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</row>
    <row r="2" spans="1:15" ht="18.75" x14ac:dyDescent="0.2">
      <c r="A2" s="379" t="s">
        <v>70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2"/>
      <c r="N2" s="32"/>
      <c r="O2" s="32"/>
    </row>
    <row r="3" spans="1:15" ht="17.25" x14ac:dyDescent="0.2">
      <c r="A3" s="380" t="s">
        <v>436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2"/>
      <c r="N3" s="32"/>
      <c r="O3" s="32"/>
    </row>
    <row r="4" spans="1:15" ht="17.25" x14ac:dyDescent="0.2">
      <c r="A4" s="382" t="s">
        <v>437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2"/>
      <c r="N4" s="32"/>
      <c r="O4" s="32"/>
    </row>
    <row r="5" spans="1:15" thickBot="1" x14ac:dyDescent="0.25">
      <c r="A5" s="33"/>
      <c r="B5" s="32"/>
      <c r="C5" s="32"/>
      <c r="D5" s="32"/>
      <c r="E5" s="32"/>
      <c r="F5" s="32"/>
      <c r="G5" s="32"/>
      <c r="H5" s="32"/>
      <c r="I5" s="32"/>
      <c r="J5" s="32"/>
      <c r="K5" s="34"/>
      <c r="L5" s="141" t="s">
        <v>237</v>
      </c>
      <c r="M5" s="32"/>
      <c r="N5" s="32"/>
      <c r="O5" s="32"/>
    </row>
    <row r="6" spans="1:15" thickBot="1" x14ac:dyDescent="0.25">
      <c r="A6" s="383" t="s">
        <v>1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140" t="s">
        <v>235</v>
      </c>
      <c r="M6" s="32"/>
      <c r="N6" s="32"/>
      <c r="O6" s="32"/>
    </row>
    <row r="7" spans="1:15" ht="12.75" x14ac:dyDescent="0.15">
      <c r="A7" s="35"/>
      <c r="B7" s="36" t="s">
        <v>71</v>
      </c>
      <c r="C7" s="36"/>
      <c r="D7" s="28"/>
      <c r="E7" s="36"/>
      <c r="F7" s="36"/>
      <c r="G7" s="36"/>
      <c r="H7" s="36"/>
      <c r="I7" s="37"/>
      <c r="J7" s="37"/>
      <c r="K7" s="37"/>
      <c r="L7" s="142">
        <f>SUM(L8,L23)</f>
        <v>25985690.137000002</v>
      </c>
    </row>
    <row r="8" spans="1:15" ht="12.75" x14ac:dyDescent="0.15">
      <c r="A8" s="35"/>
      <c r="B8" s="36"/>
      <c r="C8" s="36" t="s">
        <v>72</v>
      </c>
      <c r="D8" s="36"/>
      <c r="E8" s="36"/>
      <c r="F8" s="36"/>
      <c r="G8" s="36"/>
      <c r="H8" s="36"/>
      <c r="I8" s="37"/>
      <c r="J8" s="37"/>
      <c r="K8" s="37"/>
      <c r="L8" s="143">
        <f>SUM(L19,L14,L9)</f>
        <v>16597471.765000001</v>
      </c>
    </row>
    <row r="9" spans="1:15" ht="12.75" x14ac:dyDescent="0.15">
      <c r="A9" s="35"/>
      <c r="B9" s="36"/>
      <c r="C9" s="36"/>
      <c r="D9" s="36" t="s">
        <v>73</v>
      </c>
      <c r="E9" s="36"/>
      <c r="F9" s="36"/>
      <c r="G9" s="36"/>
      <c r="H9" s="36"/>
      <c r="I9" s="37"/>
      <c r="J9" s="37"/>
      <c r="K9" s="37"/>
      <c r="L9" s="143">
        <f>SUM(L10:L13)</f>
        <v>4224360.4210000001</v>
      </c>
      <c r="N9" s="1" t="s">
        <v>74</v>
      </c>
    </row>
    <row r="10" spans="1:15" s="6" customFormat="1" ht="12.75" x14ac:dyDescent="0.15">
      <c r="A10" s="35"/>
      <c r="B10" s="36"/>
      <c r="C10" s="36"/>
      <c r="D10" s="36"/>
      <c r="E10" s="36" t="s">
        <v>75</v>
      </c>
      <c r="F10" s="36"/>
      <c r="G10" s="36"/>
      <c r="H10" s="36"/>
      <c r="I10" s="37"/>
      <c r="J10" s="37"/>
      <c r="K10" s="37"/>
      <c r="L10" s="143">
        <v>3343999.8160000001</v>
      </c>
    </row>
    <row r="11" spans="1:15" s="6" customFormat="1" ht="12.75" x14ac:dyDescent="0.15">
      <c r="A11" s="35"/>
      <c r="B11" s="36"/>
      <c r="C11" s="36"/>
      <c r="D11" s="36"/>
      <c r="E11" s="36" t="s">
        <v>76</v>
      </c>
      <c r="F11" s="36"/>
      <c r="G11" s="36"/>
      <c r="H11" s="36"/>
      <c r="I11" s="37"/>
      <c r="J11" s="37"/>
      <c r="K11" s="37"/>
      <c r="L11" s="143">
        <v>285022.67800000001</v>
      </c>
    </row>
    <row r="12" spans="1:15" s="6" customFormat="1" ht="12.75" x14ac:dyDescent="0.15">
      <c r="A12" s="35"/>
      <c r="B12" s="36"/>
      <c r="C12" s="36"/>
      <c r="D12" s="36"/>
      <c r="E12" s="36" t="s">
        <v>77</v>
      </c>
      <c r="F12" s="36"/>
      <c r="G12" s="36"/>
      <c r="H12" s="36"/>
      <c r="I12" s="37"/>
      <c r="J12" s="37"/>
      <c r="K12" s="37"/>
      <c r="L12" s="143">
        <v>394270.152</v>
      </c>
    </row>
    <row r="13" spans="1:15" s="6" customFormat="1" ht="12.75" x14ac:dyDescent="0.15">
      <c r="A13" s="35"/>
      <c r="B13" s="36"/>
      <c r="C13" s="36"/>
      <c r="D13" s="36"/>
      <c r="E13" s="36" t="s">
        <v>37</v>
      </c>
      <c r="F13" s="36"/>
      <c r="G13" s="36"/>
      <c r="H13" s="36"/>
      <c r="I13" s="37"/>
      <c r="J13" s="37"/>
      <c r="K13" s="37"/>
      <c r="L13" s="143">
        <v>201067.77499999999</v>
      </c>
    </row>
    <row r="14" spans="1:15" s="6" customFormat="1" ht="12.75" x14ac:dyDescent="0.15">
      <c r="A14" s="35"/>
      <c r="B14" s="36"/>
      <c r="C14" s="36"/>
      <c r="D14" s="36" t="s">
        <v>78</v>
      </c>
      <c r="E14" s="36"/>
      <c r="F14" s="36"/>
      <c r="G14" s="36"/>
      <c r="H14" s="36"/>
      <c r="I14" s="37"/>
      <c r="J14" s="37"/>
      <c r="K14" s="37"/>
      <c r="L14" s="143">
        <f>SUM(L15:L18)</f>
        <v>11902945.441</v>
      </c>
    </row>
    <row r="15" spans="1:15" s="6" customFormat="1" ht="12.75" x14ac:dyDescent="0.15">
      <c r="A15" s="35"/>
      <c r="B15" s="36"/>
      <c r="C15" s="36"/>
      <c r="D15" s="36"/>
      <c r="E15" s="36" t="s">
        <v>79</v>
      </c>
      <c r="F15" s="36"/>
      <c r="G15" s="36"/>
      <c r="H15" s="36"/>
      <c r="I15" s="37"/>
      <c r="J15" s="37"/>
      <c r="K15" s="37"/>
      <c r="L15" s="143">
        <v>4957180.6659999993</v>
      </c>
    </row>
    <row r="16" spans="1:15" s="6" customFormat="1" ht="12.75" x14ac:dyDescent="0.15">
      <c r="A16" s="35"/>
      <c r="B16" s="36"/>
      <c r="C16" s="36"/>
      <c r="D16" s="36"/>
      <c r="E16" s="36" t="s">
        <v>80</v>
      </c>
      <c r="F16" s="36"/>
      <c r="G16" s="36"/>
      <c r="H16" s="36"/>
      <c r="I16" s="37"/>
      <c r="J16" s="37"/>
      <c r="K16" s="37"/>
      <c r="L16" s="143">
        <v>1865425.831</v>
      </c>
    </row>
    <row r="17" spans="1:22" s="6" customFormat="1" ht="15.75" customHeight="1" x14ac:dyDescent="0.15">
      <c r="A17" s="35"/>
      <c r="B17" s="36"/>
      <c r="C17" s="36"/>
      <c r="D17" s="36"/>
      <c r="E17" s="36" t="s">
        <v>81</v>
      </c>
      <c r="F17" s="36"/>
      <c r="G17" s="36"/>
      <c r="H17" s="36"/>
      <c r="I17" s="37"/>
      <c r="J17" s="37"/>
      <c r="K17" s="37"/>
      <c r="L17" s="143">
        <v>5077222.22</v>
      </c>
    </row>
    <row r="18" spans="1:22" s="6" customFormat="1" ht="15.75" customHeight="1" x14ac:dyDescent="0.15">
      <c r="A18" s="35"/>
      <c r="B18" s="36"/>
      <c r="C18" s="36"/>
      <c r="D18" s="36"/>
      <c r="E18" s="36" t="s">
        <v>37</v>
      </c>
      <c r="F18" s="36"/>
      <c r="G18" s="36"/>
      <c r="H18" s="36"/>
      <c r="I18" s="37"/>
      <c r="J18" s="37"/>
      <c r="K18" s="37"/>
      <c r="L18" s="143">
        <v>3116.7240000000002</v>
      </c>
    </row>
    <row r="19" spans="1:22" s="6" customFormat="1" ht="15.75" customHeight="1" x14ac:dyDescent="0.15">
      <c r="A19" s="35"/>
      <c r="B19" s="36"/>
      <c r="C19" s="36"/>
      <c r="D19" s="36" t="s">
        <v>82</v>
      </c>
      <c r="E19" s="36"/>
      <c r="F19" s="36"/>
      <c r="G19" s="36"/>
      <c r="H19" s="36"/>
      <c r="I19" s="37"/>
      <c r="J19" s="37"/>
      <c r="K19" s="37"/>
      <c r="L19" s="143">
        <f>SUM(L20:L22)</f>
        <v>470165.90299999993</v>
      </c>
      <c r="O19" s="38"/>
      <c r="P19" s="38"/>
      <c r="Q19" s="38"/>
      <c r="R19" s="38"/>
      <c r="S19" s="39"/>
      <c r="T19" s="39"/>
      <c r="U19" s="39"/>
      <c r="V19" s="39"/>
    </row>
    <row r="20" spans="1:22" s="6" customFormat="1" ht="15.75" customHeight="1" x14ac:dyDescent="0.15">
      <c r="A20" s="35"/>
      <c r="B20" s="36"/>
      <c r="C20" s="36"/>
      <c r="D20" s="28"/>
      <c r="E20" s="28" t="s">
        <v>83</v>
      </c>
      <c r="F20" s="28"/>
      <c r="G20" s="36"/>
      <c r="H20" s="36"/>
      <c r="I20" s="40"/>
      <c r="J20" s="40"/>
      <c r="K20" s="40"/>
      <c r="L20" s="143">
        <v>281182.84399999998</v>
      </c>
      <c r="O20" s="38"/>
      <c r="P20" s="38"/>
      <c r="Q20" s="38"/>
      <c r="R20" s="38"/>
      <c r="S20" s="39"/>
      <c r="T20" s="39"/>
      <c r="U20" s="39"/>
      <c r="V20" s="39"/>
    </row>
    <row r="21" spans="1:22" s="6" customFormat="1" ht="15.75" customHeight="1" x14ac:dyDescent="0.15">
      <c r="A21" s="35"/>
      <c r="B21" s="36"/>
      <c r="C21" s="36"/>
      <c r="D21" s="28"/>
      <c r="E21" s="36" t="s">
        <v>84</v>
      </c>
      <c r="F21" s="36"/>
      <c r="G21" s="36"/>
      <c r="H21" s="36"/>
      <c r="I21" s="40"/>
      <c r="J21" s="40"/>
      <c r="K21" s="40"/>
      <c r="L21" s="143">
        <v>20906.731</v>
      </c>
      <c r="O21" s="38"/>
      <c r="P21" s="38"/>
      <c r="Q21" s="38"/>
      <c r="R21" s="38"/>
      <c r="S21" s="39"/>
      <c r="T21" s="39"/>
      <c r="U21" s="39"/>
      <c r="V21" s="39"/>
    </row>
    <row r="22" spans="1:22" s="6" customFormat="1" ht="15.75" customHeight="1" x14ac:dyDescent="0.15">
      <c r="A22" s="35"/>
      <c r="B22" s="36"/>
      <c r="C22" s="36"/>
      <c r="D22" s="28"/>
      <c r="E22" s="36" t="s">
        <v>15</v>
      </c>
      <c r="F22" s="36"/>
      <c r="G22" s="36"/>
      <c r="H22" s="36"/>
      <c r="I22" s="40"/>
      <c r="J22" s="40"/>
      <c r="K22" s="40"/>
      <c r="L22" s="143">
        <v>168076.32800000001</v>
      </c>
      <c r="O22" s="38"/>
      <c r="P22" s="38"/>
      <c r="Q22" s="38"/>
      <c r="R22" s="38"/>
      <c r="S22" s="39"/>
      <c r="T22" s="39"/>
      <c r="U22" s="39"/>
      <c r="V22" s="39"/>
    </row>
    <row r="23" spans="1:22" s="6" customFormat="1" ht="15.75" customHeight="1" x14ac:dyDescent="0.15">
      <c r="A23" s="35"/>
      <c r="B23" s="36"/>
      <c r="C23" s="41" t="s">
        <v>85</v>
      </c>
      <c r="D23" s="41"/>
      <c r="E23" s="36"/>
      <c r="F23" s="36"/>
      <c r="G23" s="36"/>
      <c r="H23" s="36"/>
      <c r="I23" s="40"/>
      <c r="J23" s="40"/>
      <c r="K23" s="40"/>
      <c r="L23" s="143">
        <f>SUM(L24:L27)</f>
        <v>9388218.3720000014</v>
      </c>
      <c r="O23" s="38"/>
      <c r="P23" s="38"/>
      <c r="Q23" s="38"/>
      <c r="R23" s="38"/>
      <c r="S23" s="39"/>
      <c r="T23" s="39"/>
      <c r="U23" s="39"/>
      <c r="V23" s="39"/>
    </row>
    <row r="24" spans="1:22" s="6" customFormat="1" ht="15.75" customHeight="1" x14ac:dyDescent="0.15">
      <c r="A24" s="35"/>
      <c r="B24" s="36"/>
      <c r="C24" s="36"/>
      <c r="D24" s="36" t="s">
        <v>86</v>
      </c>
      <c r="E24" s="36"/>
      <c r="F24" s="36"/>
      <c r="G24" s="36"/>
      <c r="H24" s="36"/>
      <c r="I24" s="40"/>
      <c r="J24" s="40"/>
      <c r="K24" s="40"/>
      <c r="L24" s="143">
        <v>3977518.1979999999</v>
      </c>
      <c r="O24" s="38"/>
      <c r="P24" s="38"/>
      <c r="Q24" s="38"/>
      <c r="R24" s="38"/>
      <c r="S24" s="39"/>
      <c r="T24" s="39"/>
      <c r="U24" s="39"/>
      <c r="V24" s="39"/>
    </row>
    <row r="25" spans="1:22" s="6" customFormat="1" ht="15.75" customHeight="1" x14ac:dyDescent="0.15">
      <c r="A25" s="35"/>
      <c r="B25" s="36"/>
      <c r="C25" s="36"/>
      <c r="D25" s="36" t="s">
        <v>87</v>
      </c>
      <c r="E25" s="36"/>
      <c r="F25" s="36"/>
      <c r="G25" s="36"/>
      <c r="H25" s="36"/>
      <c r="I25" s="40"/>
      <c r="J25" s="40"/>
      <c r="K25" s="40"/>
      <c r="L25" s="143">
        <v>2325577.8739999998</v>
      </c>
    </row>
    <row r="26" spans="1:22" s="6" customFormat="1" ht="15.75" customHeight="1" x14ac:dyDescent="0.15">
      <c r="A26" s="35"/>
      <c r="B26" s="36"/>
      <c r="C26" s="36"/>
      <c r="D26" s="36" t="s">
        <v>88</v>
      </c>
      <c r="E26" s="36"/>
      <c r="F26" s="36"/>
      <c r="G26" s="36"/>
      <c r="H26" s="36"/>
      <c r="I26" s="40"/>
      <c r="J26" s="40"/>
      <c r="K26" s="40"/>
      <c r="L26" s="143">
        <v>3074635.9780000001</v>
      </c>
    </row>
    <row r="27" spans="1:22" s="6" customFormat="1" ht="15.75" customHeight="1" x14ac:dyDescent="0.15">
      <c r="A27" s="35"/>
      <c r="B27" s="36"/>
      <c r="C27" s="36"/>
      <c r="D27" s="38" t="s">
        <v>66</v>
      </c>
      <c r="E27" s="38"/>
      <c r="F27" s="38"/>
      <c r="G27" s="38"/>
      <c r="H27" s="38"/>
      <c r="I27" s="39"/>
      <c r="J27" s="39"/>
      <c r="K27" s="39"/>
      <c r="L27" s="143">
        <v>10486.322</v>
      </c>
    </row>
    <row r="28" spans="1:22" s="6" customFormat="1" ht="15.75" customHeight="1" x14ac:dyDescent="0.15">
      <c r="A28" s="35"/>
      <c r="B28" s="42" t="s">
        <v>89</v>
      </c>
      <c r="C28" s="42"/>
      <c r="D28" s="38"/>
      <c r="E28" s="38"/>
      <c r="F28" s="38"/>
      <c r="G28" s="38"/>
      <c r="H28" s="38"/>
      <c r="I28" s="39"/>
      <c r="J28" s="39"/>
      <c r="K28" s="39"/>
      <c r="L28" s="143">
        <f>SUM(L29:L30)</f>
        <v>992059.70900000003</v>
      </c>
    </row>
    <row r="29" spans="1:22" s="6" customFormat="1" ht="15.75" customHeight="1" x14ac:dyDescent="0.15">
      <c r="A29" s="35"/>
      <c r="B29" s="36"/>
      <c r="C29" s="36" t="s">
        <v>90</v>
      </c>
      <c r="D29" s="43"/>
      <c r="E29" s="36"/>
      <c r="F29" s="36"/>
      <c r="G29" s="36"/>
      <c r="H29" s="36"/>
      <c r="I29" s="44"/>
      <c r="J29" s="44"/>
      <c r="K29" s="44"/>
      <c r="L29" s="143">
        <v>512880.29700000002</v>
      </c>
    </row>
    <row r="30" spans="1:22" s="6" customFormat="1" ht="15.75" customHeight="1" x14ac:dyDescent="0.15">
      <c r="A30" s="35"/>
      <c r="B30" s="36"/>
      <c r="C30" s="36" t="s">
        <v>37</v>
      </c>
      <c r="D30" s="36"/>
      <c r="E30" s="28"/>
      <c r="F30" s="36"/>
      <c r="G30" s="36"/>
      <c r="H30" s="36"/>
      <c r="I30" s="44"/>
      <c r="J30" s="44"/>
      <c r="K30" s="44"/>
      <c r="L30" s="144">
        <v>479179.41199999995</v>
      </c>
    </row>
    <row r="31" spans="1:22" s="6" customFormat="1" ht="15.75" customHeight="1" x14ac:dyDescent="0.15">
      <c r="A31" s="45" t="s">
        <v>91</v>
      </c>
      <c r="B31" s="46"/>
      <c r="C31" s="46"/>
      <c r="D31" s="46"/>
      <c r="E31" s="47"/>
      <c r="F31" s="47"/>
      <c r="G31" s="47"/>
      <c r="H31" s="47"/>
      <c r="I31" s="48"/>
      <c r="J31" s="48"/>
      <c r="K31" s="48"/>
      <c r="L31" s="145">
        <f>L28-L7</f>
        <v>-24993630.428000003</v>
      </c>
    </row>
    <row r="32" spans="1:22" s="6" customFormat="1" ht="15.75" customHeight="1" x14ac:dyDescent="0.15">
      <c r="A32" s="35"/>
      <c r="B32" s="36" t="s">
        <v>92</v>
      </c>
      <c r="C32" s="36"/>
      <c r="D32" s="28"/>
      <c r="E32" s="36"/>
      <c r="F32" s="36"/>
      <c r="G32" s="38"/>
      <c r="H32" s="38"/>
      <c r="I32" s="39"/>
      <c r="J32" s="39"/>
      <c r="K32" s="39"/>
      <c r="L32" s="146">
        <f>SUM(L33:L37)</f>
        <v>508514.19699999999</v>
      </c>
    </row>
    <row r="33" spans="1:12" s="6" customFormat="1" ht="12.75" x14ac:dyDescent="0.15">
      <c r="A33" s="35"/>
      <c r="B33" s="36"/>
      <c r="C33" s="28" t="s">
        <v>93</v>
      </c>
      <c r="D33" s="28"/>
      <c r="E33" s="36"/>
      <c r="F33" s="36"/>
      <c r="G33" s="38"/>
      <c r="H33" s="38"/>
      <c r="I33" s="39"/>
      <c r="J33" s="39"/>
      <c r="K33" s="39"/>
      <c r="L33" s="143">
        <v>0</v>
      </c>
    </row>
    <row r="34" spans="1:12" s="6" customFormat="1" ht="12.75" x14ac:dyDescent="0.15">
      <c r="A34" s="35"/>
      <c r="B34" s="36"/>
      <c r="C34" s="41" t="s">
        <v>94</v>
      </c>
      <c r="D34" s="41"/>
      <c r="E34" s="36"/>
      <c r="F34" s="36"/>
      <c r="G34" s="38"/>
      <c r="H34" s="38"/>
      <c r="I34" s="39"/>
      <c r="J34" s="39"/>
      <c r="K34" s="39"/>
      <c r="L34" s="143">
        <v>23765.044999999998</v>
      </c>
    </row>
    <row r="35" spans="1:12" s="6" customFormat="1" ht="12.75" x14ac:dyDescent="0.15">
      <c r="A35" s="35"/>
      <c r="B35" s="36"/>
      <c r="C35" s="28" t="s">
        <v>95</v>
      </c>
      <c r="D35" s="28"/>
      <c r="E35" s="36"/>
      <c r="F35" s="28"/>
      <c r="G35" s="36"/>
      <c r="H35" s="36"/>
      <c r="I35" s="40"/>
      <c r="J35" s="40"/>
      <c r="K35" s="40"/>
      <c r="L35" s="143">
        <v>484749.152</v>
      </c>
    </row>
    <row r="36" spans="1:12" s="6" customFormat="1" ht="12.75" x14ac:dyDescent="0.15">
      <c r="A36" s="35"/>
      <c r="B36" s="36"/>
      <c r="C36" s="36" t="s">
        <v>96</v>
      </c>
      <c r="D36" s="36"/>
      <c r="E36" s="36"/>
      <c r="F36" s="36"/>
      <c r="G36" s="36"/>
      <c r="H36" s="36"/>
      <c r="I36" s="40"/>
      <c r="J36" s="40"/>
      <c r="K36" s="40"/>
      <c r="L36" s="143">
        <v>0</v>
      </c>
    </row>
    <row r="37" spans="1:12" s="6" customFormat="1" ht="12.75" x14ac:dyDescent="0.15">
      <c r="A37" s="35"/>
      <c r="B37" s="36"/>
      <c r="C37" s="36" t="s">
        <v>37</v>
      </c>
      <c r="D37" s="36"/>
      <c r="E37" s="36"/>
      <c r="F37" s="36"/>
      <c r="G37" s="36"/>
      <c r="H37" s="36"/>
      <c r="I37" s="40"/>
      <c r="J37" s="40"/>
      <c r="K37" s="40"/>
      <c r="L37" s="143">
        <v>0</v>
      </c>
    </row>
    <row r="38" spans="1:12" s="6" customFormat="1" ht="12.75" x14ac:dyDescent="0.15">
      <c r="A38" s="35"/>
      <c r="B38" s="36" t="s">
        <v>97</v>
      </c>
      <c r="C38" s="36"/>
      <c r="D38" s="36"/>
      <c r="E38" s="36"/>
      <c r="F38" s="36"/>
      <c r="G38" s="36"/>
      <c r="H38" s="36"/>
      <c r="I38" s="44"/>
      <c r="J38" s="44"/>
      <c r="K38" s="44"/>
      <c r="L38" s="143">
        <f>SUM(L39:L40)</f>
        <v>26971.067999999999</v>
      </c>
    </row>
    <row r="39" spans="1:12" s="6" customFormat="1" ht="12.75" x14ac:dyDescent="0.15">
      <c r="A39" s="35"/>
      <c r="B39" s="36"/>
      <c r="C39" s="36" t="s">
        <v>98</v>
      </c>
      <c r="D39" s="36"/>
      <c r="E39" s="36"/>
      <c r="F39" s="36"/>
      <c r="G39" s="36"/>
      <c r="H39" s="36"/>
      <c r="I39" s="44"/>
      <c r="J39" s="44"/>
      <c r="K39" s="44"/>
      <c r="L39" s="160">
        <v>26971.067999999999</v>
      </c>
    </row>
    <row r="40" spans="1:12" s="6" customFormat="1" ht="13.5" thickBot="1" x14ac:dyDescent="0.2">
      <c r="A40" s="35"/>
      <c r="B40" s="36"/>
      <c r="C40" s="36" t="s">
        <v>15</v>
      </c>
      <c r="D40" s="36"/>
      <c r="E40" s="36"/>
      <c r="F40" s="36"/>
      <c r="G40" s="36"/>
      <c r="H40" s="36"/>
      <c r="I40" s="44"/>
      <c r="J40" s="44"/>
      <c r="K40" s="44"/>
      <c r="L40" s="160">
        <v>0</v>
      </c>
    </row>
    <row r="41" spans="1:12" s="6" customFormat="1" ht="13.5" thickBot="1" x14ac:dyDescent="0.2">
      <c r="A41" s="49" t="s">
        <v>99</v>
      </c>
      <c r="B41" s="50"/>
      <c r="C41" s="50"/>
      <c r="D41" s="50"/>
      <c r="E41" s="50"/>
      <c r="F41" s="50"/>
      <c r="G41" s="50"/>
      <c r="H41" s="50"/>
      <c r="I41" s="51"/>
      <c r="J41" s="51"/>
      <c r="K41" s="51"/>
      <c r="L41" s="147">
        <f>L31-L32+L38</f>
        <v>-25475173.557000004</v>
      </c>
    </row>
    <row r="42" spans="1:12" s="6" customFormat="1" ht="12.75" x14ac:dyDescent="0.15">
      <c r="A42" s="52"/>
      <c r="B42" s="52"/>
      <c r="C42" s="52"/>
      <c r="D42" s="53"/>
      <c r="E42" s="53"/>
      <c r="F42" s="53"/>
      <c r="G42" s="53"/>
      <c r="H42" s="53"/>
      <c r="I42" s="54"/>
      <c r="J42" s="54"/>
      <c r="K42" s="54"/>
    </row>
    <row r="43" spans="1:12" s="6" customFormat="1" ht="12.75" x14ac:dyDescent="0.15">
      <c r="A43" s="36"/>
      <c r="B43" s="36"/>
      <c r="C43" s="55"/>
      <c r="D43" s="55"/>
      <c r="E43" s="55"/>
      <c r="F43" s="55"/>
      <c r="G43" s="55"/>
      <c r="H43" s="55"/>
      <c r="I43" s="44"/>
      <c r="J43" s="44"/>
      <c r="K43" s="44"/>
    </row>
    <row r="44" spans="1:12" s="6" customFormat="1" ht="12.75" x14ac:dyDescent="0.15">
      <c r="A44" s="36"/>
      <c r="B44" s="36"/>
      <c r="C44" s="36"/>
      <c r="D44" s="55"/>
      <c r="E44" s="55"/>
      <c r="F44" s="55"/>
      <c r="G44" s="55"/>
      <c r="H44" s="55"/>
      <c r="I44" s="44"/>
      <c r="J44" s="44"/>
      <c r="K44" s="44"/>
    </row>
    <row r="45" spans="1:12" s="6" customFormat="1" ht="12.75" x14ac:dyDescent="0.15"/>
    <row r="46" spans="1:12" s="6" customFormat="1" ht="12.75" x14ac:dyDescent="0.15"/>
    <row r="47" spans="1:12" s="6" customFormat="1" ht="12.75" x14ac:dyDescent="0.15"/>
    <row r="48" spans="1:12" s="6" customFormat="1" ht="12.75" x14ac:dyDescent="0.15"/>
    <row r="49" spans="1:15" s="6" customFormat="1" ht="12.75" x14ac:dyDescent="0.15"/>
    <row r="50" spans="1:15" s="6" customFormat="1" ht="12.75" x14ac:dyDescent="0.15"/>
    <row r="51" spans="1:15" s="6" customFormat="1" ht="12.75" x14ac:dyDescent="0.15"/>
    <row r="52" spans="1:15" s="6" customFormat="1" ht="12.75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5" s="6" customFormat="1" ht="12.7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5" s="6" customFormat="1" ht="12.7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5" s="6" customFormat="1" ht="12.75" x14ac:dyDescent="0.15"/>
    <row r="56" spans="1:15" s="6" customFormat="1" ht="12.75" x14ac:dyDescent="0.15"/>
    <row r="57" spans="1:15" s="6" customFormat="1" ht="12.75" x14ac:dyDescent="0.15"/>
    <row r="58" spans="1:15" s="6" customFormat="1" ht="12.75" x14ac:dyDescent="0.15"/>
    <row r="59" spans="1:15" s="6" customFormat="1" ht="12.75" x14ac:dyDescent="0.15"/>
    <row r="60" spans="1:15" s="6" customFormat="1" ht="12.75" x14ac:dyDescent="0.15"/>
    <row r="61" spans="1:15" s="6" customFormat="1" ht="12.75" x14ac:dyDescent="0.15"/>
    <row r="62" spans="1:15" s="6" customFormat="1" ht="12.75" x14ac:dyDescent="0.15"/>
    <row r="63" spans="1:15" s="5" customFormat="1" ht="12.75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2.75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5"/>
      <c r="M64" s="5"/>
      <c r="N64" s="5"/>
      <c r="O64" s="5"/>
    </row>
    <row r="65" spans="1:15" ht="12.75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5" s="6" customFormat="1" ht="12.75" x14ac:dyDescent="0.15">
      <c r="L66" s="1"/>
      <c r="M66" s="1"/>
      <c r="N66" s="1"/>
      <c r="O66" s="1"/>
    </row>
    <row r="67" spans="1:15" s="6" customFormat="1" ht="12.75" x14ac:dyDescent="0.15"/>
    <row r="68" spans="1:15" s="6" customFormat="1" ht="12.75" x14ac:dyDescent="0.15"/>
    <row r="69" spans="1:15" s="6" customFormat="1" ht="12.75" x14ac:dyDescent="0.15"/>
    <row r="70" spans="1:15" s="6" customFormat="1" ht="12.75" x14ac:dyDescent="0.15"/>
    <row r="71" spans="1:15" s="6" customFormat="1" ht="12.75" x14ac:dyDescent="0.15"/>
    <row r="72" spans="1:15" s="6" customFormat="1" ht="12.75" x14ac:dyDescent="0.15"/>
    <row r="73" spans="1:15" s="6" customFormat="1" ht="12.75" x14ac:dyDescent="0.15"/>
    <row r="74" spans="1:15" s="6" customFormat="1" ht="12.75" x14ac:dyDescent="0.15"/>
    <row r="75" spans="1:15" s="6" customFormat="1" ht="12.75" x14ac:dyDescent="0.15"/>
    <row r="76" spans="1:15" s="6" customFormat="1" ht="12.75" x14ac:dyDescent="0.15"/>
    <row r="77" spans="1:15" s="6" customFormat="1" ht="12.75" x14ac:dyDescent="0.15"/>
    <row r="78" spans="1:15" s="6" customFormat="1" ht="12.75" x14ac:dyDescent="0.15"/>
    <row r="79" spans="1:15" s="6" customFormat="1" ht="12.75" x14ac:dyDescent="0.15"/>
    <row r="80" spans="1:15" s="6" customFormat="1" ht="12.75" x14ac:dyDescent="0.15"/>
    <row r="81" spans="1:11" s="6" customFormat="1" ht="12.75" x14ac:dyDescent="0.15"/>
    <row r="82" spans="1:11" s="6" customFormat="1" ht="12.75" x14ac:dyDescent="0.15"/>
    <row r="83" spans="1:11" s="6" customFormat="1" ht="12.75" x14ac:dyDescent="0.15"/>
    <row r="84" spans="1:11" s="6" customFormat="1" ht="12.75" x14ac:dyDescent="0.15"/>
    <row r="85" spans="1:11" s="6" customFormat="1" ht="12.75" x14ac:dyDescent="0.15"/>
    <row r="86" spans="1:11" s="6" customFormat="1" ht="12.75" x14ac:dyDescent="0.1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</row>
    <row r="87" spans="1:11" s="6" customFormat="1" ht="12.75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s="6" customFormat="1" ht="12.75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s="6" customFormat="1" ht="12.75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s="6" customFormat="1" ht="12.75" x14ac:dyDescent="0.15"/>
    <row r="91" spans="1:11" s="6" customFormat="1" ht="12.75" x14ac:dyDescent="0.15"/>
    <row r="92" spans="1:11" s="6" customFormat="1" ht="12.75" x14ac:dyDescent="0.15"/>
    <row r="93" spans="1:11" s="6" customFormat="1" ht="12.75" x14ac:dyDescent="0.15"/>
    <row r="94" spans="1:11" s="6" customFormat="1" ht="12.75" x14ac:dyDescent="0.15"/>
    <row r="95" spans="1:11" s="6" customFormat="1" ht="12.75" x14ac:dyDescent="0.15"/>
    <row r="96" spans="1:11" s="6" customFormat="1" ht="12.75" x14ac:dyDescent="0.15"/>
    <row r="97" spans="1:15" s="27" customFormat="1" ht="12.75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s="5" customFormat="1" ht="12.75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27"/>
      <c r="M98" s="27"/>
      <c r="N98" s="27"/>
      <c r="O98" s="27"/>
    </row>
    <row r="99" spans="1:15" ht="12.75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5"/>
      <c r="M99" s="5"/>
      <c r="N99" s="5"/>
      <c r="O99" s="5"/>
    </row>
    <row r="100" spans="1:15" ht="12.75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5" s="6" customFormat="1" ht="12.75" x14ac:dyDescent="0.15">
      <c r="L101" s="1"/>
      <c r="M101" s="1"/>
      <c r="N101" s="1"/>
      <c r="O101" s="1"/>
    </row>
    <row r="102" spans="1:15" s="6" customFormat="1" ht="12.75" x14ac:dyDescent="0.15"/>
    <row r="103" spans="1:15" s="6" customFormat="1" ht="12.75" x14ac:dyDescent="0.15"/>
    <row r="104" spans="1:15" s="6" customFormat="1" ht="12.75" x14ac:dyDescent="0.15"/>
    <row r="105" spans="1:15" s="6" customFormat="1" ht="12.75" x14ac:dyDescent="0.15"/>
    <row r="106" spans="1:15" s="6" customFormat="1" ht="12.75" x14ac:dyDescent="0.15"/>
    <row r="107" spans="1:15" s="6" customFormat="1" ht="12.75" x14ac:dyDescent="0.15"/>
    <row r="108" spans="1:15" s="6" customFormat="1" ht="12.75" x14ac:dyDescent="0.15"/>
    <row r="109" spans="1:15" s="6" customFormat="1" ht="12.75" x14ac:dyDescent="0.15"/>
    <row r="110" spans="1:15" s="6" customFormat="1" ht="12.75" x14ac:dyDescent="0.15"/>
    <row r="111" spans="1:15" s="6" customFormat="1" ht="12.75" x14ac:dyDescent="0.15"/>
    <row r="112" spans="1:15" s="6" customFormat="1" ht="12.75" x14ac:dyDescent="0.15"/>
    <row r="113" spans="1:11" s="6" customFormat="1" ht="12.75" x14ac:dyDescent="0.15"/>
    <row r="114" spans="1:11" s="6" customFormat="1" ht="12.75" x14ac:dyDescent="0.15"/>
    <row r="115" spans="1:11" s="6" customFormat="1" ht="12.75" x14ac:dyDescent="0.15"/>
    <row r="116" spans="1:11" s="6" customFormat="1" ht="12.75" x14ac:dyDescent="0.15"/>
    <row r="117" spans="1:11" s="6" customFormat="1" ht="12.75" x14ac:dyDescent="0.15"/>
    <row r="118" spans="1:11" s="6" customFormat="1" ht="12.75" x14ac:dyDescent="0.15"/>
    <row r="119" spans="1:11" s="6" customFormat="1" ht="12.75" x14ac:dyDescent="0.15"/>
    <row r="120" spans="1:11" s="6" customFormat="1" ht="12.75" x14ac:dyDescent="0.15"/>
    <row r="121" spans="1:11" s="6" customFormat="1" ht="12.75" x14ac:dyDescent="0.15"/>
    <row r="122" spans="1:11" s="6" customFormat="1" ht="12.75" x14ac:dyDescent="0.15"/>
    <row r="123" spans="1:11" s="6" customFormat="1" ht="12.75" x14ac:dyDescent="0.15"/>
    <row r="124" spans="1:11" s="6" customFormat="1" ht="12.75" x14ac:dyDescent="0.15"/>
    <row r="125" spans="1:11" s="6" customFormat="1" ht="12.75" x14ac:dyDescent="0.15"/>
    <row r="126" spans="1:11" s="6" customFormat="1" ht="12.75" x14ac:dyDescent="0.15"/>
    <row r="127" spans="1:11" s="6" customFormat="1" ht="12.75" x14ac:dyDescent="0.15"/>
    <row r="128" spans="1:11" s="6" customFormat="1" ht="12.75" x14ac:dyDescent="0.1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</row>
    <row r="129" spans="1:15" s="6" customFormat="1" ht="12.75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5" s="6" customFormat="1" ht="12.75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5" s="6" customFormat="1" ht="12.75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5" s="6" customFormat="1" ht="12.75" x14ac:dyDescent="0.15"/>
    <row r="133" spans="1:15" s="6" customFormat="1" ht="12.75" x14ac:dyDescent="0.15"/>
    <row r="134" spans="1:15" s="6" customFormat="1" ht="12.75" x14ac:dyDescent="0.15"/>
    <row r="135" spans="1:15" s="6" customFormat="1" ht="12.75" x14ac:dyDescent="0.15"/>
    <row r="136" spans="1:15" s="6" customFormat="1" ht="12.75" x14ac:dyDescent="0.15"/>
    <row r="137" spans="1:15" s="6" customFormat="1" ht="12.75" x14ac:dyDescent="0.15"/>
    <row r="138" spans="1:15" s="6" customFormat="1" ht="12.75" x14ac:dyDescent="0.15"/>
    <row r="139" spans="1:15" s="27" customFormat="1" ht="12.75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s="5" customFormat="1" ht="12.75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27"/>
      <c r="M140" s="27"/>
      <c r="N140" s="27"/>
      <c r="O140" s="27"/>
    </row>
    <row r="141" spans="1:15" ht="12.75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5"/>
      <c r="M141" s="5"/>
      <c r="N141" s="5"/>
      <c r="O141" s="5"/>
    </row>
    <row r="142" spans="1:15" ht="12.75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5" s="6" customFormat="1" ht="12.75" x14ac:dyDescent="0.15">
      <c r="L143" s="1"/>
      <c r="M143" s="1"/>
      <c r="N143" s="1"/>
      <c r="O143" s="1"/>
    </row>
    <row r="144" spans="1:15" s="6" customFormat="1" ht="12.75" x14ac:dyDescent="0.15"/>
    <row r="145" s="6" customFormat="1" ht="12.75" x14ac:dyDescent="0.15"/>
    <row r="146" s="6" customFormat="1" ht="12.75" x14ac:dyDescent="0.15"/>
    <row r="147" s="6" customFormat="1" ht="12.75" x14ac:dyDescent="0.15"/>
    <row r="148" s="6" customFormat="1" ht="12.75" x14ac:dyDescent="0.15"/>
    <row r="149" s="6" customFormat="1" ht="12.75" x14ac:dyDescent="0.15"/>
    <row r="150" s="6" customFormat="1" ht="12.75" x14ac:dyDescent="0.15"/>
    <row r="151" s="6" customFormat="1" ht="12.75" x14ac:dyDescent="0.15"/>
    <row r="152" s="6" customFormat="1" ht="12.75" x14ac:dyDescent="0.15"/>
    <row r="153" s="6" customFormat="1" ht="12.75" x14ac:dyDescent="0.15"/>
    <row r="154" s="6" customFormat="1" ht="12.75" x14ac:dyDescent="0.15"/>
    <row r="155" s="6" customFormat="1" ht="12.75" x14ac:dyDescent="0.15"/>
    <row r="156" s="6" customFormat="1" ht="12.75" x14ac:dyDescent="0.15"/>
    <row r="157" s="6" customFormat="1" ht="12.75" x14ac:dyDescent="0.15"/>
    <row r="158" s="6" customFormat="1" ht="12.75" x14ac:dyDescent="0.15"/>
    <row r="159" s="6" customFormat="1" ht="12.75" x14ac:dyDescent="0.15"/>
    <row r="160" s="6" customFormat="1" ht="12.75" x14ac:dyDescent="0.15"/>
    <row r="161" s="6" customFormat="1" ht="12.75" x14ac:dyDescent="0.15"/>
    <row r="162" s="6" customFormat="1" ht="12.75" x14ac:dyDescent="0.15"/>
    <row r="163" s="6" customFormat="1" ht="12.75" x14ac:dyDescent="0.15"/>
    <row r="164" s="6" customFormat="1" ht="12.75" x14ac:dyDescent="0.15"/>
    <row r="165" s="6" customFormat="1" ht="12.75" x14ac:dyDescent="0.15"/>
    <row r="166" s="6" customFormat="1" ht="12.75" x14ac:dyDescent="0.15"/>
    <row r="167" s="6" customFormat="1" ht="12.75" x14ac:dyDescent="0.15"/>
    <row r="168" s="6" customFormat="1" ht="12.75" x14ac:dyDescent="0.15"/>
    <row r="169" s="6" customFormat="1" ht="12.75" x14ac:dyDescent="0.15"/>
    <row r="170" s="6" customFormat="1" ht="12.75" x14ac:dyDescent="0.15"/>
    <row r="171" s="6" customFormat="1" ht="12.75" x14ac:dyDescent="0.15"/>
    <row r="172" s="6" customFormat="1" ht="12.75" x14ac:dyDescent="0.15"/>
    <row r="173" s="6" customFormat="1" ht="12.75" x14ac:dyDescent="0.15"/>
    <row r="174" s="6" customFormat="1" ht="12.75" x14ac:dyDescent="0.15"/>
    <row r="175" s="6" customFormat="1" ht="12.75" x14ac:dyDescent="0.15"/>
    <row r="176" s="6" customFormat="1" ht="12.75" x14ac:dyDescent="0.15"/>
    <row r="177" spans="1:11" s="6" customFormat="1" ht="12.75" x14ac:dyDescent="0.15"/>
    <row r="178" spans="1:11" s="6" customFormat="1" ht="12.75" x14ac:dyDescent="0.15"/>
    <row r="179" spans="1:11" s="6" customFormat="1" ht="12.75" x14ac:dyDescent="0.15"/>
    <row r="180" spans="1:11" s="6" customFormat="1" ht="12.75" x14ac:dyDescent="0.15"/>
    <row r="181" spans="1:11" s="6" customFormat="1" ht="12.75" x14ac:dyDescent="0.15"/>
    <row r="182" spans="1:11" s="6" customFormat="1" ht="12.75" x14ac:dyDescent="0.1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</row>
    <row r="183" spans="1:11" s="6" customFormat="1" ht="12.75" x14ac:dyDescent="0.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6" customFormat="1" ht="12.75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s="6" customFormat="1" ht="12.75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s="6" customFormat="1" ht="12.75" x14ac:dyDescent="0.15"/>
    <row r="187" spans="1:11" s="6" customFormat="1" ht="12.75" x14ac:dyDescent="0.15"/>
    <row r="188" spans="1:11" s="6" customFormat="1" ht="12.75" x14ac:dyDescent="0.15"/>
    <row r="189" spans="1:11" s="6" customFormat="1" ht="12.75" x14ac:dyDescent="0.15"/>
    <row r="190" spans="1:11" s="6" customFormat="1" ht="12.75" x14ac:dyDescent="0.15"/>
    <row r="191" spans="1:11" s="6" customFormat="1" ht="12.75" x14ac:dyDescent="0.15"/>
    <row r="192" spans="1:11" s="6" customFormat="1" ht="12.75" x14ac:dyDescent="0.15"/>
    <row r="193" spans="1:15" s="28" customFormat="1" ht="12.75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 s="5" customFormat="1" ht="12.75" x14ac:dyDescent="0.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28"/>
      <c r="M194" s="28"/>
      <c r="N194" s="28"/>
      <c r="O194" s="28"/>
    </row>
    <row r="195" spans="1:15" ht="12.75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5"/>
      <c r="M195" s="5"/>
      <c r="N195" s="5"/>
      <c r="O195" s="5"/>
    </row>
    <row r="196" spans="1:15" ht="12.75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 spans="1:15" s="6" customFormat="1" ht="12.75" x14ac:dyDescent="0.15">
      <c r="L197" s="1"/>
      <c r="M197" s="1"/>
      <c r="N197" s="1"/>
      <c r="O197" s="1"/>
    </row>
    <row r="198" spans="1:15" s="6" customFormat="1" ht="12.75" x14ac:dyDescent="0.15"/>
    <row r="199" spans="1:15" s="6" customFormat="1" ht="12.75" x14ac:dyDescent="0.15"/>
    <row r="200" spans="1:15" s="6" customFormat="1" ht="12.75" x14ac:dyDescent="0.15"/>
    <row r="201" spans="1:15" s="6" customFormat="1" ht="12.75" x14ac:dyDescent="0.15"/>
    <row r="202" spans="1:15" s="6" customFormat="1" ht="12.75" x14ac:dyDescent="0.15"/>
    <row r="203" spans="1:15" s="6" customFormat="1" ht="12.75" x14ac:dyDescent="0.15"/>
    <row r="204" spans="1:15" s="6" customFormat="1" ht="12.75" x14ac:dyDescent="0.15"/>
    <row r="205" spans="1:15" s="6" customFormat="1" ht="12.75" x14ac:dyDescent="0.15"/>
    <row r="206" spans="1:15" s="6" customFormat="1" ht="12.75" x14ac:dyDescent="0.15"/>
    <row r="207" spans="1:15" s="6" customFormat="1" ht="12.75" x14ac:dyDescent="0.15"/>
    <row r="208" spans="1:15" s="6" customFormat="1" ht="12.75" x14ac:dyDescent="0.15"/>
    <row r="209" s="6" customFormat="1" ht="12.75" x14ac:dyDescent="0.15"/>
    <row r="210" s="6" customFormat="1" ht="12.75" x14ac:dyDescent="0.15"/>
    <row r="211" s="6" customFormat="1" ht="12.75" x14ac:dyDescent="0.15"/>
    <row r="212" s="6" customFormat="1" ht="12.75" x14ac:dyDescent="0.15"/>
    <row r="213" s="6" customFormat="1" ht="12.75" x14ac:dyDescent="0.15"/>
    <row r="214" s="6" customFormat="1" ht="12.75" x14ac:dyDescent="0.15"/>
    <row r="215" s="6" customFormat="1" ht="12.75" x14ac:dyDescent="0.15"/>
    <row r="216" s="6" customFormat="1" ht="12.75" x14ac:dyDescent="0.15"/>
    <row r="217" s="6" customFormat="1" ht="12.75" x14ac:dyDescent="0.15"/>
    <row r="218" s="6" customFormat="1" ht="12.75" x14ac:dyDescent="0.15"/>
    <row r="219" s="6" customFormat="1" ht="12.75" x14ac:dyDescent="0.15"/>
    <row r="220" s="6" customFormat="1" ht="12.75" x14ac:dyDescent="0.15"/>
    <row r="221" s="6" customFormat="1" ht="12.75" x14ac:dyDescent="0.15"/>
    <row r="222" s="6" customFormat="1" ht="12.75" x14ac:dyDescent="0.15"/>
    <row r="223" s="6" customFormat="1" ht="12.75" x14ac:dyDescent="0.15"/>
    <row r="224" s="6" customFormat="1" ht="12.75" x14ac:dyDescent="0.15"/>
    <row r="225" s="6" customFormat="1" ht="12.75" x14ac:dyDescent="0.15"/>
    <row r="226" s="6" customFormat="1" ht="12.75" x14ac:dyDescent="0.15"/>
    <row r="227" s="6" customFormat="1" ht="12.75" x14ac:dyDescent="0.15"/>
    <row r="228" s="6" customFormat="1" ht="12.75" x14ac:dyDescent="0.15"/>
    <row r="229" s="6" customFormat="1" ht="12.75" x14ac:dyDescent="0.15"/>
    <row r="230" s="6" customFormat="1" ht="12.75" x14ac:dyDescent="0.15"/>
    <row r="231" s="6" customFormat="1" ht="12.75" x14ac:dyDescent="0.15"/>
    <row r="232" s="6" customFormat="1" ht="12.75" x14ac:dyDescent="0.15"/>
    <row r="233" s="6" customFormat="1" ht="12.75" x14ac:dyDescent="0.15"/>
    <row r="234" s="6" customFormat="1" ht="12.75" x14ac:dyDescent="0.15"/>
    <row r="235" s="6" customFormat="1" ht="12.75" x14ac:dyDescent="0.15"/>
    <row r="236" s="6" customFormat="1" ht="12.75" x14ac:dyDescent="0.15"/>
    <row r="237" s="6" customFormat="1" ht="12.75" x14ac:dyDescent="0.15"/>
    <row r="238" s="6" customFormat="1" ht="12.75" x14ac:dyDescent="0.15"/>
    <row r="239" s="6" customFormat="1" ht="12.75" x14ac:dyDescent="0.15"/>
    <row r="240" s="6" customFormat="1" ht="12.75" x14ac:dyDescent="0.15"/>
    <row r="241" spans="1:15" s="6" customFormat="1" ht="12.75" x14ac:dyDescent="0.15">
      <c r="B241" s="37"/>
      <c r="C241" s="37"/>
      <c r="D241" s="37"/>
      <c r="E241" s="37"/>
      <c r="F241" s="37"/>
      <c r="G241" s="37"/>
      <c r="H241" s="37"/>
    </row>
    <row r="242" spans="1:15" s="6" customFormat="1" ht="13.5" x14ac:dyDescent="0.1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56"/>
    </row>
    <row r="243" spans="1:15" s="6" customFormat="1" ht="12.75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5" s="6" customFormat="1" ht="13.5" x14ac:dyDescent="0.15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3"/>
    </row>
    <row r="245" spans="1:15" s="6" customFormat="1" ht="13.5" x14ac:dyDescent="0.15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3"/>
    </row>
    <row r="246" spans="1:15" s="6" customFormat="1" ht="13.5" x14ac:dyDescent="0.15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3"/>
    </row>
    <row r="247" spans="1:15" s="6" customFormat="1" ht="13.5" x14ac:dyDescent="0.15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3"/>
    </row>
    <row r="248" spans="1:15" s="6" customFormat="1" ht="13.5" x14ac:dyDescent="0.15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3"/>
    </row>
    <row r="249" spans="1:15" s="6" customFormat="1" ht="13.5" x14ac:dyDescent="0.15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3"/>
    </row>
    <row r="250" spans="1:15" s="6" customFormat="1" ht="13.5" x14ac:dyDescent="0.15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37"/>
    </row>
    <row r="251" spans="1:15" s="6" customFormat="1" ht="13.5" x14ac:dyDescent="0.15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37"/>
    </row>
    <row r="252" spans="1:15" s="6" customFormat="1" ht="13.5" x14ac:dyDescent="0.15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3"/>
    </row>
    <row r="253" spans="1:15" s="29" customFormat="1" ht="13.5" x14ac:dyDescent="0.15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3"/>
      <c r="L253" s="6"/>
      <c r="M253" s="6"/>
      <c r="N253" s="6"/>
      <c r="O253" s="6"/>
    </row>
    <row r="254" spans="1:15" ht="13.5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56"/>
      <c r="M254" s="56"/>
      <c r="N254" s="56"/>
      <c r="O254" s="56"/>
    </row>
    <row r="255" spans="1:15" s="3" customFormat="1" ht="12.75" x14ac:dyDescent="0.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37"/>
      <c r="L255" s="1"/>
      <c r="M255" s="1"/>
      <c r="N255" s="1"/>
      <c r="O255" s="1"/>
    </row>
    <row r="256" spans="1:15" s="3" customFormat="1" ht="12.75" x14ac:dyDescent="0.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 spans="1:15" s="3" customFormat="1" ht="12.75" x14ac:dyDescent="0.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 spans="1:15" s="3" customFormat="1" ht="12.75" x14ac:dyDescent="0.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 spans="1:15" s="3" customFormat="1" ht="12.75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 spans="1:15" s="3" customFormat="1" ht="12.75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 spans="1:15" s="6" customFormat="1" ht="12.75" x14ac:dyDescent="0.15">
      <c r="L261" s="3"/>
      <c r="M261" s="3"/>
      <c r="N261" s="3"/>
      <c r="O261" s="3"/>
    </row>
    <row r="262" spans="1:15" s="6" customFormat="1" ht="12.75" x14ac:dyDescent="0.15">
      <c r="L262" s="58"/>
      <c r="M262" s="58"/>
      <c r="N262" s="37"/>
      <c r="O262" s="37"/>
    </row>
    <row r="263" spans="1:15" s="3" customFormat="1" ht="12.75" x14ac:dyDescent="0.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58"/>
      <c r="M263" s="58"/>
      <c r="N263" s="37"/>
      <c r="O263" s="37"/>
    </row>
    <row r="264" spans="1:15" s="3" customFormat="1" ht="12.75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 spans="1:15" s="3" customFormat="1" ht="12.75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 spans="1:15" s="6" customFormat="1" ht="12.75" x14ac:dyDescent="0.15">
      <c r="L266" s="3"/>
      <c r="M266" s="3"/>
      <c r="N266" s="3"/>
      <c r="O266" s="3"/>
    </row>
    <row r="267" spans="1:15" s="6" customFormat="1" ht="12.75" x14ac:dyDescent="0.15">
      <c r="L267" s="37"/>
      <c r="M267" s="37"/>
      <c r="N267" s="37"/>
      <c r="O267" s="37"/>
    </row>
    <row r="268" spans="1:15" s="6" customFormat="1" ht="12.75" x14ac:dyDescent="0.15">
      <c r="L268" s="37"/>
      <c r="M268" s="37"/>
      <c r="N268" s="37"/>
      <c r="O268" s="37"/>
    </row>
    <row r="269" spans="1:15" s="6" customFormat="1" ht="12.75" x14ac:dyDescent="0.15">
      <c r="K269" s="37"/>
      <c r="L269" s="37"/>
      <c r="M269" s="37"/>
      <c r="N269" s="37"/>
      <c r="O269" s="37"/>
    </row>
    <row r="270" spans="1:15" s="6" customFormat="1" ht="12.75" x14ac:dyDescent="0.15">
      <c r="K270" s="37"/>
      <c r="L270" s="37"/>
      <c r="M270" s="37"/>
      <c r="N270" s="37"/>
      <c r="O270" s="37"/>
    </row>
    <row r="271" spans="1:15" s="6" customFormat="1" ht="12.75" x14ac:dyDescent="0.15">
      <c r="K271" s="37"/>
      <c r="L271" s="37"/>
      <c r="M271" s="37"/>
      <c r="N271" s="37"/>
      <c r="O271" s="37"/>
    </row>
    <row r="272" spans="1:15" s="6" customFormat="1" ht="12.75" x14ac:dyDescent="0.15">
      <c r="K272" s="37"/>
      <c r="L272" s="37"/>
      <c r="M272" s="37"/>
      <c r="N272" s="37"/>
      <c r="O272" s="37"/>
    </row>
    <row r="273" spans="1:15" s="6" customFormat="1" ht="12.75" x14ac:dyDescent="0.15">
      <c r="K273" s="37"/>
      <c r="L273" s="37"/>
      <c r="M273" s="37"/>
      <c r="N273" s="37"/>
      <c r="O273" s="37"/>
    </row>
    <row r="274" spans="1:15" s="6" customFormat="1" ht="12.75" x14ac:dyDescent="0.15">
      <c r="K274" s="37"/>
      <c r="L274" s="58"/>
      <c r="M274" s="58"/>
      <c r="N274" s="37"/>
      <c r="O274" s="37"/>
    </row>
    <row r="275" spans="1:15" s="6" customFormat="1" ht="12.75" x14ac:dyDescent="0.15">
      <c r="K275" s="37"/>
      <c r="L275" s="58"/>
      <c r="M275" s="58"/>
      <c r="N275" s="37"/>
      <c r="O275" s="37"/>
    </row>
    <row r="276" spans="1:15" s="6" customFormat="1" ht="12.75" x14ac:dyDescent="0.15">
      <c r="K276" s="37"/>
      <c r="L276" s="58"/>
      <c r="M276" s="58"/>
      <c r="N276" s="37"/>
      <c r="O276" s="37"/>
    </row>
    <row r="277" spans="1:15" s="6" customFormat="1" ht="12.75" x14ac:dyDescent="0.15">
      <c r="K277" s="37"/>
      <c r="L277" s="37"/>
      <c r="M277" s="37"/>
      <c r="N277" s="37"/>
      <c r="O277" s="37"/>
    </row>
    <row r="278" spans="1:15" s="6" customFormat="1" ht="12.75" x14ac:dyDescent="0.15">
      <c r="K278" s="37"/>
      <c r="L278" s="58"/>
      <c r="M278" s="58"/>
      <c r="N278" s="37"/>
      <c r="O278" s="37"/>
    </row>
    <row r="279" spans="1:15" s="6" customFormat="1" ht="12.75" x14ac:dyDescent="0.15">
      <c r="K279" s="37"/>
      <c r="L279" s="58"/>
      <c r="M279" s="58"/>
      <c r="N279" s="37"/>
      <c r="O279" s="37"/>
    </row>
    <row r="280" spans="1:15" s="6" customFormat="1" ht="12.75" x14ac:dyDescent="0.15">
      <c r="K280" s="37"/>
      <c r="L280" s="58"/>
      <c r="M280" s="58"/>
      <c r="N280" s="37"/>
      <c r="O280" s="37"/>
    </row>
    <row r="281" spans="1:15" s="6" customFormat="1" ht="12.75" x14ac:dyDescent="0.15">
      <c r="K281" s="37"/>
      <c r="L281" s="58"/>
      <c r="M281" s="58"/>
      <c r="N281" s="37"/>
      <c r="O281" s="37"/>
    </row>
    <row r="282" spans="1:15" s="6" customFormat="1" ht="12.75" x14ac:dyDescent="0.15">
      <c r="F282" s="1"/>
      <c r="G282" s="1"/>
      <c r="H282" s="1"/>
      <c r="I282" s="1"/>
      <c r="J282" s="1"/>
      <c r="K282" s="37"/>
      <c r="L282" s="58"/>
      <c r="M282" s="58"/>
      <c r="N282" s="37"/>
      <c r="O282" s="37"/>
    </row>
    <row r="283" spans="1:15" s="6" customFormat="1" ht="12.75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58"/>
      <c r="M283" s="58"/>
      <c r="N283" s="37"/>
      <c r="O283" s="37"/>
    </row>
    <row r="284" spans="1:15" s="6" customFormat="1" ht="12.75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58"/>
      <c r="M284" s="58"/>
      <c r="N284" s="37"/>
      <c r="O284" s="37"/>
    </row>
    <row r="285" spans="1:15" s="6" customFormat="1" ht="12.75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58"/>
      <c r="M285" s="58"/>
      <c r="N285" s="37"/>
      <c r="O285" s="37"/>
    </row>
    <row r="286" spans="1:15" s="6" customFormat="1" ht="12.75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58"/>
      <c r="M286" s="58"/>
      <c r="N286" s="37"/>
      <c r="O286" s="37"/>
    </row>
    <row r="287" spans="1:15" s="6" customFormat="1" ht="12.75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58"/>
      <c r="M287" s="58"/>
      <c r="N287" s="37"/>
      <c r="O287" s="37"/>
    </row>
    <row r="288" spans="1:15" s="6" customFormat="1" ht="12.75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58"/>
      <c r="M288" s="58"/>
      <c r="N288" s="37"/>
      <c r="O288" s="37"/>
    </row>
    <row r="289" spans="1:15" s="6" customFormat="1" ht="12.75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58"/>
      <c r="M289" s="58"/>
      <c r="N289" s="37"/>
      <c r="O289" s="37"/>
    </row>
    <row r="290" spans="1:15" s="6" customFormat="1" ht="12.75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58"/>
      <c r="M290" s="58"/>
      <c r="N290" s="37"/>
      <c r="O290" s="37"/>
    </row>
    <row r="291" spans="1:15" s="6" customFormat="1" ht="12.75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58"/>
      <c r="M291" s="58"/>
      <c r="N291" s="37"/>
      <c r="O291" s="37"/>
    </row>
    <row r="292" spans="1:15" s="6" customFormat="1" ht="12.75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58"/>
      <c r="M292" s="58"/>
      <c r="N292" s="37"/>
      <c r="O292" s="37"/>
    </row>
    <row r="293" spans="1:15" s="6" customFormat="1" ht="12.75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58"/>
      <c r="M293" s="58"/>
      <c r="N293" s="37"/>
      <c r="O293" s="37"/>
    </row>
    <row r="294" spans="1:15" ht="12.75" x14ac:dyDescent="0.15">
      <c r="L294" s="58"/>
      <c r="M294" s="58"/>
      <c r="N294" s="37"/>
      <c r="O294" s="37"/>
    </row>
  </sheetData>
  <mergeCells count="5">
    <mergeCell ref="A1:L1"/>
    <mergeCell ref="A2:L2"/>
    <mergeCell ref="A3:L3"/>
    <mergeCell ref="A4:L4"/>
    <mergeCell ref="A6:K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8"/>
  <sheetViews>
    <sheetView zoomScaleNormal="100" zoomScaleSheetLayoutView="100" workbookViewId="0">
      <selection activeCell="M9" sqref="M9"/>
    </sheetView>
  </sheetViews>
  <sheetFormatPr defaultColWidth="9" defaultRowHeight="18" customHeight="1" x14ac:dyDescent="0.15"/>
  <cols>
    <col min="1" max="1" width="1.125" style="1" customWidth="1"/>
    <col min="2" max="2" width="1.625" style="1" customWidth="1"/>
    <col min="3" max="8" width="2" style="1" customWidth="1"/>
    <col min="9" max="9" width="14.25" style="1" customWidth="1"/>
    <col min="10" max="10" width="5.125" style="1" customWidth="1"/>
    <col min="11" max="11" width="8.625" style="1" customWidth="1"/>
    <col min="12" max="13" width="13.125" style="1" customWidth="1"/>
    <col min="14" max="14" width="1" style="1" customWidth="1"/>
    <col min="15" max="16384" width="9" style="1"/>
  </cols>
  <sheetData>
    <row r="1" spans="1:13" ht="12.75" x14ac:dyDescent="0.15">
      <c r="B1" s="387" t="s">
        <v>100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</row>
    <row r="2" spans="1:13" ht="17.25" x14ac:dyDescent="0.2">
      <c r="A2" s="32"/>
      <c r="B2" s="388" t="s">
        <v>101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</row>
    <row r="3" spans="1:13" ht="17.25" x14ac:dyDescent="0.2">
      <c r="A3" s="59"/>
      <c r="B3" s="389" t="s">
        <v>438</v>
      </c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</row>
    <row r="4" spans="1:13" ht="17.25" x14ac:dyDescent="0.2">
      <c r="A4" s="59"/>
      <c r="B4" s="389" t="s">
        <v>439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</row>
    <row r="5" spans="1:13" thickBot="1" x14ac:dyDescent="0.25">
      <c r="A5" s="59"/>
      <c r="B5" s="33"/>
      <c r="C5" s="32"/>
      <c r="D5" s="32"/>
      <c r="E5" s="32"/>
      <c r="F5" s="32"/>
      <c r="G5" s="32"/>
      <c r="H5" s="32"/>
      <c r="I5" s="34"/>
      <c r="J5" s="32"/>
      <c r="K5" s="60"/>
      <c r="L5" s="32"/>
      <c r="M5" s="61" t="s">
        <v>238</v>
      </c>
    </row>
    <row r="6" spans="1:13" ht="15" customHeight="1" x14ac:dyDescent="0.15">
      <c r="B6" s="390" t="s">
        <v>1</v>
      </c>
      <c r="C6" s="391"/>
      <c r="D6" s="391"/>
      <c r="E6" s="391"/>
      <c r="F6" s="391"/>
      <c r="G6" s="391"/>
      <c r="H6" s="391"/>
      <c r="I6" s="392"/>
      <c r="J6" s="396" t="s">
        <v>102</v>
      </c>
      <c r="K6" s="391"/>
      <c r="L6" s="253"/>
      <c r="M6" s="254"/>
    </row>
    <row r="7" spans="1:13" ht="29.25" customHeight="1" thickBot="1" x14ac:dyDescent="0.2">
      <c r="B7" s="393"/>
      <c r="C7" s="394"/>
      <c r="D7" s="394"/>
      <c r="E7" s="394"/>
      <c r="F7" s="394"/>
      <c r="G7" s="394"/>
      <c r="H7" s="394"/>
      <c r="I7" s="395"/>
      <c r="J7" s="397"/>
      <c r="K7" s="394"/>
      <c r="L7" s="255" t="s">
        <v>103</v>
      </c>
      <c r="M7" s="256" t="s">
        <v>104</v>
      </c>
    </row>
    <row r="8" spans="1:13" ht="18" customHeight="1" x14ac:dyDescent="0.15">
      <c r="A8" s="5"/>
      <c r="B8" s="257" t="s">
        <v>105</v>
      </c>
      <c r="C8" s="258"/>
      <c r="D8" s="259"/>
      <c r="E8" s="259"/>
      <c r="F8" s="259"/>
      <c r="G8" s="259"/>
      <c r="H8" s="259"/>
      <c r="I8" s="260"/>
      <c r="J8" s="398">
        <f>SUM(L8:M8)</f>
        <v>129832716.32099998</v>
      </c>
      <c r="K8" s="399"/>
      <c r="L8" s="261">
        <v>162281386.73199999</v>
      </c>
      <c r="M8" s="262">
        <v>-32448670.411000006</v>
      </c>
    </row>
    <row r="9" spans="1:13" ht="18" customHeight="1" x14ac:dyDescent="0.15">
      <c r="A9" s="5"/>
      <c r="B9" s="35"/>
      <c r="C9" s="36" t="s">
        <v>106</v>
      </c>
      <c r="D9" s="55"/>
      <c r="E9" s="55"/>
      <c r="F9" s="55"/>
      <c r="G9" s="55"/>
      <c r="H9" s="55"/>
      <c r="I9" s="263"/>
      <c r="J9" s="400">
        <f t="shared" ref="J9:J12" si="0">SUM(L9:M9)</f>
        <v>-25475173.557000004</v>
      </c>
      <c r="K9" s="401"/>
      <c r="L9" s="264"/>
      <c r="M9" s="265">
        <f>'02行政コスト計算書'!L41</f>
        <v>-25475173.557000004</v>
      </c>
    </row>
    <row r="10" spans="1:13" ht="18" customHeight="1" x14ac:dyDescent="0.15">
      <c r="B10" s="76"/>
      <c r="C10" s="28" t="s">
        <v>107</v>
      </c>
      <c r="D10" s="266"/>
      <c r="E10" s="266"/>
      <c r="F10" s="266"/>
      <c r="G10" s="266"/>
      <c r="H10" s="266"/>
      <c r="I10" s="266"/>
      <c r="J10" s="400">
        <f>SUM(L10:M10)</f>
        <v>23204751.526000001</v>
      </c>
      <c r="K10" s="401"/>
      <c r="L10" s="264"/>
      <c r="M10" s="265">
        <f>SUM(M11:M12)</f>
        <v>23204751.526000001</v>
      </c>
    </row>
    <row r="11" spans="1:13" s="6" customFormat="1" ht="18" customHeight="1" x14ac:dyDescent="0.15">
      <c r="A11" s="1"/>
      <c r="B11" s="267"/>
      <c r="C11" s="28"/>
      <c r="D11" s="73" t="s">
        <v>108</v>
      </c>
      <c r="E11" s="73"/>
      <c r="F11" s="73"/>
      <c r="G11" s="73"/>
      <c r="H11" s="73"/>
      <c r="I11" s="28"/>
      <c r="J11" s="400">
        <f t="shared" si="0"/>
        <v>19053480.993000001</v>
      </c>
      <c r="K11" s="401"/>
      <c r="L11" s="264"/>
      <c r="M11" s="265">
        <v>19053480.993000001</v>
      </c>
    </row>
    <row r="12" spans="1:13" s="6" customFormat="1" ht="18" customHeight="1" x14ac:dyDescent="0.15">
      <c r="A12" s="1"/>
      <c r="B12" s="268"/>
      <c r="C12" s="269"/>
      <c r="D12" s="269" t="s">
        <v>109</v>
      </c>
      <c r="E12" s="269"/>
      <c r="F12" s="269"/>
      <c r="G12" s="269"/>
      <c r="H12" s="269"/>
      <c r="I12" s="270"/>
      <c r="J12" s="402">
        <f t="shared" si="0"/>
        <v>4151270.5329999998</v>
      </c>
      <c r="K12" s="403"/>
      <c r="L12" s="271"/>
      <c r="M12" s="272">
        <v>4151270.5329999998</v>
      </c>
    </row>
    <row r="13" spans="1:13" s="6" customFormat="1" ht="18" customHeight="1" x14ac:dyDescent="0.15">
      <c r="B13" s="45"/>
      <c r="C13" s="273" t="s">
        <v>110</v>
      </c>
      <c r="D13" s="274"/>
      <c r="E13" s="274"/>
      <c r="F13" s="275"/>
      <c r="G13" s="275"/>
      <c r="H13" s="275"/>
      <c r="I13" s="80"/>
      <c r="J13" s="385">
        <f>SUM(L13:M13)</f>
        <v>-2270422.0310000032</v>
      </c>
      <c r="K13" s="386"/>
      <c r="L13" s="276"/>
      <c r="M13" s="277">
        <f>M9+M10</f>
        <v>-2270422.0310000032</v>
      </c>
    </row>
    <row r="14" spans="1:13" s="6" customFormat="1" ht="18" customHeight="1" x14ac:dyDescent="0.15">
      <c r="B14" s="35"/>
      <c r="C14" s="72" t="s">
        <v>111</v>
      </c>
      <c r="D14" s="72"/>
      <c r="E14" s="72"/>
      <c r="F14" s="73"/>
      <c r="G14" s="73"/>
      <c r="H14" s="73"/>
      <c r="I14" s="28"/>
      <c r="J14" s="408"/>
      <c r="K14" s="409"/>
      <c r="L14" s="278">
        <f>SUM(L15:L18)</f>
        <v>-1166040.5829999992</v>
      </c>
      <c r="M14" s="265">
        <f>SUM(M15:M18)</f>
        <v>1166040.5829999992</v>
      </c>
    </row>
    <row r="15" spans="1:13" s="6" customFormat="1" ht="18" customHeight="1" x14ac:dyDescent="0.15">
      <c r="B15" s="35"/>
      <c r="C15" s="72"/>
      <c r="D15" s="72" t="s">
        <v>112</v>
      </c>
      <c r="E15" s="73"/>
      <c r="F15" s="73"/>
      <c r="G15" s="73"/>
      <c r="H15" s="73"/>
      <c r="I15" s="28"/>
      <c r="J15" s="408"/>
      <c r="K15" s="409"/>
      <c r="L15" s="278">
        <v>5794959.824</v>
      </c>
      <c r="M15" s="265">
        <f>0-L15</f>
        <v>-5794959.824</v>
      </c>
    </row>
    <row r="16" spans="1:13" s="6" customFormat="1" ht="18" customHeight="1" x14ac:dyDescent="0.15">
      <c r="B16" s="35"/>
      <c r="C16" s="72"/>
      <c r="D16" s="72" t="s">
        <v>113</v>
      </c>
      <c r="E16" s="72"/>
      <c r="F16" s="73"/>
      <c r="G16" s="73"/>
      <c r="H16" s="73"/>
      <c r="I16" s="28"/>
      <c r="J16" s="408"/>
      <c r="K16" s="409"/>
      <c r="L16" s="278">
        <v>-5119420.8779999996</v>
      </c>
      <c r="M16" s="265">
        <f t="shared" ref="M16:M18" si="1">0-L16</f>
        <v>5119420.8779999996</v>
      </c>
    </row>
    <row r="17" spans="2:20" s="6" customFormat="1" ht="18" customHeight="1" x14ac:dyDescent="0.15">
      <c r="B17" s="35"/>
      <c r="C17" s="72"/>
      <c r="D17" s="72" t="s">
        <v>114</v>
      </c>
      <c r="E17" s="72"/>
      <c r="F17" s="73"/>
      <c r="G17" s="73"/>
      <c r="H17" s="73"/>
      <c r="I17" s="28"/>
      <c r="J17" s="408"/>
      <c r="K17" s="409"/>
      <c r="L17" s="278">
        <v>532072.48400000005</v>
      </c>
      <c r="M17" s="265">
        <f t="shared" si="1"/>
        <v>-532072.48400000005</v>
      </c>
    </row>
    <row r="18" spans="2:20" s="6" customFormat="1" ht="18" customHeight="1" x14ac:dyDescent="0.15">
      <c r="B18" s="35"/>
      <c r="C18" s="72"/>
      <c r="D18" s="72" t="s">
        <v>115</v>
      </c>
      <c r="E18" s="72"/>
      <c r="F18" s="73"/>
      <c r="G18" s="78"/>
      <c r="H18" s="73"/>
      <c r="I18" s="28"/>
      <c r="J18" s="408"/>
      <c r="K18" s="409"/>
      <c r="L18" s="278">
        <v>-2373652.0129999998</v>
      </c>
      <c r="M18" s="265">
        <f t="shared" si="1"/>
        <v>2373652.0129999998</v>
      </c>
    </row>
    <row r="19" spans="2:20" s="6" customFormat="1" ht="18" customHeight="1" x14ac:dyDescent="0.15">
      <c r="B19" s="35"/>
      <c r="C19" s="72" t="s">
        <v>116</v>
      </c>
      <c r="D19" s="279"/>
      <c r="E19" s="279"/>
      <c r="F19" s="279"/>
      <c r="G19" s="279"/>
      <c r="H19" s="279"/>
      <c r="I19" s="266"/>
      <c r="J19" s="400">
        <f t="shared" ref="J19:J25" si="2">SUM(L19:M19)</f>
        <v>1716.8630000000001</v>
      </c>
      <c r="K19" s="401"/>
      <c r="L19" s="278">
        <v>1716.8630000000001</v>
      </c>
      <c r="M19" s="280"/>
    </row>
    <row r="20" spans="2:20" s="6" customFormat="1" ht="18" customHeight="1" x14ac:dyDescent="0.15">
      <c r="B20" s="35"/>
      <c r="C20" s="72" t="s">
        <v>117</v>
      </c>
      <c r="D20" s="281"/>
      <c r="E20" s="279"/>
      <c r="F20" s="279"/>
      <c r="G20" s="279"/>
      <c r="H20" s="279"/>
      <c r="I20" s="266"/>
      <c r="J20" s="400">
        <f>SUM(L20:M20)</f>
        <v>4508.0990000000002</v>
      </c>
      <c r="K20" s="401"/>
      <c r="L20" s="278">
        <v>4508.0990000000002</v>
      </c>
      <c r="M20" s="280"/>
    </row>
    <row r="21" spans="2:20" s="6" customFormat="1" ht="18" customHeight="1" x14ac:dyDescent="0.15">
      <c r="B21" s="35"/>
      <c r="C21" s="72"/>
      <c r="D21" s="281"/>
      <c r="E21" s="279"/>
      <c r="F21" s="279"/>
      <c r="G21" s="279"/>
      <c r="H21" s="279"/>
      <c r="I21" s="266"/>
      <c r="J21" s="400"/>
      <c r="K21" s="401"/>
      <c r="L21" s="278"/>
      <c r="M21" s="265"/>
    </row>
    <row r="22" spans="2:20" s="6" customFormat="1" ht="18" customHeight="1" x14ac:dyDescent="0.15">
      <c r="B22" s="35"/>
      <c r="C22" s="72"/>
      <c r="D22" s="281"/>
      <c r="E22" s="279"/>
      <c r="F22" s="279"/>
      <c r="G22" s="279"/>
      <c r="H22" s="279"/>
      <c r="I22" s="266"/>
      <c r="J22" s="400"/>
      <c r="K22" s="401"/>
      <c r="L22" s="278"/>
      <c r="M22" s="265"/>
    </row>
    <row r="23" spans="2:20" s="6" customFormat="1" ht="18" customHeight="1" x14ac:dyDescent="0.15">
      <c r="B23" s="268"/>
      <c r="C23" s="269" t="s">
        <v>15</v>
      </c>
      <c r="D23" s="282"/>
      <c r="E23" s="282"/>
      <c r="F23" s="283"/>
      <c r="G23" s="283"/>
      <c r="H23" s="283"/>
      <c r="I23" s="284"/>
      <c r="J23" s="402">
        <f>SUM(L23:M23)</f>
        <v>-177.36</v>
      </c>
      <c r="K23" s="403"/>
      <c r="L23" s="285">
        <v>0</v>
      </c>
      <c r="M23" s="161">
        <v>-177.36</v>
      </c>
      <c r="N23" s="38"/>
      <c r="O23" s="38"/>
      <c r="P23" s="38"/>
      <c r="Q23" s="39"/>
      <c r="R23" s="39"/>
      <c r="S23" s="39"/>
      <c r="T23" s="39"/>
    </row>
    <row r="24" spans="2:20" s="6" customFormat="1" ht="18" customHeight="1" thickBot="1" x14ac:dyDescent="0.2">
      <c r="B24" s="286"/>
      <c r="C24" s="287" t="s">
        <v>118</v>
      </c>
      <c r="D24" s="288"/>
      <c r="E24" s="289"/>
      <c r="F24" s="289"/>
      <c r="G24" s="290"/>
      <c r="H24" s="289"/>
      <c r="I24" s="291"/>
      <c r="J24" s="404">
        <f>SUM(L24:M24)</f>
        <v>-2264374.4290000033</v>
      </c>
      <c r="K24" s="405"/>
      <c r="L24" s="292">
        <f>SUM(L19:L23,L14,L13)</f>
        <v>-1159815.6209999991</v>
      </c>
      <c r="M24" s="162">
        <f>SUM(M19:M23,M14,M13)</f>
        <v>-1104558.8080000042</v>
      </c>
      <c r="N24" s="38"/>
      <c r="O24" s="38"/>
      <c r="P24" s="38"/>
      <c r="Q24" s="39"/>
      <c r="R24" s="39"/>
      <c r="S24" s="39"/>
      <c r="T24" s="39"/>
    </row>
    <row r="25" spans="2:20" s="6" customFormat="1" ht="18" customHeight="1" thickBot="1" x14ac:dyDescent="0.2">
      <c r="B25" s="293" t="s">
        <v>119</v>
      </c>
      <c r="C25" s="294"/>
      <c r="D25" s="295"/>
      <c r="E25" s="295"/>
      <c r="F25" s="296"/>
      <c r="G25" s="296"/>
      <c r="H25" s="296"/>
      <c r="I25" s="297"/>
      <c r="J25" s="406">
        <f t="shared" si="2"/>
        <v>127568341.89199999</v>
      </c>
      <c r="K25" s="407"/>
      <c r="L25" s="298">
        <f>L24+L8</f>
        <v>161121571.111</v>
      </c>
      <c r="M25" s="163">
        <f>M24+M8</f>
        <v>-33553229.219000012</v>
      </c>
      <c r="N25" s="38"/>
      <c r="O25" s="38"/>
      <c r="P25" s="38"/>
      <c r="Q25" s="39"/>
      <c r="R25" s="39"/>
      <c r="S25" s="39"/>
      <c r="T25" s="39"/>
    </row>
    <row r="26" spans="2:20" s="6" customFormat="1" ht="6.75" customHeight="1" x14ac:dyDescent="0.15">
      <c r="B26" s="62"/>
      <c r="C26" s="63"/>
      <c r="D26" s="63"/>
      <c r="E26" s="63"/>
      <c r="F26" s="63"/>
      <c r="G26" s="63"/>
      <c r="H26" s="63"/>
      <c r="I26" s="63"/>
      <c r="M26" s="38"/>
      <c r="N26" s="38"/>
      <c r="O26" s="38"/>
      <c r="P26" s="38"/>
      <c r="Q26" s="39"/>
      <c r="R26" s="39"/>
      <c r="S26" s="39"/>
      <c r="T26" s="39"/>
    </row>
    <row r="27" spans="2:20" s="6" customFormat="1" ht="15.6" customHeight="1" x14ac:dyDescent="0.15">
      <c r="B27" s="64"/>
      <c r="C27" s="64"/>
      <c r="D27" s="64"/>
      <c r="E27" s="64"/>
      <c r="F27" s="64"/>
      <c r="G27" s="64"/>
      <c r="H27" s="64"/>
      <c r="I27" s="64"/>
      <c r="M27" s="38"/>
      <c r="N27" s="38"/>
      <c r="O27" s="38"/>
      <c r="P27" s="38"/>
      <c r="Q27" s="39"/>
      <c r="R27" s="39"/>
      <c r="S27" s="39"/>
      <c r="T27" s="39"/>
    </row>
    <row r="28" spans="2:20" s="6" customFormat="1" ht="15.6" customHeight="1" x14ac:dyDescent="0.15">
      <c r="B28" s="64"/>
      <c r="C28" s="64"/>
      <c r="D28" s="64"/>
      <c r="E28" s="64"/>
      <c r="F28" s="64"/>
      <c r="G28" s="64"/>
      <c r="H28" s="64"/>
      <c r="I28" s="64"/>
    </row>
    <row r="29" spans="2:20" s="6" customFormat="1" ht="15.6" customHeight="1" x14ac:dyDescent="0.15"/>
    <row r="30" spans="2:20" s="6" customFormat="1" ht="15.6" customHeight="1" x14ac:dyDescent="0.15"/>
    <row r="31" spans="2:20" s="6" customFormat="1" ht="15.6" customHeight="1" x14ac:dyDescent="0.15"/>
    <row r="32" spans="2:20" s="6" customFormat="1" ht="15.6" customHeight="1" x14ac:dyDescent="0.15"/>
    <row r="33" s="6" customFormat="1" ht="15.6" customHeight="1" x14ac:dyDescent="0.15"/>
    <row r="34" s="6" customFormat="1" ht="15.6" customHeight="1" x14ac:dyDescent="0.15"/>
    <row r="35" s="6" customFormat="1" ht="12.75" x14ac:dyDescent="0.15"/>
    <row r="36" s="6" customFormat="1" ht="12.75" x14ac:dyDescent="0.15"/>
    <row r="37" s="6" customFormat="1" ht="12.75" x14ac:dyDescent="0.15"/>
    <row r="38" s="6" customFormat="1" ht="12.75" x14ac:dyDescent="0.15"/>
    <row r="39" s="6" customFormat="1" ht="12.75" x14ac:dyDescent="0.15"/>
    <row r="40" s="6" customFormat="1" ht="12.75" x14ac:dyDescent="0.15"/>
    <row r="41" s="6" customFormat="1" ht="12.75" x14ac:dyDescent="0.15"/>
    <row r="42" s="6" customFormat="1" ht="12.75" x14ac:dyDescent="0.15"/>
    <row r="43" s="6" customFormat="1" ht="12.75" x14ac:dyDescent="0.15"/>
    <row r="44" s="6" customFormat="1" ht="12.75" x14ac:dyDescent="0.15"/>
    <row r="45" s="6" customFormat="1" ht="12.75" x14ac:dyDescent="0.15"/>
    <row r="46" s="6" customFormat="1" ht="12.75" x14ac:dyDescent="0.15"/>
    <row r="47" s="6" customFormat="1" ht="12.75" x14ac:dyDescent="0.15"/>
    <row r="48" s="6" customFormat="1" ht="12.75" x14ac:dyDescent="0.15"/>
    <row r="49" spans="2:9" s="6" customFormat="1" ht="12.75" x14ac:dyDescent="0.15"/>
    <row r="50" spans="2:9" s="6" customFormat="1" ht="12.75" x14ac:dyDescent="0.15"/>
    <row r="51" spans="2:9" s="6" customFormat="1" ht="12.75" x14ac:dyDescent="0.15"/>
    <row r="52" spans="2:9" s="6" customFormat="1" ht="12.75" x14ac:dyDescent="0.15"/>
    <row r="53" spans="2:9" s="6" customFormat="1" ht="12.75" x14ac:dyDescent="0.15"/>
    <row r="54" spans="2:9" s="6" customFormat="1" ht="12.75" x14ac:dyDescent="0.15"/>
    <row r="55" spans="2:9" s="6" customFormat="1" ht="12.75" x14ac:dyDescent="0.15"/>
    <row r="56" spans="2:9" s="6" customFormat="1" ht="12.75" x14ac:dyDescent="0.15"/>
    <row r="57" spans="2:9" s="6" customFormat="1" ht="12.75" x14ac:dyDescent="0.15"/>
    <row r="58" spans="2:9" s="6" customFormat="1" ht="12.75" x14ac:dyDescent="0.15"/>
    <row r="59" spans="2:9" s="6" customFormat="1" ht="12.75" x14ac:dyDescent="0.15"/>
    <row r="60" spans="2:9" s="6" customFormat="1" ht="12.75" x14ac:dyDescent="0.15"/>
    <row r="61" spans="2:9" s="6" customFormat="1" ht="12.75" x14ac:dyDescent="0.15">
      <c r="B61" s="27"/>
      <c r="C61" s="27"/>
      <c r="D61" s="27"/>
      <c r="E61" s="27"/>
      <c r="F61" s="27"/>
      <c r="G61" s="27"/>
      <c r="H61" s="27"/>
      <c r="I61" s="27"/>
    </row>
    <row r="62" spans="2:9" s="6" customFormat="1" ht="12.75" x14ac:dyDescent="0.15">
      <c r="B62" s="5"/>
      <c r="C62" s="5"/>
      <c r="D62" s="5"/>
      <c r="E62" s="5"/>
      <c r="F62" s="5"/>
      <c r="G62" s="5"/>
      <c r="H62" s="5"/>
      <c r="I62" s="5"/>
    </row>
    <row r="63" spans="2:9" s="6" customFormat="1" ht="12.75" x14ac:dyDescent="0.15">
      <c r="B63" s="1"/>
      <c r="C63" s="1"/>
      <c r="D63" s="1"/>
      <c r="E63" s="1"/>
      <c r="F63" s="1"/>
      <c r="G63" s="1"/>
      <c r="H63" s="1"/>
      <c r="I63" s="1"/>
    </row>
    <row r="64" spans="2:9" s="6" customFormat="1" ht="12.75" x14ac:dyDescent="0.15">
      <c r="B64" s="1"/>
      <c r="C64" s="1"/>
      <c r="D64" s="1"/>
      <c r="E64" s="1"/>
      <c r="F64" s="1"/>
      <c r="G64" s="1"/>
      <c r="H64" s="1"/>
      <c r="I64" s="1"/>
    </row>
    <row r="65" spans="2:13" s="6" customFormat="1" ht="12.75" x14ac:dyDescent="0.15"/>
    <row r="66" spans="2:13" s="6" customFormat="1" ht="12.75" x14ac:dyDescent="0.15"/>
    <row r="67" spans="2:13" s="5" customFormat="1" ht="12.75" x14ac:dyDescent="0.1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2:13" ht="12.75" x14ac:dyDescent="0.15">
      <c r="B68" s="6"/>
      <c r="C68" s="6"/>
      <c r="D68" s="6"/>
      <c r="E68" s="6"/>
      <c r="F68" s="6"/>
      <c r="G68" s="6"/>
      <c r="H68" s="6"/>
      <c r="I68" s="6"/>
      <c r="J68" s="5"/>
      <c r="K68" s="5"/>
      <c r="L68" s="5"/>
      <c r="M68" s="5"/>
    </row>
    <row r="69" spans="2:13" ht="12.75" x14ac:dyDescent="0.15">
      <c r="B69" s="6"/>
      <c r="C69" s="6"/>
      <c r="D69" s="6"/>
      <c r="E69" s="6"/>
      <c r="F69" s="6"/>
      <c r="G69" s="6"/>
      <c r="H69" s="6"/>
      <c r="I69" s="6"/>
    </row>
    <row r="70" spans="2:13" s="6" customFormat="1" ht="12.75" x14ac:dyDescent="0.15">
      <c r="J70" s="1"/>
      <c r="K70" s="1"/>
      <c r="L70" s="1"/>
      <c r="M70" s="1"/>
    </row>
    <row r="71" spans="2:13" s="6" customFormat="1" ht="12.75" x14ac:dyDescent="0.15"/>
    <row r="72" spans="2:13" s="6" customFormat="1" ht="12.75" x14ac:dyDescent="0.15"/>
    <row r="73" spans="2:13" s="6" customFormat="1" ht="12.75" x14ac:dyDescent="0.15"/>
    <row r="74" spans="2:13" s="6" customFormat="1" ht="12.75" x14ac:dyDescent="0.15"/>
    <row r="75" spans="2:13" s="6" customFormat="1" ht="12.75" x14ac:dyDescent="0.15"/>
    <row r="76" spans="2:13" s="6" customFormat="1" ht="12.75" x14ac:dyDescent="0.15"/>
    <row r="77" spans="2:13" s="6" customFormat="1" ht="12.75" x14ac:dyDescent="0.15"/>
    <row r="78" spans="2:13" s="6" customFormat="1" ht="12.75" x14ac:dyDescent="0.15"/>
    <row r="79" spans="2:13" s="6" customFormat="1" ht="12.75" x14ac:dyDescent="0.15"/>
    <row r="80" spans="2:13" s="6" customFormat="1" ht="12.75" x14ac:dyDescent="0.15"/>
    <row r="81" s="6" customFormat="1" ht="12.75" x14ac:dyDescent="0.15"/>
    <row r="82" s="6" customFormat="1" ht="12.75" x14ac:dyDescent="0.15"/>
    <row r="83" s="6" customFormat="1" ht="12.75" x14ac:dyDescent="0.15"/>
    <row r="84" s="6" customFormat="1" ht="12.75" x14ac:dyDescent="0.15"/>
    <row r="85" s="6" customFormat="1" ht="12.75" x14ac:dyDescent="0.15"/>
    <row r="86" s="6" customFormat="1" ht="12.75" x14ac:dyDescent="0.15"/>
    <row r="87" s="6" customFormat="1" ht="12.75" x14ac:dyDescent="0.15"/>
    <row r="88" s="6" customFormat="1" ht="12.75" x14ac:dyDescent="0.15"/>
    <row r="89" s="6" customFormat="1" ht="12.75" x14ac:dyDescent="0.15"/>
    <row r="90" s="6" customFormat="1" ht="12.75" x14ac:dyDescent="0.15"/>
    <row r="91" s="6" customFormat="1" ht="12.75" x14ac:dyDescent="0.15"/>
    <row r="92" s="6" customFormat="1" ht="12.75" x14ac:dyDescent="0.15"/>
    <row r="93" s="6" customFormat="1" ht="12.75" x14ac:dyDescent="0.15"/>
    <row r="94" s="6" customFormat="1" ht="12.75" x14ac:dyDescent="0.15"/>
    <row r="95" s="6" customFormat="1" ht="12.75" x14ac:dyDescent="0.15"/>
    <row r="96" s="6" customFormat="1" ht="12.75" x14ac:dyDescent="0.15"/>
    <row r="97" spans="2:13" s="6" customFormat="1" ht="12.75" x14ac:dyDescent="0.15"/>
    <row r="98" spans="2:13" s="6" customFormat="1" ht="12.75" x14ac:dyDescent="0.15"/>
    <row r="99" spans="2:13" s="6" customFormat="1" ht="12.75" x14ac:dyDescent="0.15"/>
    <row r="100" spans="2:13" s="6" customFormat="1" ht="12.75" x14ac:dyDescent="0.15"/>
    <row r="101" spans="2:13" s="27" customFormat="1" ht="12.75" x14ac:dyDescent="0.1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2:13" s="5" customFormat="1" ht="12.75" x14ac:dyDescent="0.15">
      <c r="B102" s="6"/>
      <c r="C102" s="6"/>
      <c r="D102" s="6"/>
      <c r="E102" s="6"/>
      <c r="F102" s="6"/>
      <c r="G102" s="6"/>
      <c r="H102" s="6"/>
      <c r="I102" s="6"/>
      <c r="J102" s="27"/>
      <c r="K102" s="27"/>
      <c r="L102" s="27"/>
      <c r="M102" s="27"/>
    </row>
    <row r="103" spans="2:13" ht="12.75" x14ac:dyDescent="0.15">
      <c r="B103" s="6"/>
      <c r="C103" s="6"/>
      <c r="D103" s="6"/>
      <c r="E103" s="6"/>
      <c r="F103" s="6"/>
      <c r="G103" s="6"/>
      <c r="H103" s="6"/>
      <c r="I103" s="6"/>
      <c r="J103" s="5"/>
      <c r="K103" s="5"/>
      <c r="L103" s="5"/>
      <c r="M103" s="5"/>
    </row>
    <row r="104" spans="2:13" ht="12.75" x14ac:dyDescent="0.15">
      <c r="B104" s="6"/>
      <c r="C104" s="6"/>
      <c r="D104" s="6"/>
      <c r="E104" s="6"/>
      <c r="F104" s="6"/>
      <c r="G104" s="6"/>
      <c r="H104" s="6"/>
      <c r="I104" s="6"/>
    </row>
    <row r="105" spans="2:13" s="6" customFormat="1" ht="12.75" x14ac:dyDescent="0.15">
      <c r="J105" s="1"/>
      <c r="K105" s="1"/>
      <c r="L105" s="1"/>
      <c r="M105" s="1"/>
    </row>
    <row r="106" spans="2:13" s="6" customFormat="1" ht="12.75" x14ac:dyDescent="0.15"/>
    <row r="107" spans="2:13" s="6" customFormat="1" ht="12.75" x14ac:dyDescent="0.15"/>
    <row r="108" spans="2:13" s="6" customFormat="1" ht="12.75" x14ac:dyDescent="0.15"/>
    <row r="109" spans="2:13" s="6" customFormat="1" ht="12.75" x14ac:dyDescent="0.15"/>
    <row r="110" spans="2:13" s="6" customFormat="1" ht="12.75" x14ac:dyDescent="0.15"/>
    <row r="111" spans="2:13" s="6" customFormat="1" ht="12.75" x14ac:dyDescent="0.15"/>
    <row r="112" spans="2:13" s="6" customFormat="1" ht="12.75" x14ac:dyDescent="0.15"/>
    <row r="113" spans="2:9" s="6" customFormat="1" ht="12.75" x14ac:dyDescent="0.15"/>
    <row r="114" spans="2:9" s="6" customFormat="1" ht="12.75" x14ac:dyDescent="0.15"/>
    <row r="115" spans="2:9" s="6" customFormat="1" ht="12.75" x14ac:dyDescent="0.15">
      <c r="B115" s="28"/>
      <c r="C115" s="28"/>
      <c r="D115" s="28"/>
      <c r="E115" s="28"/>
      <c r="F115" s="28"/>
      <c r="G115" s="28"/>
      <c r="H115" s="28"/>
      <c r="I115" s="28"/>
    </row>
    <row r="116" spans="2:9" s="6" customFormat="1" ht="12.75" x14ac:dyDescent="0.15">
      <c r="B116" s="5"/>
      <c r="C116" s="5"/>
      <c r="D116" s="5"/>
      <c r="E116" s="5"/>
      <c r="F116" s="5"/>
      <c r="G116" s="5"/>
      <c r="H116" s="5"/>
      <c r="I116" s="5"/>
    </row>
    <row r="117" spans="2:9" s="6" customFormat="1" ht="12.75" x14ac:dyDescent="0.15">
      <c r="B117" s="1"/>
      <c r="C117" s="1"/>
      <c r="D117" s="1"/>
      <c r="E117" s="1"/>
      <c r="F117" s="1"/>
      <c r="G117" s="1"/>
      <c r="H117" s="1"/>
      <c r="I117" s="1"/>
    </row>
    <row r="118" spans="2:9" s="6" customFormat="1" ht="12.75" x14ac:dyDescent="0.15">
      <c r="B118" s="1"/>
      <c r="C118" s="1"/>
      <c r="D118" s="1"/>
      <c r="E118" s="1"/>
      <c r="F118" s="1"/>
      <c r="G118" s="1"/>
      <c r="H118" s="1"/>
      <c r="I118" s="1"/>
    </row>
    <row r="119" spans="2:9" s="6" customFormat="1" ht="12.75" x14ac:dyDescent="0.15"/>
    <row r="120" spans="2:9" s="6" customFormat="1" ht="12.75" x14ac:dyDescent="0.15"/>
    <row r="121" spans="2:9" s="6" customFormat="1" ht="12.75" x14ac:dyDescent="0.15"/>
    <row r="122" spans="2:9" s="6" customFormat="1" ht="12.75" x14ac:dyDescent="0.15"/>
    <row r="123" spans="2:9" s="6" customFormat="1" ht="12.75" x14ac:dyDescent="0.15"/>
    <row r="124" spans="2:9" s="6" customFormat="1" ht="12.75" x14ac:dyDescent="0.15"/>
    <row r="125" spans="2:9" s="6" customFormat="1" ht="12.75" x14ac:dyDescent="0.15"/>
    <row r="126" spans="2:9" s="6" customFormat="1" ht="12.75" x14ac:dyDescent="0.15"/>
    <row r="127" spans="2:9" s="6" customFormat="1" ht="12.75" x14ac:dyDescent="0.15"/>
    <row r="128" spans="2:9" s="6" customFormat="1" ht="12.75" x14ac:dyDescent="0.15"/>
    <row r="129" spans="2:13" s="6" customFormat="1" ht="12.75" x14ac:dyDescent="0.15"/>
    <row r="130" spans="2:13" s="6" customFormat="1" ht="12.75" x14ac:dyDescent="0.15"/>
    <row r="131" spans="2:13" s="6" customFormat="1" ht="12.75" x14ac:dyDescent="0.15"/>
    <row r="132" spans="2:13" s="6" customFormat="1" ht="12.75" x14ac:dyDescent="0.15"/>
    <row r="133" spans="2:13" s="6" customFormat="1" ht="12.75" x14ac:dyDescent="0.15"/>
    <row r="134" spans="2:13" s="6" customFormat="1" ht="12.75" x14ac:dyDescent="0.15"/>
    <row r="135" spans="2:13" s="6" customFormat="1" ht="12.75" x14ac:dyDescent="0.15"/>
    <row r="136" spans="2:13" s="6" customFormat="1" ht="12.75" x14ac:dyDescent="0.15"/>
    <row r="137" spans="2:13" s="6" customFormat="1" ht="12.75" x14ac:dyDescent="0.15"/>
    <row r="138" spans="2:13" s="6" customFormat="1" ht="12.75" x14ac:dyDescent="0.15"/>
    <row r="139" spans="2:13" s="6" customFormat="1" ht="12.75" x14ac:dyDescent="0.15"/>
    <row r="140" spans="2:13" s="6" customFormat="1" ht="12.75" x14ac:dyDescent="0.15"/>
    <row r="141" spans="2:13" s="6" customFormat="1" ht="12.75" x14ac:dyDescent="0.15"/>
    <row r="142" spans="2:13" s="6" customFormat="1" ht="12.75" x14ac:dyDescent="0.15"/>
    <row r="143" spans="2:13" s="27" customFormat="1" ht="12.75" x14ac:dyDescent="0.1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2:13" s="5" customFormat="1" ht="12.75" x14ac:dyDescent="0.15">
      <c r="B144" s="6"/>
      <c r="C144" s="6"/>
      <c r="D144" s="6"/>
      <c r="E144" s="6"/>
      <c r="F144" s="6"/>
      <c r="G144" s="6"/>
      <c r="H144" s="6"/>
      <c r="I144" s="6"/>
      <c r="J144" s="27"/>
      <c r="K144" s="27"/>
      <c r="L144" s="27"/>
      <c r="M144" s="27"/>
    </row>
    <row r="145" spans="2:13" ht="12.75" x14ac:dyDescent="0.15">
      <c r="B145" s="6"/>
      <c r="C145" s="6"/>
      <c r="D145" s="6"/>
      <c r="E145" s="6"/>
      <c r="F145" s="6"/>
      <c r="G145" s="6"/>
      <c r="H145" s="6"/>
      <c r="I145" s="6"/>
      <c r="J145" s="5"/>
      <c r="K145" s="5"/>
      <c r="L145" s="5"/>
      <c r="M145" s="5"/>
    </row>
    <row r="146" spans="2:13" ht="12.75" x14ac:dyDescent="0.15">
      <c r="B146" s="6"/>
      <c r="C146" s="6"/>
      <c r="D146" s="6"/>
      <c r="E146" s="6"/>
      <c r="F146" s="6"/>
      <c r="G146" s="6"/>
      <c r="H146" s="6"/>
      <c r="I146" s="6"/>
    </row>
    <row r="147" spans="2:13" s="6" customFormat="1" ht="12.75" x14ac:dyDescent="0.15">
      <c r="J147" s="1"/>
      <c r="K147" s="1"/>
      <c r="L147" s="1"/>
      <c r="M147" s="1"/>
    </row>
    <row r="148" spans="2:13" s="6" customFormat="1" ht="12.75" x14ac:dyDescent="0.15"/>
    <row r="149" spans="2:13" s="6" customFormat="1" ht="12.75" x14ac:dyDescent="0.15"/>
    <row r="150" spans="2:13" s="6" customFormat="1" ht="12.75" x14ac:dyDescent="0.15"/>
    <row r="151" spans="2:13" s="6" customFormat="1" ht="12.75" x14ac:dyDescent="0.15"/>
    <row r="152" spans="2:13" s="6" customFormat="1" ht="12.75" x14ac:dyDescent="0.15"/>
    <row r="153" spans="2:13" s="6" customFormat="1" ht="12.75" x14ac:dyDescent="0.15"/>
    <row r="154" spans="2:13" s="6" customFormat="1" ht="12.75" x14ac:dyDescent="0.15"/>
    <row r="155" spans="2:13" s="6" customFormat="1" ht="12.75" x14ac:dyDescent="0.15"/>
    <row r="156" spans="2:13" s="6" customFormat="1" ht="12.75" x14ac:dyDescent="0.15"/>
    <row r="157" spans="2:13" s="6" customFormat="1" ht="12.75" x14ac:dyDescent="0.15"/>
    <row r="158" spans="2:13" s="6" customFormat="1" ht="12.75" x14ac:dyDescent="0.15"/>
    <row r="159" spans="2:13" s="6" customFormat="1" ht="12.75" x14ac:dyDescent="0.15"/>
    <row r="160" spans="2:13" s="6" customFormat="1" ht="12.75" x14ac:dyDescent="0.15"/>
    <row r="161" spans="2:9" s="6" customFormat="1" ht="12.75" x14ac:dyDescent="0.15"/>
    <row r="162" spans="2:9" s="6" customFormat="1" ht="12.75" x14ac:dyDescent="0.15"/>
    <row r="163" spans="2:9" s="6" customFormat="1" ht="12.75" x14ac:dyDescent="0.15"/>
    <row r="164" spans="2:9" s="6" customFormat="1" ht="12.75" x14ac:dyDescent="0.15"/>
    <row r="165" spans="2:9" s="6" customFormat="1" ht="12.75" x14ac:dyDescent="0.15"/>
    <row r="166" spans="2:9" s="6" customFormat="1" ht="12.75" x14ac:dyDescent="0.15"/>
    <row r="167" spans="2:9" s="6" customFormat="1" ht="12.75" x14ac:dyDescent="0.15"/>
    <row r="168" spans="2:9" s="6" customFormat="1" ht="12.75" x14ac:dyDescent="0.15"/>
    <row r="169" spans="2:9" s="6" customFormat="1" ht="12.75" x14ac:dyDescent="0.15"/>
    <row r="170" spans="2:9" s="6" customFormat="1" ht="12.75" x14ac:dyDescent="0.15"/>
    <row r="171" spans="2:9" s="6" customFormat="1" ht="12.75" x14ac:dyDescent="0.15"/>
    <row r="172" spans="2:9" s="6" customFormat="1" ht="12.75" x14ac:dyDescent="0.15"/>
    <row r="173" spans="2:9" s="6" customFormat="1" ht="12.75" x14ac:dyDescent="0.15"/>
    <row r="174" spans="2:9" s="6" customFormat="1" ht="12.75" x14ac:dyDescent="0.15">
      <c r="C174" s="37"/>
      <c r="D174" s="37"/>
      <c r="E174" s="37"/>
      <c r="F174" s="37"/>
      <c r="G174" s="37"/>
      <c r="H174" s="37"/>
    </row>
    <row r="175" spans="2:9" s="6" customFormat="1" ht="13.5" x14ac:dyDescent="0.15">
      <c r="B175" s="29"/>
      <c r="C175" s="29"/>
      <c r="D175" s="29"/>
      <c r="E175" s="29"/>
      <c r="F175" s="29"/>
      <c r="G175" s="29"/>
      <c r="H175" s="29"/>
      <c r="I175" s="29"/>
    </row>
    <row r="176" spans="2:9" s="6" customFormat="1" ht="12.75" x14ac:dyDescent="0.15">
      <c r="B176" s="1"/>
      <c r="C176" s="1"/>
      <c r="D176" s="1"/>
      <c r="E176" s="1"/>
      <c r="F176" s="1"/>
      <c r="G176" s="1"/>
      <c r="H176" s="1"/>
      <c r="I176" s="1"/>
    </row>
    <row r="177" spans="2:9" s="6" customFormat="1" ht="13.5" x14ac:dyDescent="0.15">
      <c r="B177" s="57"/>
      <c r="C177" s="57"/>
      <c r="D177" s="57"/>
      <c r="E177" s="57"/>
      <c r="F177" s="57"/>
      <c r="G177" s="57"/>
      <c r="H177" s="57"/>
      <c r="I177" s="57"/>
    </row>
    <row r="178" spans="2:9" s="6" customFormat="1" ht="13.5" x14ac:dyDescent="0.15">
      <c r="B178" s="57"/>
      <c r="C178" s="57"/>
      <c r="D178" s="57"/>
      <c r="E178" s="57"/>
      <c r="F178" s="57"/>
      <c r="G178" s="57"/>
      <c r="H178" s="57"/>
      <c r="I178" s="57"/>
    </row>
    <row r="179" spans="2:9" s="6" customFormat="1" ht="13.5" x14ac:dyDescent="0.15">
      <c r="B179" s="57"/>
      <c r="C179" s="57"/>
      <c r="D179" s="57"/>
      <c r="E179" s="57"/>
      <c r="F179" s="57"/>
      <c r="G179" s="57"/>
      <c r="H179" s="57"/>
      <c r="I179" s="57"/>
    </row>
    <row r="180" spans="2:9" s="6" customFormat="1" ht="13.5" x14ac:dyDescent="0.15">
      <c r="B180" s="57"/>
      <c r="C180" s="57"/>
      <c r="D180" s="57"/>
      <c r="E180" s="57"/>
      <c r="F180" s="57"/>
      <c r="G180" s="57"/>
      <c r="H180" s="57"/>
      <c r="I180" s="57"/>
    </row>
    <row r="181" spans="2:9" s="6" customFormat="1" ht="13.5" x14ac:dyDescent="0.15">
      <c r="B181" s="57"/>
      <c r="C181" s="57"/>
      <c r="D181" s="57"/>
      <c r="E181" s="57"/>
      <c r="F181" s="57"/>
      <c r="G181" s="57"/>
      <c r="H181" s="57"/>
      <c r="I181" s="57"/>
    </row>
    <row r="182" spans="2:9" s="6" customFormat="1" ht="13.5" x14ac:dyDescent="0.15">
      <c r="B182" s="57"/>
      <c r="C182" s="57"/>
      <c r="D182" s="57"/>
      <c r="E182" s="57"/>
      <c r="F182" s="57"/>
      <c r="G182" s="57"/>
      <c r="H182" s="57"/>
      <c r="I182" s="57"/>
    </row>
    <row r="183" spans="2:9" s="6" customFormat="1" ht="13.5" x14ac:dyDescent="0.15">
      <c r="B183" s="57"/>
      <c r="C183" s="57"/>
      <c r="D183" s="57"/>
      <c r="E183" s="57"/>
      <c r="F183" s="57"/>
      <c r="G183" s="57"/>
      <c r="H183" s="57"/>
      <c r="I183" s="57"/>
    </row>
    <row r="184" spans="2:9" s="6" customFormat="1" ht="13.5" x14ac:dyDescent="0.15">
      <c r="B184" s="57"/>
      <c r="C184" s="57"/>
      <c r="D184" s="57"/>
      <c r="E184" s="57"/>
      <c r="F184" s="57"/>
      <c r="G184" s="57"/>
      <c r="H184" s="57"/>
      <c r="I184" s="57"/>
    </row>
    <row r="185" spans="2:9" s="6" customFormat="1" ht="13.5" x14ac:dyDescent="0.15">
      <c r="B185" s="57"/>
      <c r="C185" s="57"/>
      <c r="D185" s="57"/>
      <c r="E185" s="57"/>
      <c r="F185" s="57"/>
      <c r="G185" s="57"/>
      <c r="H185" s="57"/>
      <c r="I185" s="57"/>
    </row>
    <row r="186" spans="2:9" s="6" customFormat="1" ht="13.5" x14ac:dyDescent="0.15">
      <c r="B186" s="57"/>
      <c r="C186" s="57"/>
      <c r="D186" s="57"/>
      <c r="E186" s="57"/>
      <c r="F186" s="57"/>
      <c r="G186" s="57"/>
      <c r="H186" s="57"/>
      <c r="I186" s="57"/>
    </row>
    <row r="187" spans="2:9" s="6" customFormat="1" ht="12.75" x14ac:dyDescent="0.15">
      <c r="B187" s="3"/>
      <c r="C187" s="3"/>
      <c r="D187" s="3"/>
      <c r="E187" s="3"/>
      <c r="F187" s="3"/>
      <c r="G187" s="3"/>
      <c r="H187" s="3"/>
      <c r="I187" s="3"/>
    </row>
    <row r="188" spans="2:9" s="6" customFormat="1" ht="12.75" x14ac:dyDescent="0.15"/>
    <row r="189" spans="2:9" s="6" customFormat="1" ht="12.75" x14ac:dyDescent="0.15"/>
    <row r="190" spans="2:9" s="6" customFormat="1" ht="12.75" x14ac:dyDescent="0.15"/>
    <row r="191" spans="2:9" s="6" customFormat="1" ht="12.75" x14ac:dyDescent="0.15"/>
    <row r="192" spans="2:9" s="6" customFormat="1" ht="12.75" x14ac:dyDescent="0.15"/>
    <row r="193" spans="2:13" s="6" customFormat="1" ht="12.75" x14ac:dyDescent="0.15"/>
    <row r="194" spans="2:13" s="6" customFormat="1" ht="12.75" x14ac:dyDescent="0.15"/>
    <row r="195" spans="2:13" s="6" customFormat="1" ht="12.75" x14ac:dyDescent="0.15"/>
    <row r="196" spans="2:13" s="6" customFormat="1" ht="12.75" x14ac:dyDescent="0.15"/>
    <row r="197" spans="2:13" s="28" customFormat="1" ht="12.75" x14ac:dyDescent="0.1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2:13" s="5" customFormat="1" ht="12.75" x14ac:dyDescent="0.15">
      <c r="B198" s="6"/>
      <c r="C198" s="6"/>
      <c r="D198" s="6"/>
      <c r="E198" s="6"/>
      <c r="F198" s="6"/>
      <c r="G198" s="6"/>
      <c r="H198" s="6"/>
      <c r="I198" s="6"/>
      <c r="J198" s="28"/>
      <c r="K198" s="28"/>
      <c r="L198" s="28"/>
      <c r="M198" s="28"/>
    </row>
    <row r="199" spans="2:13" ht="12.75" x14ac:dyDescent="0.15">
      <c r="B199" s="6"/>
      <c r="C199" s="6"/>
      <c r="D199" s="6"/>
      <c r="E199" s="6"/>
      <c r="F199" s="6"/>
      <c r="G199" s="6"/>
      <c r="H199" s="6"/>
      <c r="I199" s="6"/>
      <c r="J199" s="5"/>
      <c r="K199" s="5"/>
      <c r="L199" s="5"/>
      <c r="M199" s="5"/>
    </row>
    <row r="200" spans="2:13" ht="12.75" x14ac:dyDescent="0.15">
      <c r="B200" s="6"/>
      <c r="C200" s="6"/>
      <c r="D200" s="6"/>
      <c r="E200" s="6"/>
      <c r="F200" s="6"/>
      <c r="G200" s="6"/>
      <c r="H200" s="6"/>
      <c r="I200" s="6"/>
    </row>
    <row r="201" spans="2:13" s="6" customFormat="1" ht="12.75" x14ac:dyDescent="0.15">
      <c r="J201" s="1"/>
      <c r="K201" s="1"/>
      <c r="L201" s="1"/>
      <c r="M201" s="1"/>
    </row>
    <row r="202" spans="2:13" s="6" customFormat="1" ht="12.75" x14ac:dyDescent="0.15"/>
    <row r="203" spans="2:13" s="6" customFormat="1" ht="12.75" x14ac:dyDescent="0.15"/>
    <row r="204" spans="2:13" s="6" customFormat="1" ht="12.75" x14ac:dyDescent="0.15"/>
    <row r="205" spans="2:13" s="6" customFormat="1" ht="12.75" x14ac:dyDescent="0.15"/>
    <row r="206" spans="2:13" s="6" customFormat="1" ht="12.75" x14ac:dyDescent="0.15"/>
    <row r="207" spans="2:13" s="6" customFormat="1" ht="12.75" x14ac:dyDescent="0.15"/>
    <row r="208" spans="2:13" s="6" customFormat="1" ht="12.75" x14ac:dyDescent="0.15"/>
    <row r="209" spans="1:9" s="6" customFormat="1" ht="12.75" x14ac:dyDescent="0.15"/>
    <row r="210" spans="1:9" s="6" customFormat="1" ht="12.75" x14ac:dyDescent="0.15"/>
    <row r="211" spans="1:9" s="6" customFormat="1" ht="12.75" x14ac:dyDescent="0.15"/>
    <row r="212" spans="1:9" s="6" customFormat="1" ht="12.75" x14ac:dyDescent="0.15"/>
    <row r="213" spans="1:9" s="6" customFormat="1" ht="12.75" x14ac:dyDescent="0.15"/>
    <row r="214" spans="1:9" s="6" customFormat="1" ht="12.75" x14ac:dyDescent="0.15">
      <c r="A214" s="1"/>
    </row>
    <row r="215" spans="1:9" s="6" customFormat="1" ht="12.75" x14ac:dyDescent="0.15">
      <c r="A215" s="1"/>
      <c r="G215" s="1"/>
      <c r="H215" s="1"/>
    </row>
    <row r="216" spans="1:9" s="6" customFormat="1" ht="12.75" x14ac:dyDescent="0.15">
      <c r="A216" s="1"/>
      <c r="B216" s="1"/>
      <c r="C216" s="1"/>
      <c r="D216" s="1"/>
      <c r="E216" s="1"/>
      <c r="F216" s="1"/>
      <c r="G216" s="1"/>
      <c r="H216" s="1"/>
      <c r="I216" s="1"/>
    </row>
    <row r="217" spans="1:9" s="6" customFormat="1" ht="12.75" x14ac:dyDescent="0.15">
      <c r="A217" s="1"/>
      <c r="B217" s="1"/>
      <c r="C217" s="1"/>
      <c r="D217" s="1"/>
      <c r="E217" s="1"/>
      <c r="F217" s="1"/>
      <c r="G217" s="1"/>
      <c r="H217" s="1"/>
      <c r="I217" s="1"/>
    </row>
    <row r="218" spans="1:9" s="6" customFormat="1" ht="12.75" x14ac:dyDescent="0.15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6" customFormat="1" ht="12.75" x14ac:dyDescent="0.15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6" customFormat="1" ht="12.75" x14ac:dyDescent="0.15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6" customFormat="1" ht="12.75" x14ac:dyDescent="0.15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6" customFormat="1" ht="12.75" x14ac:dyDescent="0.15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6" customFormat="1" ht="12.75" x14ac:dyDescent="0.15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6" customFormat="1" ht="12.75" x14ac:dyDescent="0.15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6" customFormat="1" ht="12.75" x14ac:dyDescent="0.15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6" customFormat="1" ht="12.75" x14ac:dyDescent="0.15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6" customFormat="1" ht="12.75" x14ac:dyDescent="0.15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6" customFormat="1" ht="12.75" x14ac:dyDescent="0.15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6" customFormat="1" ht="12.75" x14ac:dyDescent="0.15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6" customFormat="1" ht="12.75" x14ac:dyDescent="0.15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6" customFormat="1" ht="12.75" x14ac:dyDescent="0.15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6" customFormat="1" ht="12.75" x14ac:dyDescent="0.15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6" customFormat="1" ht="12.75" x14ac:dyDescent="0.15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6" customFormat="1" ht="12.75" x14ac:dyDescent="0.15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6" customFormat="1" ht="12.75" x14ac:dyDescent="0.15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6" customFormat="1" ht="12.75" x14ac:dyDescent="0.15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6" customFormat="1" ht="12.75" x14ac:dyDescent="0.15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6" customFormat="1" ht="12.75" x14ac:dyDescent="0.15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6" customFormat="1" ht="12.75" x14ac:dyDescent="0.15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6" customFormat="1" ht="12.75" x14ac:dyDescent="0.15">
      <c r="A240" s="1"/>
      <c r="B240" s="1"/>
      <c r="C240" s="1"/>
      <c r="D240" s="1"/>
      <c r="E240" s="1"/>
      <c r="F240" s="1"/>
      <c r="G240" s="1"/>
      <c r="H240" s="1"/>
      <c r="I240" s="1"/>
    </row>
    <row r="241" spans="1:9" s="6" customFormat="1" ht="12.75" x14ac:dyDescent="0.15">
      <c r="A241" s="1"/>
      <c r="B241" s="1"/>
      <c r="C241" s="1"/>
      <c r="D241" s="1"/>
      <c r="E241" s="1"/>
      <c r="F241" s="1"/>
      <c r="G241" s="1"/>
      <c r="H241" s="1"/>
      <c r="I241" s="1"/>
    </row>
    <row r="242" spans="1:9" s="6" customFormat="1" ht="12.75" x14ac:dyDescent="0.15">
      <c r="A242" s="1"/>
      <c r="B242" s="1"/>
      <c r="C242" s="1"/>
      <c r="D242" s="1"/>
      <c r="E242" s="1"/>
      <c r="F242" s="1"/>
      <c r="G242" s="1"/>
      <c r="H242" s="1"/>
      <c r="I242" s="1"/>
    </row>
    <row r="243" spans="1:9" s="6" customFormat="1" ht="12.75" x14ac:dyDescent="0.15">
      <c r="A243" s="1"/>
      <c r="B243" s="1"/>
      <c r="C243" s="1"/>
      <c r="D243" s="1"/>
      <c r="E243" s="1"/>
      <c r="F243" s="1"/>
      <c r="G243" s="1"/>
      <c r="H243" s="1"/>
      <c r="I243" s="1"/>
    </row>
    <row r="244" spans="1:9" s="6" customFormat="1" ht="12.75" x14ac:dyDescent="0.15">
      <c r="A244" s="1"/>
      <c r="B244" s="1"/>
      <c r="C244" s="1"/>
      <c r="D244" s="1"/>
      <c r="E244" s="1"/>
      <c r="F244" s="1"/>
      <c r="G244" s="1"/>
      <c r="H244" s="1"/>
      <c r="I244" s="1"/>
    </row>
    <row r="245" spans="1:9" s="6" customFormat="1" ht="12.75" x14ac:dyDescent="0.15">
      <c r="A245" s="1"/>
      <c r="B245" s="1"/>
      <c r="C245" s="1"/>
      <c r="D245" s="1"/>
      <c r="E245" s="1"/>
      <c r="F245" s="1"/>
      <c r="G245" s="1"/>
      <c r="H245" s="1"/>
      <c r="I245" s="1"/>
    </row>
    <row r="246" spans="1:9" s="6" customFormat="1" ht="12.75" x14ac:dyDescent="0.15">
      <c r="A246" s="1"/>
      <c r="B246" s="1"/>
      <c r="C246" s="1"/>
      <c r="D246" s="1"/>
      <c r="E246" s="1"/>
      <c r="F246" s="1"/>
      <c r="G246" s="1"/>
      <c r="H246" s="1"/>
      <c r="I246" s="1"/>
    </row>
    <row r="247" spans="1:9" s="6" customFormat="1" ht="12.75" x14ac:dyDescent="0.15">
      <c r="A247" s="1"/>
      <c r="B247" s="1"/>
      <c r="C247" s="1"/>
      <c r="D247" s="1"/>
      <c r="E247" s="1"/>
      <c r="F247" s="1"/>
      <c r="G247" s="1"/>
      <c r="H247" s="1"/>
      <c r="I247" s="1"/>
    </row>
    <row r="248" spans="1:9" s="6" customFormat="1" ht="12.75" x14ac:dyDescent="0.15">
      <c r="A248" s="1"/>
      <c r="B248" s="1"/>
      <c r="C248" s="1"/>
      <c r="D248" s="1"/>
      <c r="E248" s="1"/>
      <c r="F248" s="1"/>
      <c r="G248" s="1"/>
      <c r="H248" s="1"/>
      <c r="I248" s="1"/>
    </row>
    <row r="249" spans="1:9" s="6" customFormat="1" ht="12.75" x14ac:dyDescent="0.15">
      <c r="A249" s="1"/>
      <c r="B249" s="1"/>
      <c r="C249" s="1"/>
      <c r="D249" s="1"/>
      <c r="E249" s="1"/>
      <c r="F249" s="1"/>
      <c r="G249" s="1"/>
      <c r="H249" s="1"/>
      <c r="I249" s="1"/>
    </row>
    <row r="250" spans="1:9" s="6" customFormat="1" ht="12.75" x14ac:dyDescent="0.15">
      <c r="A250" s="1"/>
      <c r="B250" s="1"/>
      <c r="C250" s="1"/>
      <c r="D250" s="1"/>
      <c r="E250" s="1"/>
      <c r="F250" s="1"/>
      <c r="G250" s="1"/>
      <c r="H250" s="1"/>
      <c r="I250" s="1"/>
    </row>
    <row r="251" spans="1:9" s="6" customFormat="1" ht="12.75" x14ac:dyDescent="0.15">
      <c r="A251" s="1"/>
      <c r="B251" s="1"/>
      <c r="C251" s="1"/>
      <c r="D251" s="1"/>
      <c r="E251" s="1"/>
      <c r="F251" s="1"/>
      <c r="G251" s="1"/>
      <c r="H251" s="1"/>
      <c r="I251" s="1"/>
    </row>
    <row r="252" spans="1:9" s="6" customFormat="1" ht="12.75" x14ac:dyDescent="0.15">
      <c r="A252" s="1"/>
      <c r="B252" s="1"/>
      <c r="C252" s="1"/>
      <c r="D252" s="1"/>
      <c r="E252" s="1"/>
      <c r="F252" s="1"/>
      <c r="G252" s="1"/>
      <c r="H252" s="1"/>
      <c r="I252" s="1"/>
    </row>
    <row r="253" spans="1:9" s="6" customFormat="1" ht="12.75" x14ac:dyDescent="0.15">
      <c r="A253" s="1"/>
      <c r="B253" s="1"/>
      <c r="C253" s="1"/>
      <c r="D253" s="1"/>
      <c r="E253" s="1"/>
      <c r="F253" s="1"/>
      <c r="G253" s="1"/>
      <c r="H253" s="1"/>
      <c r="I253" s="1"/>
    </row>
    <row r="254" spans="1:9" s="6" customFormat="1" ht="12.75" x14ac:dyDescent="0.15">
      <c r="A254" s="1"/>
      <c r="B254" s="1"/>
      <c r="C254" s="1"/>
      <c r="D254" s="1"/>
      <c r="E254" s="1"/>
      <c r="F254" s="1"/>
      <c r="G254" s="1"/>
      <c r="H254" s="1"/>
      <c r="I254" s="1"/>
    </row>
    <row r="255" spans="1:9" s="6" customFormat="1" ht="12.75" x14ac:dyDescent="0.15">
      <c r="A255" s="1"/>
      <c r="B255" s="1"/>
      <c r="C255" s="1"/>
      <c r="D255" s="1"/>
      <c r="E255" s="1"/>
      <c r="F255" s="1"/>
      <c r="G255" s="1"/>
      <c r="H255" s="1"/>
      <c r="I255" s="1"/>
    </row>
    <row r="256" spans="1:9" s="6" customFormat="1" ht="12.75" x14ac:dyDescent="0.15">
      <c r="A256" s="1"/>
      <c r="B256" s="1"/>
      <c r="C256" s="1"/>
      <c r="D256" s="1"/>
      <c r="E256" s="1"/>
      <c r="F256" s="1"/>
      <c r="G256" s="1"/>
      <c r="H256" s="1"/>
      <c r="I256" s="1"/>
    </row>
    <row r="257" spans="1:13" s="29" customFormat="1" ht="13.5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6"/>
      <c r="K257" s="6"/>
      <c r="L257" s="6"/>
      <c r="M257" s="6"/>
    </row>
    <row r="258" spans="1:13" ht="13.5" x14ac:dyDescent="0.15">
      <c r="J258" s="56"/>
      <c r="K258" s="56"/>
      <c r="L258" s="56"/>
      <c r="M258" s="56"/>
    </row>
    <row r="259" spans="1:13" s="3" customFormat="1" ht="12.75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s="3" customFormat="1" ht="12.75" x14ac:dyDescent="0.15">
      <c r="A260" s="1"/>
      <c r="B260" s="1"/>
      <c r="C260" s="1"/>
      <c r="D260" s="1"/>
      <c r="E260" s="1"/>
      <c r="F260" s="1"/>
      <c r="G260" s="1"/>
      <c r="H260" s="1"/>
      <c r="I260" s="1"/>
    </row>
    <row r="261" spans="1:13" s="3" customFormat="1" ht="12.75" x14ac:dyDescent="0.15">
      <c r="A261" s="1"/>
      <c r="B261" s="1"/>
      <c r="C261" s="1"/>
      <c r="D261" s="1"/>
      <c r="E261" s="1"/>
      <c r="F261" s="1"/>
      <c r="G261" s="1"/>
      <c r="H261" s="1"/>
      <c r="I261" s="1"/>
    </row>
    <row r="262" spans="1:13" s="3" customFormat="1" ht="12.75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13" s="3" customFormat="1" ht="12.75" x14ac:dyDescent="0.15">
      <c r="A263" s="1"/>
      <c r="B263" s="1"/>
      <c r="C263" s="1"/>
      <c r="D263" s="1"/>
      <c r="E263" s="1"/>
      <c r="F263" s="1"/>
      <c r="G263" s="1"/>
      <c r="H263" s="1"/>
      <c r="I263" s="1"/>
    </row>
    <row r="264" spans="1:13" s="3" customFormat="1" ht="12.75" x14ac:dyDescent="0.15">
      <c r="A264" s="1"/>
      <c r="B264" s="1"/>
      <c r="C264" s="1"/>
      <c r="D264" s="1"/>
      <c r="E264" s="1"/>
      <c r="F264" s="1"/>
      <c r="G264" s="1"/>
      <c r="H264" s="1"/>
      <c r="I264" s="1"/>
    </row>
    <row r="265" spans="1:13" s="6" customFormat="1" ht="12.75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3"/>
      <c r="K265" s="3"/>
      <c r="L265" s="3"/>
      <c r="M265" s="3"/>
    </row>
    <row r="266" spans="1:13" s="6" customFormat="1" ht="12.75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58"/>
      <c r="K266" s="58"/>
      <c r="L266" s="37"/>
      <c r="M266" s="37"/>
    </row>
    <row r="267" spans="1:13" s="3" customFormat="1" ht="12.75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58"/>
      <c r="K267" s="58"/>
      <c r="L267" s="37"/>
      <c r="M267" s="37"/>
    </row>
    <row r="268" spans="1:13" s="3" customFormat="1" ht="12.75" x14ac:dyDescent="0.15">
      <c r="A268" s="1"/>
      <c r="B268" s="1"/>
      <c r="C268" s="1"/>
      <c r="D268" s="1"/>
      <c r="E268" s="1"/>
      <c r="F268" s="1"/>
      <c r="G268" s="1"/>
      <c r="H268" s="1"/>
      <c r="I268" s="1"/>
    </row>
    <row r="269" spans="1:13" s="3" customFormat="1" ht="12.75" x14ac:dyDescent="0.15">
      <c r="A269" s="1"/>
      <c r="B269" s="1"/>
      <c r="C269" s="1"/>
      <c r="D269" s="1"/>
      <c r="E269" s="1"/>
      <c r="F269" s="1"/>
      <c r="G269" s="1"/>
      <c r="H269" s="1"/>
      <c r="I269" s="1"/>
    </row>
    <row r="270" spans="1:13" s="6" customFormat="1" ht="12.75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3"/>
      <c r="K270" s="3"/>
      <c r="L270" s="3"/>
      <c r="M270" s="3"/>
    </row>
    <row r="271" spans="1:13" s="6" customFormat="1" ht="12.75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37"/>
      <c r="K271" s="37"/>
      <c r="L271" s="37"/>
      <c r="M271" s="37"/>
    </row>
    <row r="272" spans="1:13" s="6" customFormat="1" ht="12.75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37"/>
      <c r="K272" s="37"/>
      <c r="L272" s="37"/>
      <c r="M272" s="37"/>
    </row>
    <row r="273" spans="1:13" s="6" customFormat="1" ht="12.75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37"/>
      <c r="K273" s="37"/>
      <c r="L273" s="37"/>
      <c r="M273" s="37"/>
    </row>
    <row r="274" spans="1:13" s="6" customFormat="1" ht="12.75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37"/>
      <c r="K274" s="37"/>
      <c r="L274" s="37"/>
      <c r="M274" s="37"/>
    </row>
    <row r="275" spans="1:13" s="6" customFormat="1" ht="12.75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37"/>
      <c r="K275" s="37"/>
      <c r="L275" s="37"/>
      <c r="M275" s="37"/>
    </row>
    <row r="276" spans="1:13" s="6" customFormat="1" ht="12.75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37"/>
      <c r="K276" s="37"/>
      <c r="L276" s="37"/>
      <c r="M276" s="37"/>
    </row>
    <row r="277" spans="1:13" s="6" customFormat="1" ht="12.75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37"/>
      <c r="K277" s="37"/>
      <c r="L277" s="37"/>
      <c r="M277" s="37"/>
    </row>
    <row r="278" spans="1:13" s="6" customFormat="1" ht="12.75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58"/>
      <c r="K278" s="58"/>
      <c r="L278" s="37"/>
      <c r="M278" s="37"/>
    </row>
    <row r="279" spans="1:13" s="6" customFormat="1" ht="12.75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58"/>
      <c r="K279" s="58"/>
      <c r="L279" s="37"/>
      <c r="M279" s="37"/>
    </row>
    <row r="280" spans="1:13" s="6" customFormat="1" ht="12.75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58"/>
      <c r="K280" s="58"/>
      <c r="L280" s="37"/>
      <c r="M280" s="37"/>
    </row>
    <row r="281" spans="1:13" s="6" customFormat="1" ht="12.75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37"/>
      <c r="K281" s="37"/>
      <c r="L281" s="37"/>
      <c r="M281" s="37"/>
    </row>
    <row r="282" spans="1:13" s="6" customFormat="1" ht="12.75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58"/>
      <c r="K282" s="58"/>
      <c r="L282" s="37"/>
      <c r="M282" s="37"/>
    </row>
    <row r="283" spans="1:13" s="6" customFormat="1" ht="12.75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58"/>
      <c r="K283" s="58"/>
      <c r="L283" s="37"/>
      <c r="M283" s="37"/>
    </row>
    <row r="284" spans="1:13" s="6" customFormat="1" ht="12.75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58"/>
      <c r="K284" s="58"/>
      <c r="L284" s="37"/>
      <c r="M284" s="37"/>
    </row>
    <row r="285" spans="1:13" s="6" customFormat="1" ht="12.75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58"/>
      <c r="K285" s="58"/>
      <c r="L285" s="37"/>
      <c r="M285" s="37"/>
    </row>
    <row r="286" spans="1:13" s="6" customFormat="1" ht="12.75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58"/>
      <c r="K286" s="58"/>
      <c r="L286" s="37"/>
      <c r="M286" s="37"/>
    </row>
    <row r="287" spans="1:13" s="6" customFormat="1" ht="12.75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58"/>
      <c r="K287" s="58"/>
      <c r="L287" s="37"/>
      <c r="M287" s="37"/>
    </row>
    <row r="288" spans="1:13" s="6" customFormat="1" ht="12.75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58"/>
      <c r="K288" s="58"/>
      <c r="L288" s="37"/>
      <c r="M288" s="37"/>
    </row>
    <row r="289" spans="1:13" s="6" customFormat="1" ht="12.75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58"/>
      <c r="K289" s="58"/>
      <c r="L289" s="37"/>
      <c r="M289" s="37"/>
    </row>
    <row r="290" spans="1:13" s="6" customFormat="1" ht="12.75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58"/>
      <c r="K290" s="58"/>
      <c r="L290" s="37"/>
      <c r="M290" s="37"/>
    </row>
    <row r="291" spans="1:13" s="6" customFormat="1" ht="12.75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58"/>
      <c r="K291" s="58"/>
      <c r="L291" s="37"/>
      <c r="M291" s="37"/>
    </row>
    <row r="292" spans="1:13" s="6" customFormat="1" ht="12.75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58"/>
      <c r="K292" s="58"/>
      <c r="L292" s="37"/>
      <c r="M292" s="37"/>
    </row>
    <row r="293" spans="1:13" s="6" customFormat="1" ht="12.75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58"/>
      <c r="K293" s="58"/>
      <c r="L293" s="37"/>
      <c r="M293" s="37"/>
    </row>
    <row r="294" spans="1:13" s="6" customFormat="1" ht="12.75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58"/>
      <c r="K294" s="58"/>
      <c r="L294" s="37"/>
      <c r="M294" s="37"/>
    </row>
    <row r="295" spans="1:13" s="6" customFormat="1" ht="12.75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58"/>
      <c r="K295" s="58"/>
      <c r="L295" s="37"/>
      <c r="M295" s="37"/>
    </row>
    <row r="296" spans="1:13" s="6" customFormat="1" ht="12.75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58"/>
      <c r="K296" s="58"/>
      <c r="L296" s="37"/>
      <c r="M296" s="37"/>
    </row>
    <row r="297" spans="1:13" s="6" customFormat="1" ht="12.75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58"/>
      <c r="K297" s="58"/>
      <c r="L297" s="37"/>
      <c r="M297" s="37"/>
    </row>
    <row r="298" spans="1:13" ht="12.75" x14ac:dyDescent="0.15">
      <c r="J298" s="58"/>
      <c r="K298" s="58"/>
      <c r="L298" s="37"/>
      <c r="M298" s="37"/>
    </row>
  </sheetData>
  <mergeCells count="24">
    <mergeCell ref="J20:K20"/>
    <mergeCell ref="J23:K23"/>
    <mergeCell ref="J24:K24"/>
    <mergeCell ref="J25:K25"/>
    <mergeCell ref="J14:K14"/>
    <mergeCell ref="J15:K15"/>
    <mergeCell ref="J16:K16"/>
    <mergeCell ref="J17:K17"/>
    <mergeCell ref="J18:K18"/>
    <mergeCell ref="J19:K19"/>
    <mergeCell ref="J21:K21"/>
    <mergeCell ref="J22:K22"/>
    <mergeCell ref="J13:K13"/>
    <mergeCell ref="B1:M1"/>
    <mergeCell ref="B2:M2"/>
    <mergeCell ref="B3:M3"/>
    <mergeCell ref="B4:M4"/>
    <mergeCell ref="B6:I7"/>
    <mergeCell ref="J6:K7"/>
    <mergeCell ref="J8:K8"/>
    <mergeCell ref="J9:K9"/>
    <mergeCell ref="J10:K10"/>
    <mergeCell ref="J11:K11"/>
    <mergeCell ref="J12:K12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M9" sqref="M9"/>
    </sheetView>
  </sheetViews>
  <sheetFormatPr defaultColWidth="9" defaultRowHeight="18" customHeight="1" x14ac:dyDescent="0.15"/>
  <cols>
    <col min="1" max="1" width="0.75" style="1" customWidth="1"/>
    <col min="2" max="10" width="2.125" style="1" customWidth="1"/>
    <col min="11" max="11" width="13.25" style="1" customWidth="1"/>
    <col min="12" max="12" width="14.625" style="1" customWidth="1"/>
    <col min="13" max="13" width="0.75" style="1" customWidth="1"/>
    <col min="14" max="16384" width="9" style="1"/>
  </cols>
  <sheetData>
    <row r="1" spans="1:12" ht="12.75" x14ac:dyDescent="0.15">
      <c r="B1" s="419" t="s">
        <v>120</v>
      </c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2" ht="18.75" x14ac:dyDescent="0.15">
      <c r="A2" s="65"/>
      <c r="B2" s="420" t="s">
        <v>121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</row>
    <row r="3" spans="1:12" s="27" customFormat="1" ht="13.5" x14ac:dyDescent="0.15">
      <c r="B3" s="421" t="s">
        <v>440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</row>
    <row r="4" spans="1:12" s="27" customFormat="1" ht="13.5" x14ac:dyDescent="0.15">
      <c r="B4" s="421" t="s">
        <v>439</v>
      </c>
      <c r="C4" s="369"/>
      <c r="D4" s="369"/>
      <c r="E4" s="369"/>
      <c r="F4" s="369"/>
      <c r="G4" s="369"/>
      <c r="H4" s="369"/>
      <c r="I4" s="369"/>
      <c r="J4" s="369"/>
      <c r="K4" s="369"/>
      <c r="L4" s="369"/>
    </row>
    <row r="5" spans="1:12" s="28" customFormat="1" ht="14.25" thickBot="1" x14ac:dyDescent="0.2">
      <c r="L5" s="149" t="s">
        <v>237</v>
      </c>
    </row>
    <row r="6" spans="1:12" s="28" customFormat="1" ht="12" x14ac:dyDescent="0.15">
      <c r="B6" s="422" t="s">
        <v>1</v>
      </c>
      <c r="C6" s="423"/>
      <c r="D6" s="423"/>
      <c r="E6" s="423"/>
      <c r="F6" s="423"/>
      <c r="G6" s="423"/>
      <c r="H6" s="423"/>
      <c r="I6" s="424"/>
      <c r="J6" s="424"/>
      <c r="K6" s="425"/>
      <c r="L6" s="429" t="s">
        <v>236</v>
      </c>
    </row>
    <row r="7" spans="1:12" s="28" customFormat="1" ht="14.25" customHeight="1" thickBot="1" x14ac:dyDescent="0.2">
      <c r="B7" s="426"/>
      <c r="C7" s="427"/>
      <c r="D7" s="427"/>
      <c r="E7" s="427"/>
      <c r="F7" s="427"/>
      <c r="G7" s="427"/>
      <c r="H7" s="427"/>
      <c r="I7" s="427"/>
      <c r="J7" s="427"/>
      <c r="K7" s="428"/>
      <c r="L7" s="430"/>
    </row>
    <row r="8" spans="1:12" s="5" customFormat="1" ht="12.75" x14ac:dyDescent="0.15">
      <c r="B8" s="66" t="s">
        <v>122</v>
      </c>
      <c r="C8" s="67"/>
      <c r="D8" s="67"/>
      <c r="E8" s="68"/>
      <c r="F8" s="68"/>
      <c r="G8" s="69"/>
      <c r="H8" s="68"/>
      <c r="I8" s="70"/>
      <c r="J8" s="70"/>
      <c r="K8" s="71"/>
      <c r="L8" s="150"/>
    </row>
    <row r="9" spans="1:12" ht="12.75" x14ac:dyDescent="0.15">
      <c r="B9" s="35"/>
      <c r="C9" s="72" t="s">
        <v>123</v>
      </c>
      <c r="D9" s="72"/>
      <c r="E9" s="73"/>
      <c r="F9" s="73"/>
      <c r="G9" s="28"/>
      <c r="H9" s="73"/>
      <c r="I9" s="37"/>
      <c r="J9" s="37"/>
      <c r="K9" s="74"/>
      <c r="L9" s="151">
        <f>SUM(L15,L10)</f>
        <v>20447199.667000003</v>
      </c>
    </row>
    <row r="10" spans="1:12" s="6" customFormat="1" ht="12.75" x14ac:dyDescent="0.15">
      <c r="B10" s="35"/>
      <c r="C10" s="72"/>
      <c r="D10" s="72" t="s">
        <v>124</v>
      </c>
      <c r="E10" s="73"/>
      <c r="F10" s="73"/>
      <c r="G10" s="73"/>
      <c r="H10" s="73"/>
      <c r="I10" s="37"/>
      <c r="J10" s="37"/>
      <c r="K10" s="74"/>
      <c r="L10" s="151">
        <f>SUM(L11:L14)</f>
        <v>11058981.295</v>
      </c>
    </row>
    <row r="11" spans="1:12" s="6" customFormat="1" ht="12.75" x14ac:dyDescent="0.15">
      <c r="B11" s="35"/>
      <c r="C11" s="72"/>
      <c r="D11" s="72"/>
      <c r="E11" s="75" t="s">
        <v>125</v>
      </c>
      <c r="F11" s="73"/>
      <c r="G11" s="73"/>
      <c r="H11" s="73"/>
      <c r="I11" s="37"/>
      <c r="J11" s="37"/>
      <c r="K11" s="74"/>
      <c r="L11" s="151">
        <v>3825758.8560000001</v>
      </c>
    </row>
    <row r="12" spans="1:12" s="6" customFormat="1" ht="12.75" x14ac:dyDescent="0.15">
      <c r="B12" s="35"/>
      <c r="C12" s="72"/>
      <c r="D12" s="72"/>
      <c r="E12" s="75" t="s">
        <v>126</v>
      </c>
      <c r="F12" s="73"/>
      <c r="G12" s="73"/>
      <c r="H12" s="73"/>
      <c r="I12" s="37"/>
      <c r="J12" s="37"/>
      <c r="K12" s="74"/>
      <c r="L12" s="151">
        <v>6864678.3089999994</v>
      </c>
    </row>
    <row r="13" spans="1:12" s="6" customFormat="1" ht="12.75" x14ac:dyDescent="0.15">
      <c r="B13" s="76"/>
      <c r="C13" s="28"/>
      <c r="D13" s="28"/>
      <c r="E13" s="41" t="s">
        <v>127</v>
      </c>
      <c r="F13" s="28"/>
      <c r="G13" s="28"/>
      <c r="H13" s="28"/>
      <c r="I13" s="37"/>
      <c r="J13" s="37"/>
      <c r="K13" s="74"/>
      <c r="L13" s="151">
        <v>281182.84399999998</v>
      </c>
    </row>
    <row r="14" spans="1:12" s="6" customFormat="1" ht="12.75" x14ac:dyDescent="0.15">
      <c r="B14" s="77"/>
      <c r="C14" s="78"/>
      <c r="D14" s="28"/>
      <c r="E14" s="78" t="s">
        <v>128</v>
      </c>
      <c r="F14" s="78"/>
      <c r="G14" s="78"/>
      <c r="H14" s="78"/>
      <c r="I14" s="37"/>
      <c r="J14" s="37"/>
      <c r="K14" s="74"/>
      <c r="L14" s="151">
        <v>87361.285999999993</v>
      </c>
    </row>
    <row r="15" spans="1:12" s="6" customFormat="1" ht="12.75" x14ac:dyDescent="0.15">
      <c r="B15" s="76"/>
      <c r="C15" s="78"/>
      <c r="D15" s="41" t="s">
        <v>129</v>
      </c>
      <c r="E15" s="78"/>
      <c r="F15" s="78"/>
      <c r="G15" s="78"/>
      <c r="H15" s="78"/>
      <c r="I15" s="37"/>
      <c r="J15" s="37"/>
      <c r="K15" s="74"/>
      <c r="L15" s="151">
        <f>SUM(L16:L19)</f>
        <v>9388218.3720000014</v>
      </c>
    </row>
    <row r="16" spans="1:12" s="6" customFormat="1" ht="12.75" x14ac:dyDescent="0.15">
      <c r="B16" s="76"/>
      <c r="C16" s="78"/>
      <c r="D16" s="78"/>
      <c r="E16" s="41" t="s">
        <v>130</v>
      </c>
      <c r="F16" s="78"/>
      <c r="G16" s="78"/>
      <c r="H16" s="78"/>
      <c r="I16" s="37"/>
      <c r="J16" s="37"/>
      <c r="K16" s="74"/>
      <c r="L16" s="151">
        <v>3977518.1979999999</v>
      </c>
    </row>
    <row r="17" spans="2:12" s="6" customFormat="1" ht="12.75" x14ac:dyDescent="0.15">
      <c r="B17" s="76"/>
      <c r="C17" s="78"/>
      <c r="D17" s="78"/>
      <c r="E17" s="41" t="s">
        <v>131</v>
      </c>
      <c r="F17" s="78"/>
      <c r="G17" s="78"/>
      <c r="H17" s="78"/>
      <c r="I17" s="37"/>
      <c r="J17" s="37"/>
      <c r="K17" s="74"/>
      <c r="L17" s="151">
        <v>2325577.8739999998</v>
      </c>
    </row>
    <row r="18" spans="2:12" s="6" customFormat="1" ht="12.75" x14ac:dyDescent="0.15">
      <c r="B18" s="76"/>
      <c r="C18" s="28"/>
      <c r="D18" s="78"/>
      <c r="E18" s="41" t="s">
        <v>132</v>
      </c>
      <c r="F18" s="78"/>
      <c r="G18" s="78"/>
      <c r="H18" s="78"/>
      <c r="I18" s="37"/>
      <c r="J18" s="37"/>
      <c r="K18" s="74"/>
      <c r="L18" s="151">
        <v>3074635.9780000001</v>
      </c>
    </row>
    <row r="19" spans="2:12" s="6" customFormat="1" ht="12.75" x14ac:dyDescent="0.15">
      <c r="B19" s="76"/>
      <c r="C19" s="28"/>
      <c r="D19" s="36"/>
      <c r="E19" s="78" t="s">
        <v>128</v>
      </c>
      <c r="F19" s="28"/>
      <c r="G19" s="78"/>
      <c r="H19" s="78"/>
      <c r="I19" s="37"/>
      <c r="J19" s="37"/>
      <c r="K19" s="74"/>
      <c r="L19" s="151">
        <v>10486.322</v>
      </c>
    </row>
    <row r="20" spans="2:12" s="6" customFormat="1" ht="12.75" x14ac:dyDescent="0.15">
      <c r="B20" s="76"/>
      <c r="C20" s="28" t="s">
        <v>133</v>
      </c>
      <c r="D20" s="36"/>
      <c r="E20" s="78"/>
      <c r="F20" s="78"/>
      <c r="G20" s="78"/>
      <c r="H20" s="78"/>
      <c r="I20" s="37"/>
      <c r="J20" s="37"/>
      <c r="K20" s="74"/>
      <c r="L20" s="151">
        <f>SUM(L21:L24)</f>
        <v>23562424.995999999</v>
      </c>
    </row>
    <row r="21" spans="2:12" s="6" customFormat="1" ht="12.75" x14ac:dyDescent="0.15">
      <c r="B21" s="76"/>
      <c r="C21" s="28"/>
      <c r="D21" s="43" t="s">
        <v>134</v>
      </c>
      <c r="E21" s="78"/>
      <c r="F21" s="78"/>
      <c r="G21" s="78"/>
      <c r="H21" s="78"/>
      <c r="I21" s="37"/>
      <c r="J21" s="37"/>
      <c r="K21" s="74"/>
      <c r="L21" s="151">
        <v>19019298.833999999</v>
      </c>
    </row>
    <row r="22" spans="2:12" s="6" customFormat="1" ht="12.75" x14ac:dyDescent="0.15">
      <c r="B22" s="76"/>
      <c r="C22" s="28"/>
      <c r="D22" s="43" t="s">
        <v>135</v>
      </c>
      <c r="E22" s="78"/>
      <c r="F22" s="78"/>
      <c r="G22" s="78"/>
      <c r="H22" s="78"/>
      <c r="I22" s="37"/>
      <c r="J22" s="37"/>
      <c r="K22" s="74"/>
      <c r="L22" s="151">
        <v>3551475.9369999999</v>
      </c>
    </row>
    <row r="23" spans="2:12" s="6" customFormat="1" ht="12.75" x14ac:dyDescent="0.15">
      <c r="B23" s="76"/>
      <c r="C23" s="28"/>
      <c r="D23" s="43" t="s">
        <v>136</v>
      </c>
      <c r="E23" s="78"/>
      <c r="F23" s="78"/>
      <c r="G23" s="78"/>
      <c r="H23" s="78"/>
      <c r="I23" s="37"/>
      <c r="J23" s="37"/>
      <c r="K23" s="74"/>
      <c r="L23" s="151">
        <v>511038.337</v>
      </c>
    </row>
    <row r="24" spans="2:12" s="6" customFormat="1" ht="12.75" x14ac:dyDescent="0.15">
      <c r="B24" s="76"/>
      <c r="C24" s="28"/>
      <c r="D24" s="36" t="s">
        <v>137</v>
      </c>
      <c r="E24" s="78"/>
      <c r="F24" s="78"/>
      <c r="G24" s="78"/>
      <c r="H24" s="36"/>
      <c r="I24" s="37"/>
      <c r="J24" s="37"/>
      <c r="K24" s="74"/>
      <c r="L24" s="151">
        <v>480611.88799999998</v>
      </c>
    </row>
    <row r="25" spans="2:12" s="6" customFormat="1" ht="12.75" x14ac:dyDescent="0.15">
      <c r="B25" s="76"/>
      <c r="C25" s="28" t="s">
        <v>138</v>
      </c>
      <c r="D25" s="36"/>
      <c r="E25" s="78"/>
      <c r="F25" s="78"/>
      <c r="G25" s="78"/>
      <c r="H25" s="36"/>
      <c r="I25" s="37"/>
      <c r="J25" s="37"/>
      <c r="K25" s="74"/>
      <c r="L25" s="151">
        <f>SUM(L26:L27)</f>
        <v>0</v>
      </c>
    </row>
    <row r="26" spans="2:12" s="6" customFormat="1" ht="12.75" x14ac:dyDescent="0.15">
      <c r="B26" s="76"/>
      <c r="C26" s="28"/>
      <c r="D26" s="43" t="s">
        <v>139</v>
      </c>
      <c r="E26" s="78"/>
      <c r="F26" s="78"/>
      <c r="G26" s="78"/>
      <c r="H26" s="78"/>
      <c r="I26" s="37"/>
      <c r="J26" s="37"/>
      <c r="K26" s="74"/>
      <c r="L26" s="151">
        <v>0</v>
      </c>
    </row>
    <row r="27" spans="2:12" s="6" customFormat="1" ht="12.75" x14ac:dyDescent="0.15">
      <c r="B27" s="76"/>
      <c r="C27" s="28"/>
      <c r="D27" s="36" t="s">
        <v>128</v>
      </c>
      <c r="E27" s="78"/>
      <c r="F27" s="78"/>
      <c r="G27" s="78"/>
      <c r="H27" s="78"/>
      <c r="I27" s="37"/>
      <c r="J27" s="37"/>
      <c r="K27" s="74"/>
      <c r="L27" s="151">
        <v>0</v>
      </c>
    </row>
    <row r="28" spans="2:12" s="6" customFormat="1" ht="12.75" x14ac:dyDescent="0.15">
      <c r="B28" s="76"/>
      <c r="C28" s="28" t="s">
        <v>140</v>
      </c>
      <c r="D28" s="36"/>
      <c r="E28" s="78"/>
      <c r="F28" s="78"/>
      <c r="G28" s="78"/>
      <c r="H28" s="78"/>
      <c r="I28" s="37"/>
      <c r="J28" s="37"/>
      <c r="K28" s="74"/>
      <c r="L28" s="152">
        <v>0</v>
      </c>
    </row>
    <row r="29" spans="2:12" s="6" customFormat="1" ht="12.75" x14ac:dyDescent="0.15">
      <c r="B29" s="79" t="s">
        <v>141</v>
      </c>
      <c r="C29" s="80"/>
      <c r="D29" s="46"/>
      <c r="E29" s="81"/>
      <c r="F29" s="81"/>
      <c r="G29" s="81"/>
      <c r="H29" s="81"/>
      <c r="I29" s="82"/>
      <c r="J29" s="82"/>
      <c r="K29" s="83"/>
      <c r="L29" s="153">
        <f>L20-L9+L28-L25</f>
        <v>3115225.3289999962</v>
      </c>
    </row>
    <row r="30" spans="2:12" s="6" customFormat="1" ht="12.75" x14ac:dyDescent="0.15">
      <c r="B30" s="76" t="s">
        <v>142</v>
      </c>
      <c r="C30" s="28"/>
      <c r="D30" s="36"/>
      <c r="E30" s="78"/>
      <c r="F30" s="78"/>
      <c r="G30" s="78"/>
      <c r="H30" s="36"/>
      <c r="I30" s="37"/>
      <c r="J30" s="37"/>
      <c r="K30" s="74"/>
      <c r="L30" s="154"/>
    </row>
    <row r="31" spans="2:12" s="6" customFormat="1" ht="12.75" x14ac:dyDescent="0.15">
      <c r="B31" s="76"/>
      <c r="C31" s="28" t="s">
        <v>143</v>
      </c>
      <c r="D31" s="36"/>
      <c r="E31" s="78"/>
      <c r="F31" s="78"/>
      <c r="G31" s="78"/>
      <c r="H31" s="78"/>
      <c r="I31" s="37"/>
      <c r="J31" s="37"/>
      <c r="K31" s="74"/>
      <c r="L31" s="151">
        <f>SUM(L32:L36)</f>
        <v>6817720.2130000005</v>
      </c>
    </row>
    <row r="32" spans="2:12" s="6" customFormat="1" ht="12.75" x14ac:dyDescent="0.15">
      <c r="B32" s="76"/>
      <c r="C32" s="28"/>
      <c r="D32" s="43" t="s">
        <v>144</v>
      </c>
      <c r="E32" s="78"/>
      <c r="F32" s="78"/>
      <c r="G32" s="78"/>
      <c r="H32" s="78"/>
      <c r="I32" s="37"/>
      <c r="J32" s="37"/>
      <c r="K32" s="74"/>
      <c r="L32" s="151">
        <v>5763729.9440000001</v>
      </c>
    </row>
    <row r="33" spans="2:12" s="6" customFormat="1" ht="12.75" x14ac:dyDescent="0.15">
      <c r="B33" s="76"/>
      <c r="C33" s="28"/>
      <c r="D33" s="43" t="s">
        <v>145</v>
      </c>
      <c r="E33" s="78"/>
      <c r="F33" s="78"/>
      <c r="G33" s="78"/>
      <c r="H33" s="78"/>
      <c r="I33" s="37"/>
      <c r="J33" s="37"/>
      <c r="K33" s="74"/>
      <c r="L33" s="151">
        <v>746392.26899999997</v>
      </c>
    </row>
    <row r="34" spans="2:12" s="6" customFormat="1" ht="12.75" x14ac:dyDescent="0.15">
      <c r="B34" s="76"/>
      <c r="C34" s="28"/>
      <c r="D34" s="43" t="s">
        <v>146</v>
      </c>
      <c r="E34" s="78"/>
      <c r="F34" s="78"/>
      <c r="G34" s="78"/>
      <c r="H34" s="78"/>
      <c r="I34" s="37"/>
      <c r="J34" s="37"/>
      <c r="K34" s="74"/>
      <c r="L34" s="151">
        <v>206788</v>
      </c>
    </row>
    <row r="35" spans="2:12" s="6" customFormat="1" ht="12.75" x14ac:dyDescent="0.15">
      <c r="B35" s="76"/>
      <c r="C35" s="28"/>
      <c r="D35" s="43" t="s">
        <v>147</v>
      </c>
      <c r="E35" s="78"/>
      <c r="F35" s="78"/>
      <c r="G35" s="78"/>
      <c r="H35" s="78"/>
      <c r="I35" s="37"/>
      <c r="J35" s="37"/>
      <c r="K35" s="74"/>
      <c r="L35" s="151">
        <v>100810</v>
      </c>
    </row>
    <row r="36" spans="2:12" s="6" customFormat="1" ht="12.75" x14ac:dyDescent="0.15">
      <c r="B36" s="76"/>
      <c r="C36" s="28"/>
      <c r="D36" s="36" t="s">
        <v>128</v>
      </c>
      <c r="E36" s="78"/>
      <c r="F36" s="78"/>
      <c r="G36" s="78"/>
      <c r="H36" s="78"/>
      <c r="I36" s="37"/>
      <c r="J36" s="37"/>
      <c r="K36" s="74"/>
      <c r="L36" s="151">
        <v>0</v>
      </c>
    </row>
    <row r="37" spans="2:12" s="6" customFormat="1" ht="12.75" x14ac:dyDescent="0.15">
      <c r="B37" s="76"/>
      <c r="C37" s="28" t="s">
        <v>148</v>
      </c>
      <c r="D37" s="36"/>
      <c r="E37" s="78"/>
      <c r="F37" s="78"/>
      <c r="G37" s="78"/>
      <c r="H37" s="36"/>
      <c r="I37" s="37"/>
      <c r="J37" s="37"/>
      <c r="K37" s="74"/>
      <c r="L37" s="151">
        <f>SUM(L38:L42)</f>
        <v>3082663.3339999998</v>
      </c>
    </row>
    <row r="38" spans="2:12" s="6" customFormat="1" ht="12.75" x14ac:dyDescent="0.15">
      <c r="B38" s="76"/>
      <c r="C38" s="28"/>
      <c r="D38" s="43" t="s">
        <v>135</v>
      </c>
      <c r="E38" s="78"/>
      <c r="F38" s="78"/>
      <c r="G38" s="78"/>
      <c r="H38" s="36"/>
      <c r="I38" s="37"/>
      <c r="J38" s="37"/>
      <c r="K38" s="74"/>
      <c r="L38" s="151">
        <v>599794.59600000002</v>
      </c>
    </row>
    <row r="39" spans="2:12" s="6" customFormat="1" ht="12.75" x14ac:dyDescent="0.15">
      <c r="B39" s="76"/>
      <c r="C39" s="28"/>
      <c r="D39" s="43" t="s">
        <v>149</v>
      </c>
      <c r="E39" s="78"/>
      <c r="F39" s="78"/>
      <c r="G39" s="78"/>
      <c r="H39" s="36"/>
      <c r="I39" s="37"/>
      <c r="J39" s="37"/>
      <c r="K39" s="74"/>
      <c r="L39" s="151">
        <v>2289006.5759999999</v>
      </c>
    </row>
    <row r="40" spans="2:12" s="6" customFormat="1" ht="12.75" x14ac:dyDescent="0.15">
      <c r="B40" s="76"/>
      <c r="C40" s="28"/>
      <c r="D40" s="43" t="s">
        <v>150</v>
      </c>
      <c r="E40" s="78"/>
      <c r="F40" s="28"/>
      <c r="G40" s="78"/>
      <c r="H40" s="78"/>
      <c r="I40" s="37"/>
      <c r="J40" s="37"/>
      <c r="K40" s="74"/>
      <c r="L40" s="151">
        <v>81241.5</v>
      </c>
    </row>
    <row r="41" spans="2:12" s="6" customFormat="1" ht="12.75" x14ac:dyDescent="0.15">
      <c r="B41" s="76"/>
      <c r="C41" s="28"/>
      <c r="D41" s="43" t="s">
        <v>151</v>
      </c>
      <c r="E41" s="78"/>
      <c r="F41" s="28"/>
      <c r="G41" s="78"/>
      <c r="H41" s="78"/>
      <c r="I41" s="37"/>
      <c r="J41" s="37"/>
      <c r="K41" s="74"/>
      <c r="L41" s="151">
        <v>112620.662</v>
      </c>
    </row>
    <row r="42" spans="2:12" s="6" customFormat="1" ht="12.75" x14ac:dyDescent="0.15">
      <c r="B42" s="76"/>
      <c r="C42" s="28"/>
      <c r="D42" s="36" t="s">
        <v>137</v>
      </c>
      <c r="E42" s="78"/>
      <c r="F42" s="78"/>
      <c r="G42" s="78"/>
      <c r="H42" s="78"/>
      <c r="I42" s="37"/>
      <c r="J42" s="37"/>
      <c r="K42" s="74"/>
      <c r="L42" s="152">
        <v>0</v>
      </c>
    </row>
    <row r="43" spans="2:12" s="6" customFormat="1" ht="12.75" x14ac:dyDescent="0.15">
      <c r="B43" s="79" t="s">
        <v>152</v>
      </c>
      <c r="C43" s="80"/>
      <c r="D43" s="46"/>
      <c r="E43" s="81"/>
      <c r="F43" s="81"/>
      <c r="G43" s="81"/>
      <c r="H43" s="81"/>
      <c r="I43" s="82"/>
      <c r="J43" s="82"/>
      <c r="K43" s="83"/>
      <c r="L43" s="164">
        <f>L37-L31</f>
        <v>-3735056.8790000007</v>
      </c>
    </row>
    <row r="44" spans="2:12" s="6" customFormat="1" ht="12.75" x14ac:dyDescent="0.15">
      <c r="B44" s="76" t="s">
        <v>153</v>
      </c>
      <c r="C44" s="28"/>
      <c r="D44" s="36"/>
      <c r="E44" s="78"/>
      <c r="F44" s="78"/>
      <c r="G44" s="78"/>
      <c r="H44" s="78"/>
      <c r="I44" s="37"/>
      <c r="J44" s="37"/>
      <c r="K44" s="74"/>
      <c r="L44" s="165"/>
    </row>
    <row r="45" spans="2:12" s="6" customFormat="1" ht="12.75" x14ac:dyDescent="0.15">
      <c r="B45" s="76"/>
      <c r="C45" s="28" t="s">
        <v>154</v>
      </c>
      <c r="D45" s="36"/>
      <c r="E45" s="78"/>
      <c r="F45" s="78"/>
      <c r="G45" s="78"/>
      <c r="H45" s="78"/>
      <c r="I45" s="37"/>
      <c r="J45" s="37"/>
      <c r="K45" s="74"/>
      <c r="L45" s="166">
        <f>SUM(L46:L47)</f>
        <v>4226956.7070000004</v>
      </c>
    </row>
    <row r="46" spans="2:12" s="6" customFormat="1" ht="12.75" x14ac:dyDescent="0.15">
      <c r="B46" s="76"/>
      <c r="C46" s="28"/>
      <c r="D46" s="43" t="s">
        <v>155</v>
      </c>
      <c r="E46" s="78"/>
      <c r="F46" s="78"/>
      <c r="G46" s="78"/>
      <c r="H46" s="78"/>
      <c r="I46" s="37"/>
      <c r="J46" s="37"/>
      <c r="K46" s="74"/>
      <c r="L46" s="166">
        <v>4219617.7110000001</v>
      </c>
    </row>
    <row r="47" spans="2:12" s="6" customFormat="1" ht="12.75" x14ac:dyDescent="0.15">
      <c r="B47" s="76"/>
      <c r="C47" s="28"/>
      <c r="D47" s="36" t="s">
        <v>128</v>
      </c>
      <c r="E47" s="78"/>
      <c r="F47" s="78"/>
      <c r="G47" s="78"/>
      <c r="H47" s="78"/>
      <c r="I47" s="37"/>
      <c r="J47" s="37"/>
      <c r="K47" s="74"/>
      <c r="L47" s="166">
        <v>7338.9960000000001</v>
      </c>
    </row>
    <row r="48" spans="2:12" s="6" customFormat="1" ht="12.75" x14ac:dyDescent="0.15">
      <c r="B48" s="76"/>
      <c r="C48" s="28" t="s">
        <v>156</v>
      </c>
      <c r="D48" s="36"/>
      <c r="E48" s="78"/>
      <c r="F48" s="78"/>
      <c r="G48" s="78"/>
      <c r="H48" s="78"/>
      <c r="I48" s="37"/>
      <c r="J48" s="37"/>
      <c r="K48" s="74"/>
      <c r="L48" s="166">
        <f>SUM(L49:L50)</f>
        <v>4530500</v>
      </c>
    </row>
    <row r="49" spans="2:12" s="6" customFormat="1" ht="12.75" x14ac:dyDescent="0.15">
      <c r="B49" s="76"/>
      <c r="C49" s="28"/>
      <c r="D49" s="43" t="s">
        <v>157</v>
      </c>
      <c r="E49" s="78"/>
      <c r="F49" s="78"/>
      <c r="G49" s="78"/>
      <c r="H49" s="73"/>
      <c r="I49" s="37"/>
      <c r="J49" s="37"/>
      <c r="K49" s="74"/>
      <c r="L49" s="166">
        <v>4530500</v>
      </c>
    </row>
    <row r="50" spans="2:12" s="6" customFormat="1" ht="12.75" x14ac:dyDescent="0.15">
      <c r="B50" s="76"/>
      <c r="C50" s="28"/>
      <c r="D50" s="36" t="s">
        <v>137</v>
      </c>
      <c r="E50" s="78"/>
      <c r="F50" s="78"/>
      <c r="G50" s="78"/>
      <c r="H50" s="84"/>
      <c r="I50" s="37"/>
      <c r="J50" s="37"/>
      <c r="K50" s="74"/>
      <c r="L50" s="167">
        <v>0</v>
      </c>
    </row>
    <row r="51" spans="2:12" s="6" customFormat="1" ht="12.75" x14ac:dyDescent="0.15">
      <c r="B51" s="79" t="s">
        <v>158</v>
      </c>
      <c r="C51" s="80"/>
      <c r="D51" s="46"/>
      <c r="E51" s="81"/>
      <c r="F51" s="81"/>
      <c r="G51" s="81"/>
      <c r="H51" s="85"/>
      <c r="I51" s="82"/>
      <c r="J51" s="82"/>
      <c r="K51" s="83"/>
      <c r="L51" s="164">
        <f>L48-L45</f>
        <v>303543.2929999996</v>
      </c>
    </row>
    <row r="52" spans="2:12" s="6" customFormat="1" ht="12.75" x14ac:dyDescent="0.15">
      <c r="B52" s="416" t="s">
        <v>159</v>
      </c>
      <c r="C52" s="417"/>
      <c r="D52" s="417"/>
      <c r="E52" s="417"/>
      <c r="F52" s="417"/>
      <c r="G52" s="417"/>
      <c r="H52" s="417"/>
      <c r="I52" s="417"/>
      <c r="J52" s="417"/>
      <c r="K52" s="418"/>
      <c r="L52" s="164">
        <f>SUM(L51,L43,L29)</f>
        <v>-316288.25700000487</v>
      </c>
    </row>
    <row r="53" spans="2:12" s="6" customFormat="1" ht="13.5" thickBot="1" x14ac:dyDescent="0.2">
      <c r="B53" s="410" t="s">
        <v>160</v>
      </c>
      <c r="C53" s="411"/>
      <c r="D53" s="411"/>
      <c r="E53" s="411"/>
      <c r="F53" s="411"/>
      <c r="G53" s="411"/>
      <c r="H53" s="411"/>
      <c r="I53" s="411"/>
      <c r="J53" s="411"/>
      <c r="K53" s="412"/>
      <c r="L53" s="155">
        <v>1371145.3759999999</v>
      </c>
    </row>
    <row r="54" spans="2:12" s="6" customFormat="1" ht="13.5" thickBot="1" x14ac:dyDescent="0.2">
      <c r="B54" s="413" t="s">
        <v>161</v>
      </c>
      <c r="C54" s="414"/>
      <c r="D54" s="414"/>
      <c r="E54" s="414"/>
      <c r="F54" s="414"/>
      <c r="G54" s="414"/>
      <c r="H54" s="414"/>
      <c r="I54" s="414"/>
      <c r="J54" s="414"/>
      <c r="K54" s="415"/>
      <c r="L54" s="156">
        <f>SUM(L52:L53)</f>
        <v>1054857.1189999951</v>
      </c>
    </row>
    <row r="55" spans="2:12" s="6" customFormat="1" ht="13.5" thickBot="1" x14ac:dyDescent="0.2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157"/>
    </row>
    <row r="56" spans="2:12" s="6" customFormat="1" ht="12.75" x14ac:dyDescent="0.15">
      <c r="B56" s="87" t="s">
        <v>162</v>
      </c>
      <c r="C56" s="88"/>
      <c r="D56" s="88"/>
      <c r="E56" s="88"/>
      <c r="F56" s="88"/>
      <c r="G56" s="88"/>
      <c r="H56" s="88"/>
      <c r="I56" s="88"/>
      <c r="J56" s="88"/>
      <c r="K56" s="88"/>
      <c r="L56" s="158">
        <v>304944.63500000001</v>
      </c>
    </row>
    <row r="57" spans="2:12" s="6" customFormat="1" ht="12.75" x14ac:dyDescent="0.15">
      <c r="B57" s="89" t="s">
        <v>163</v>
      </c>
      <c r="C57" s="90"/>
      <c r="D57" s="90"/>
      <c r="E57" s="90"/>
      <c r="F57" s="90"/>
      <c r="G57" s="90"/>
      <c r="H57" s="90"/>
      <c r="I57" s="90"/>
      <c r="J57" s="90"/>
      <c r="K57" s="90"/>
      <c r="L57" s="148">
        <v>4234.5950000000003</v>
      </c>
    </row>
    <row r="58" spans="2:12" s="6" customFormat="1" ht="13.5" thickBot="1" x14ac:dyDescent="0.2">
      <c r="B58" s="91" t="s">
        <v>164</v>
      </c>
      <c r="C58" s="92"/>
      <c r="D58" s="92"/>
      <c r="E58" s="92"/>
      <c r="F58" s="92"/>
      <c r="G58" s="92"/>
      <c r="H58" s="92"/>
      <c r="I58" s="92"/>
      <c r="J58" s="92"/>
      <c r="K58" s="92"/>
      <c r="L58" s="159">
        <f>SUM(L56:L57)</f>
        <v>309179.23</v>
      </c>
    </row>
    <row r="59" spans="2:12" s="6" customFormat="1" ht="13.5" thickBot="1" x14ac:dyDescent="0.2">
      <c r="B59" s="93" t="s">
        <v>165</v>
      </c>
      <c r="C59" s="94"/>
      <c r="D59" s="50"/>
      <c r="E59" s="95"/>
      <c r="F59" s="95"/>
      <c r="G59" s="95"/>
      <c r="H59" s="95"/>
      <c r="I59" s="96"/>
      <c r="J59" s="96"/>
      <c r="K59" s="96"/>
      <c r="L59" s="147">
        <f>SUM(L58,L54)</f>
        <v>1364036.348999995</v>
      </c>
    </row>
    <row r="60" spans="2:12" s="6" customFormat="1" ht="12.75" x14ac:dyDescent="0.15">
      <c r="B60" s="28"/>
      <c r="C60" s="28"/>
      <c r="D60" s="36"/>
      <c r="E60" s="78"/>
      <c r="F60" s="78"/>
      <c r="G60" s="78"/>
      <c r="H60" s="73"/>
      <c r="I60" s="37"/>
      <c r="J60" s="37"/>
      <c r="K60" s="37"/>
    </row>
    <row r="61" spans="2:12" s="6" customFormat="1" ht="12.75" x14ac:dyDescent="0.15">
      <c r="B61" s="28"/>
      <c r="C61" s="28"/>
      <c r="D61" s="36"/>
      <c r="E61" s="78"/>
      <c r="F61" s="78"/>
      <c r="G61" s="78"/>
      <c r="H61" s="84"/>
      <c r="I61" s="37"/>
      <c r="J61" s="37"/>
      <c r="K61" s="37"/>
    </row>
    <row r="62" spans="2:12" s="6" customFormat="1" ht="12.75" x14ac:dyDescent="0.15">
      <c r="B62" s="28"/>
      <c r="C62" s="28"/>
      <c r="D62" s="36"/>
      <c r="E62" s="78"/>
      <c r="F62" s="78"/>
      <c r="G62" s="78"/>
      <c r="H62" s="78"/>
      <c r="I62" s="37"/>
      <c r="J62" s="37"/>
      <c r="K62" s="37"/>
    </row>
    <row r="63" spans="2:12" s="6" customFormat="1" ht="12.75" x14ac:dyDescent="0.15">
      <c r="B63" s="28"/>
      <c r="C63" s="28"/>
      <c r="D63" s="36"/>
      <c r="E63" s="78"/>
      <c r="F63" s="78"/>
      <c r="G63" s="78"/>
      <c r="H63" s="78"/>
      <c r="I63" s="37"/>
      <c r="J63" s="37"/>
      <c r="K63" s="37"/>
    </row>
    <row r="64" spans="2:12" s="6" customFormat="1" ht="12.75" x14ac:dyDescent="0.15">
      <c r="B64" s="28"/>
      <c r="C64" s="28"/>
      <c r="D64" s="36"/>
      <c r="E64" s="78"/>
      <c r="F64" s="78"/>
      <c r="G64" s="78"/>
      <c r="H64" s="78"/>
      <c r="I64" s="37"/>
      <c r="J64" s="37"/>
      <c r="K64" s="37"/>
    </row>
    <row r="65" spans="1:11" s="6" customFormat="1" ht="12.75" x14ac:dyDescent="0.15">
      <c r="B65" s="28"/>
      <c r="C65" s="28"/>
      <c r="D65" s="78"/>
      <c r="E65" s="28"/>
      <c r="F65" s="28"/>
      <c r="G65" s="78"/>
      <c r="H65" s="78"/>
      <c r="I65" s="37"/>
      <c r="J65" s="37"/>
      <c r="K65" s="37"/>
    </row>
    <row r="66" spans="1:11" s="6" customFormat="1" ht="12.75" x14ac:dyDescent="0.15">
      <c r="B66" s="28"/>
      <c r="C66" s="28"/>
      <c r="D66" s="36"/>
      <c r="E66" s="78"/>
      <c r="F66" s="78"/>
      <c r="G66" s="78"/>
      <c r="H66" s="78"/>
      <c r="I66" s="37"/>
      <c r="J66" s="37"/>
      <c r="K66" s="37"/>
    </row>
    <row r="67" spans="1:11" s="6" customFormat="1" ht="12.75" x14ac:dyDescent="0.15">
      <c r="B67" s="28"/>
      <c r="C67" s="28"/>
      <c r="D67" s="36"/>
      <c r="E67" s="78"/>
      <c r="F67" s="78"/>
      <c r="G67" s="78"/>
      <c r="H67" s="78"/>
      <c r="I67" s="37"/>
      <c r="J67" s="37"/>
      <c r="K67" s="37"/>
    </row>
    <row r="68" spans="1:11" s="6" customFormat="1" ht="12.75" x14ac:dyDescent="0.15">
      <c r="B68" s="28"/>
      <c r="C68" s="28"/>
      <c r="D68" s="36"/>
      <c r="E68" s="78"/>
      <c r="F68" s="78"/>
      <c r="G68" s="78"/>
      <c r="H68" s="78"/>
      <c r="I68" s="37"/>
      <c r="J68" s="37"/>
      <c r="K68" s="37"/>
    </row>
    <row r="69" spans="1:11" s="6" customFormat="1" ht="12.75" x14ac:dyDescent="0.15">
      <c r="B69" s="28"/>
      <c r="C69" s="28"/>
      <c r="D69" s="36"/>
      <c r="E69" s="78"/>
      <c r="F69" s="78"/>
      <c r="G69" s="78"/>
      <c r="H69" s="78"/>
      <c r="I69" s="37"/>
      <c r="J69" s="37"/>
      <c r="K69" s="37"/>
    </row>
    <row r="70" spans="1:11" s="6" customFormat="1" ht="12.75" x14ac:dyDescent="0.15">
      <c r="B70" s="28"/>
      <c r="C70" s="28"/>
      <c r="D70" s="36"/>
      <c r="E70" s="78"/>
      <c r="F70" s="78"/>
      <c r="G70" s="78"/>
      <c r="H70" s="78"/>
      <c r="I70" s="37"/>
      <c r="J70" s="37"/>
      <c r="K70" s="37"/>
    </row>
    <row r="71" spans="1:11" s="6" customFormat="1" ht="12.75" x14ac:dyDescent="0.15">
      <c r="B71" s="28"/>
      <c r="C71" s="28"/>
      <c r="D71" s="36"/>
      <c r="E71" s="78"/>
      <c r="F71" s="78"/>
      <c r="G71" s="78"/>
      <c r="H71" s="78"/>
      <c r="I71" s="37"/>
      <c r="J71" s="37"/>
      <c r="K71" s="37"/>
    </row>
    <row r="72" spans="1:11" s="6" customFormat="1" ht="13.5" x14ac:dyDescent="0.15">
      <c r="B72" s="56"/>
      <c r="C72" s="56"/>
      <c r="D72" s="56"/>
      <c r="E72" s="56"/>
      <c r="F72" s="29"/>
      <c r="G72" s="29"/>
      <c r="H72" s="29"/>
      <c r="I72" s="29"/>
      <c r="J72" s="29"/>
      <c r="K72" s="29"/>
    </row>
    <row r="73" spans="1:11" s="6" customFormat="1" ht="12.75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6" customFormat="1" ht="12.75" x14ac:dyDescent="0.15">
      <c r="A74" s="37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s="6" customFormat="1" ht="13.5" x14ac:dyDescent="0.15">
      <c r="A75" s="56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29" customFormat="1" ht="13.5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x14ac:dyDescent="0.15">
      <c r="A77" s="3"/>
    </row>
    <row r="78" spans="1:11" s="3" customFormat="1" ht="12.75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2.75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9">
    <mergeCell ref="B53:K53"/>
    <mergeCell ref="B54:K54"/>
    <mergeCell ref="B52:K52"/>
    <mergeCell ref="B1:L1"/>
    <mergeCell ref="B2:L2"/>
    <mergeCell ref="B3:L3"/>
    <mergeCell ref="B4:L4"/>
    <mergeCell ref="B6:K7"/>
    <mergeCell ref="L6:L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zoomScaleSheetLayoutView="100" workbookViewId="0">
      <selection activeCell="M9" sqref="M9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0.625" customWidth="1"/>
    <col min="20" max="20" width="0.375" customWidth="1"/>
  </cols>
  <sheetData>
    <row r="1" spans="1:19" ht="14.25" x14ac:dyDescent="0.15">
      <c r="A1" s="431" t="s">
        <v>166</v>
      </c>
      <c r="B1" s="432"/>
      <c r="C1" s="432"/>
      <c r="D1" s="432"/>
      <c r="E1" s="432"/>
    </row>
    <row r="2" spans="1:19" ht="21" x14ac:dyDescent="0.15">
      <c r="A2" s="433" t="s">
        <v>441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</row>
    <row r="3" spans="1:19" ht="21" x14ac:dyDescent="0.15">
      <c r="A3" s="431" t="s">
        <v>167</v>
      </c>
      <c r="B3" s="432"/>
      <c r="C3" s="432"/>
      <c r="D3" s="432"/>
      <c r="E3" s="432"/>
      <c r="F3" s="432"/>
      <c r="G3" s="432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19" x14ac:dyDescent="0.15">
      <c r="A4" s="434" t="s">
        <v>168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</row>
    <row r="5" spans="1:19" ht="14.25" x14ac:dyDescent="0.15">
      <c r="A5" s="431" t="s">
        <v>169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</row>
    <row r="6" spans="1:19" ht="17.25" x14ac:dyDescent="0.15">
      <c r="A6" s="98"/>
      <c r="B6" s="99" t="s">
        <v>170</v>
      </c>
      <c r="C6" s="100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 t="s">
        <v>239</v>
      </c>
      <c r="R6" s="101"/>
      <c r="S6" s="98"/>
    </row>
    <row r="7" spans="1:19" ht="54" customHeight="1" x14ac:dyDescent="0.15">
      <c r="A7" s="98"/>
      <c r="B7" s="436" t="s">
        <v>171</v>
      </c>
      <c r="C7" s="436"/>
      <c r="D7" s="444" t="s">
        <v>172</v>
      </c>
      <c r="E7" s="435"/>
      <c r="F7" s="444" t="s">
        <v>173</v>
      </c>
      <c r="G7" s="435"/>
      <c r="H7" s="444" t="s">
        <v>174</v>
      </c>
      <c r="I7" s="435"/>
      <c r="J7" s="444" t="s">
        <v>175</v>
      </c>
      <c r="K7" s="435"/>
      <c r="L7" s="444" t="s">
        <v>176</v>
      </c>
      <c r="M7" s="435"/>
      <c r="N7" s="435" t="s">
        <v>177</v>
      </c>
      <c r="O7" s="436"/>
      <c r="P7" s="437" t="s">
        <v>178</v>
      </c>
      <c r="Q7" s="438"/>
      <c r="R7" s="103"/>
      <c r="S7" s="98"/>
    </row>
    <row r="8" spans="1:19" x14ac:dyDescent="0.15">
      <c r="A8" s="98"/>
      <c r="B8" s="439" t="s">
        <v>179</v>
      </c>
      <c r="C8" s="439"/>
      <c r="D8" s="440">
        <f>SUM(D9:E17)</f>
        <v>79847714</v>
      </c>
      <c r="E8" s="441"/>
      <c r="F8" s="440">
        <f>SUM(F9:G17)</f>
        <v>3259591</v>
      </c>
      <c r="G8" s="441"/>
      <c r="H8" s="440">
        <f>SUM(H9:I17)</f>
        <v>541732</v>
      </c>
      <c r="I8" s="441"/>
      <c r="J8" s="440">
        <f t="shared" ref="J8:J24" si="0">D8+F8-H8</f>
        <v>82565573</v>
      </c>
      <c r="K8" s="441"/>
      <c r="L8" s="440">
        <f>SUM(L9:M17)</f>
        <v>39582632</v>
      </c>
      <c r="M8" s="441"/>
      <c r="N8" s="440">
        <f>SUM(N9:O17)</f>
        <v>1277022</v>
      </c>
      <c r="O8" s="441"/>
      <c r="P8" s="442">
        <f t="shared" ref="P8:P24" si="1">J8-L8</f>
        <v>42982941</v>
      </c>
      <c r="Q8" s="443"/>
      <c r="R8" s="103"/>
      <c r="S8" s="98"/>
    </row>
    <row r="9" spans="1:19" x14ac:dyDescent="0.15">
      <c r="A9" s="98"/>
      <c r="B9" s="439" t="s">
        <v>180</v>
      </c>
      <c r="C9" s="439"/>
      <c r="D9" s="440">
        <v>17281296</v>
      </c>
      <c r="E9" s="441"/>
      <c r="F9" s="440">
        <v>0</v>
      </c>
      <c r="G9" s="441"/>
      <c r="H9" s="440">
        <v>42180</v>
      </c>
      <c r="I9" s="441"/>
      <c r="J9" s="440">
        <f t="shared" si="0"/>
        <v>17239116</v>
      </c>
      <c r="K9" s="441"/>
      <c r="L9" s="440">
        <v>0</v>
      </c>
      <c r="M9" s="441"/>
      <c r="N9" s="440">
        <v>0</v>
      </c>
      <c r="O9" s="441"/>
      <c r="P9" s="442">
        <f t="shared" si="1"/>
        <v>17239116</v>
      </c>
      <c r="Q9" s="443"/>
      <c r="R9" s="103"/>
      <c r="S9" s="98"/>
    </row>
    <row r="10" spans="1:19" x14ac:dyDescent="0.15">
      <c r="A10" s="98"/>
      <c r="B10" s="445" t="s">
        <v>181</v>
      </c>
      <c r="C10" s="445"/>
      <c r="D10" s="440">
        <v>1839805</v>
      </c>
      <c r="E10" s="441"/>
      <c r="F10" s="440">
        <v>0</v>
      </c>
      <c r="G10" s="441"/>
      <c r="H10" s="440">
        <v>0</v>
      </c>
      <c r="I10" s="441"/>
      <c r="J10" s="440">
        <f t="shared" si="0"/>
        <v>1839805</v>
      </c>
      <c r="K10" s="441"/>
      <c r="L10" s="440">
        <v>0</v>
      </c>
      <c r="M10" s="441"/>
      <c r="N10" s="440">
        <v>0</v>
      </c>
      <c r="O10" s="441"/>
      <c r="P10" s="442">
        <f t="shared" si="1"/>
        <v>1839805</v>
      </c>
      <c r="Q10" s="443"/>
      <c r="R10" s="103"/>
      <c r="S10" s="98"/>
    </row>
    <row r="11" spans="1:19" x14ac:dyDescent="0.15">
      <c r="A11" s="98"/>
      <c r="B11" s="445" t="s">
        <v>182</v>
      </c>
      <c r="C11" s="445"/>
      <c r="D11" s="440">
        <v>59339816</v>
      </c>
      <c r="E11" s="441"/>
      <c r="F11" s="440">
        <v>2616527</v>
      </c>
      <c r="G11" s="441"/>
      <c r="H11" s="440">
        <v>37894</v>
      </c>
      <c r="I11" s="441"/>
      <c r="J11" s="440">
        <f t="shared" si="0"/>
        <v>61918449</v>
      </c>
      <c r="K11" s="441"/>
      <c r="L11" s="440">
        <v>39027145</v>
      </c>
      <c r="M11" s="441"/>
      <c r="N11" s="440">
        <v>1253339</v>
      </c>
      <c r="O11" s="441"/>
      <c r="P11" s="442">
        <f t="shared" si="1"/>
        <v>22891304</v>
      </c>
      <c r="Q11" s="443"/>
      <c r="R11" s="103"/>
      <c r="S11" s="98"/>
    </row>
    <row r="12" spans="1:19" x14ac:dyDescent="0.15">
      <c r="A12" s="98"/>
      <c r="B12" s="439" t="s">
        <v>183</v>
      </c>
      <c r="C12" s="439"/>
      <c r="D12" s="440">
        <v>925139</v>
      </c>
      <c r="E12" s="441"/>
      <c r="F12" s="440">
        <v>643064</v>
      </c>
      <c r="G12" s="441"/>
      <c r="H12" s="440">
        <v>0</v>
      </c>
      <c r="I12" s="441"/>
      <c r="J12" s="440">
        <f t="shared" si="0"/>
        <v>1568203</v>
      </c>
      <c r="K12" s="441"/>
      <c r="L12" s="440">
        <v>555487</v>
      </c>
      <c r="M12" s="441"/>
      <c r="N12" s="440">
        <v>23683</v>
      </c>
      <c r="O12" s="441"/>
      <c r="P12" s="442">
        <f t="shared" si="1"/>
        <v>1012716</v>
      </c>
      <c r="Q12" s="443"/>
      <c r="R12" s="103"/>
      <c r="S12" s="98"/>
    </row>
    <row r="13" spans="1:19" x14ac:dyDescent="0.15">
      <c r="A13" s="98"/>
      <c r="B13" s="447" t="s">
        <v>184</v>
      </c>
      <c r="C13" s="447"/>
      <c r="D13" s="440">
        <v>0</v>
      </c>
      <c r="E13" s="441"/>
      <c r="F13" s="440">
        <v>0</v>
      </c>
      <c r="G13" s="441"/>
      <c r="H13" s="440">
        <v>0</v>
      </c>
      <c r="I13" s="441"/>
      <c r="J13" s="440">
        <f t="shared" si="0"/>
        <v>0</v>
      </c>
      <c r="K13" s="441"/>
      <c r="L13" s="440">
        <v>0</v>
      </c>
      <c r="M13" s="441"/>
      <c r="N13" s="440">
        <v>0</v>
      </c>
      <c r="O13" s="441"/>
      <c r="P13" s="442">
        <f t="shared" si="1"/>
        <v>0</v>
      </c>
      <c r="Q13" s="443"/>
      <c r="R13" s="103"/>
      <c r="S13" s="98"/>
    </row>
    <row r="14" spans="1:19" x14ac:dyDescent="0.15">
      <c r="A14" s="98"/>
      <c r="B14" s="446" t="s">
        <v>185</v>
      </c>
      <c r="C14" s="446"/>
      <c r="D14" s="440">
        <v>0</v>
      </c>
      <c r="E14" s="441"/>
      <c r="F14" s="440">
        <v>0</v>
      </c>
      <c r="G14" s="441"/>
      <c r="H14" s="440">
        <v>0</v>
      </c>
      <c r="I14" s="441"/>
      <c r="J14" s="440">
        <f t="shared" si="0"/>
        <v>0</v>
      </c>
      <c r="K14" s="441"/>
      <c r="L14" s="440">
        <v>0</v>
      </c>
      <c r="M14" s="441"/>
      <c r="N14" s="440">
        <v>0</v>
      </c>
      <c r="O14" s="441"/>
      <c r="P14" s="442">
        <f t="shared" si="1"/>
        <v>0</v>
      </c>
      <c r="Q14" s="443"/>
      <c r="R14" s="103"/>
      <c r="S14" s="98"/>
    </row>
    <row r="15" spans="1:19" x14ac:dyDescent="0.15">
      <c r="A15" s="98"/>
      <c r="B15" s="447" t="s">
        <v>186</v>
      </c>
      <c r="C15" s="447"/>
      <c r="D15" s="440">
        <v>0</v>
      </c>
      <c r="E15" s="441"/>
      <c r="F15" s="440">
        <v>0</v>
      </c>
      <c r="G15" s="441"/>
      <c r="H15" s="440">
        <v>0</v>
      </c>
      <c r="I15" s="441"/>
      <c r="J15" s="440">
        <f t="shared" si="0"/>
        <v>0</v>
      </c>
      <c r="K15" s="441"/>
      <c r="L15" s="440">
        <v>0</v>
      </c>
      <c r="M15" s="441"/>
      <c r="N15" s="440">
        <v>0</v>
      </c>
      <c r="O15" s="441"/>
      <c r="P15" s="442">
        <f t="shared" si="1"/>
        <v>0</v>
      </c>
      <c r="Q15" s="443"/>
      <c r="R15" s="103"/>
      <c r="S15" s="98"/>
    </row>
    <row r="16" spans="1:19" x14ac:dyDescent="0.15">
      <c r="A16" s="98"/>
      <c r="B16" s="445" t="s">
        <v>187</v>
      </c>
      <c r="C16" s="445"/>
      <c r="D16" s="440">
        <v>0</v>
      </c>
      <c r="E16" s="441"/>
      <c r="F16" s="440">
        <v>0</v>
      </c>
      <c r="G16" s="441"/>
      <c r="H16" s="440">
        <v>0</v>
      </c>
      <c r="I16" s="441"/>
      <c r="J16" s="440">
        <f t="shared" si="0"/>
        <v>0</v>
      </c>
      <c r="K16" s="441"/>
      <c r="L16" s="440">
        <v>0</v>
      </c>
      <c r="M16" s="441"/>
      <c r="N16" s="440">
        <v>0</v>
      </c>
      <c r="O16" s="441"/>
      <c r="P16" s="442">
        <f t="shared" si="1"/>
        <v>0</v>
      </c>
      <c r="Q16" s="443"/>
      <c r="R16" s="103"/>
      <c r="S16" s="98"/>
    </row>
    <row r="17" spans="1:19" x14ac:dyDescent="0.15">
      <c r="A17" s="98"/>
      <c r="B17" s="445" t="s">
        <v>188</v>
      </c>
      <c r="C17" s="445"/>
      <c r="D17" s="440">
        <v>461658</v>
      </c>
      <c r="E17" s="441"/>
      <c r="F17" s="440">
        <v>0</v>
      </c>
      <c r="G17" s="441"/>
      <c r="H17" s="440">
        <v>461658</v>
      </c>
      <c r="I17" s="441"/>
      <c r="J17" s="440">
        <f t="shared" si="0"/>
        <v>0</v>
      </c>
      <c r="K17" s="441"/>
      <c r="L17" s="440">
        <v>0</v>
      </c>
      <c r="M17" s="441"/>
      <c r="N17" s="440">
        <v>0</v>
      </c>
      <c r="O17" s="441"/>
      <c r="P17" s="442">
        <f t="shared" si="1"/>
        <v>0</v>
      </c>
      <c r="Q17" s="443"/>
      <c r="R17" s="103"/>
      <c r="S17" s="98"/>
    </row>
    <row r="18" spans="1:19" x14ac:dyDescent="0.15">
      <c r="A18" s="98"/>
      <c r="B18" s="448" t="s">
        <v>189</v>
      </c>
      <c r="C18" s="448"/>
      <c r="D18" s="440">
        <f>SUM(D19:E23)</f>
        <v>179245652</v>
      </c>
      <c r="E18" s="441"/>
      <c r="F18" s="440">
        <f>SUM(F19:G23)</f>
        <v>2387225</v>
      </c>
      <c r="G18" s="441"/>
      <c r="H18" s="440">
        <f>SUM(H19:I23)</f>
        <v>436276</v>
      </c>
      <c r="I18" s="441"/>
      <c r="J18" s="440">
        <f t="shared" si="0"/>
        <v>181196601</v>
      </c>
      <c r="K18" s="441"/>
      <c r="L18" s="440">
        <f>SUM(L19:M23)</f>
        <v>77910786</v>
      </c>
      <c r="M18" s="441"/>
      <c r="N18" s="440">
        <f>SUM(N19:O23)</f>
        <v>3499932</v>
      </c>
      <c r="O18" s="441"/>
      <c r="P18" s="442">
        <f t="shared" si="1"/>
        <v>103285815</v>
      </c>
      <c r="Q18" s="443"/>
      <c r="R18" s="103"/>
      <c r="S18" s="98"/>
    </row>
    <row r="19" spans="1:19" x14ac:dyDescent="0.15">
      <c r="A19" s="98"/>
      <c r="B19" s="439" t="s">
        <v>190</v>
      </c>
      <c r="C19" s="439"/>
      <c r="D19" s="440">
        <v>2396691</v>
      </c>
      <c r="E19" s="441"/>
      <c r="F19" s="440">
        <v>16821</v>
      </c>
      <c r="G19" s="441"/>
      <c r="H19" s="440">
        <v>19</v>
      </c>
      <c r="I19" s="441"/>
      <c r="J19" s="440">
        <f t="shared" si="0"/>
        <v>2413493</v>
      </c>
      <c r="K19" s="441"/>
      <c r="L19" s="440">
        <v>0</v>
      </c>
      <c r="M19" s="441"/>
      <c r="N19" s="440">
        <v>0</v>
      </c>
      <c r="O19" s="441"/>
      <c r="P19" s="442">
        <f t="shared" si="1"/>
        <v>2413493</v>
      </c>
      <c r="Q19" s="443"/>
      <c r="R19" s="103"/>
      <c r="S19" s="98"/>
    </row>
    <row r="20" spans="1:19" x14ac:dyDescent="0.15">
      <c r="A20" s="98"/>
      <c r="B20" s="449" t="s">
        <v>191</v>
      </c>
      <c r="C20" s="449"/>
      <c r="D20" s="450">
        <v>1670426</v>
      </c>
      <c r="E20" s="451"/>
      <c r="F20" s="450">
        <v>367389</v>
      </c>
      <c r="G20" s="451"/>
      <c r="H20" s="450">
        <v>22848</v>
      </c>
      <c r="I20" s="451"/>
      <c r="J20" s="450">
        <f t="shared" si="0"/>
        <v>2014967</v>
      </c>
      <c r="K20" s="451"/>
      <c r="L20" s="440">
        <v>1106777</v>
      </c>
      <c r="M20" s="441"/>
      <c r="N20" s="440">
        <v>5257</v>
      </c>
      <c r="O20" s="441"/>
      <c r="P20" s="442">
        <f t="shared" si="1"/>
        <v>908190</v>
      </c>
      <c r="Q20" s="443"/>
      <c r="R20" s="103"/>
      <c r="S20" s="98"/>
    </row>
    <row r="21" spans="1:19" x14ac:dyDescent="0.15">
      <c r="A21" s="98"/>
      <c r="B21" s="452" t="s">
        <v>183</v>
      </c>
      <c r="C21" s="452"/>
      <c r="D21" s="450">
        <v>174525014</v>
      </c>
      <c r="E21" s="451"/>
      <c r="F21" s="450">
        <v>1449884</v>
      </c>
      <c r="G21" s="451"/>
      <c r="H21" s="450">
        <v>0</v>
      </c>
      <c r="I21" s="451"/>
      <c r="J21" s="450">
        <f t="shared" si="0"/>
        <v>175974898</v>
      </c>
      <c r="K21" s="451"/>
      <c r="L21" s="440">
        <v>76804009</v>
      </c>
      <c r="M21" s="441"/>
      <c r="N21" s="440">
        <v>3494675</v>
      </c>
      <c r="O21" s="441"/>
      <c r="P21" s="442">
        <f t="shared" si="1"/>
        <v>99170889</v>
      </c>
      <c r="Q21" s="443"/>
      <c r="R21" s="103"/>
      <c r="S21" s="98"/>
    </row>
    <row r="22" spans="1:19" x14ac:dyDescent="0.15">
      <c r="A22" s="98"/>
      <c r="B22" s="452" t="s">
        <v>187</v>
      </c>
      <c r="C22" s="452"/>
      <c r="D22" s="450">
        <v>0</v>
      </c>
      <c r="E22" s="451"/>
      <c r="F22" s="450">
        <v>0</v>
      </c>
      <c r="G22" s="451"/>
      <c r="H22" s="450">
        <v>0</v>
      </c>
      <c r="I22" s="451"/>
      <c r="J22" s="450">
        <f t="shared" si="0"/>
        <v>0</v>
      </c>
      <c r="K22" s="451"/>
      <c r="L22" s="440">
        <v>0</v>
      </c>
      <c r="M22" s="441"/>
      <c r="N22" s="440">
        <v>0</v>
      </c>
      <c r="O22" s="441"/>
      <c r="P22" s="442">
        <f t="shared" si="1"/>
        <v>0</v>
      </c>
      <c r="Q22" s="443"/>
      <c r="R22" s="103"/>
      <c r="S22" s="98"/>
    </row>
    <row r="23" spans="1:19" x14ac:dyDescent="0.15">
      <c r="A23" s="98"/>
      <c r="B23" s="449" t="s">
        <v>188</v>
      </c>
      <c r="C23" s="449"/>
      <c r="D23" s="450">
        <v>653521</v>
      </c>
      <c r="E23" s="451"/>
      <c r="F23" s="450">
        <v>553131</v>
      </c>
      <c r="G23" s="451"/>
      <c r="H23" s="450">
        <v>413409</v>
      </c>
      <c r="I23" s="451"/>
      <c r="J23" s="450">
        <f t="shared" si="0"/>
        <v>793243</v>
      </c>
      <c r="K23" s="451"/>
      <c r="L23" s="440">
        <v>0</v>
      </c>
      <c r="M23" s="441"/>
      <c r="N23" s="440">
        <v>0</v>
      </c>
      <c r="O23" s="441"/>
      <c r="P23" s="442">
        <f t="shared" si="1"/>
        <v>793243</v>
      </c>
      <c r="Q23" s="443"/>
      <c r="R23" s="103"/>
      <c r="S23" s="98"/>
    </row>
    <row r="24" spans="1:19" x14ac:dyDescent="0.15">
      <c r="A24" s="98"/>
      <c r="B24" s="452" t="s">
        <v>192</v>
      </c>
      <c r="C24" s="452"/>
      <c r="D24" s="450">
        <v>1908315</v>
      </c>
      <c r="E24" s="451"/>
      <c r="F24" s="450">
        <v>1027719</v>
      </c>
      <c r="G24" s="451"/>
      <c r="H24" s="450">
        <v>21714</v>
      </c>
      <c r="I24" s="451"/>
      <c r="J24" s="450">
        <f t="shared" si="0"/>
        <v>2914320</v>
      </c>
      <c r="K24" s="451"/>
      <c r="L24" s="440">
        <v>1241881</v>
      </c>
      <c r="M24" s="441"/>
      <c r="N24" s="440">
        <v>217812</v>
      </c>
      <c r="O24" s="441"/>
      <c r="P24" s="442">
        <f t="shared" si="1"/>
        <v>1672439</v>
      </c>
      <c r="Q24" s="443"/>
      <c r="R24" s="103"/>
      <c r="S24" s="98"/>
    </row>
    <row r="25" spans="1:19" x14ac:dyDescent="0.15">
      <c r="A25" s="98"/>
      <c r="B25" s="453" t="s">
        <v>102</v>
      </c>
      <c r="C25" s="454"/>
      <c r="D25" s="440">
        <f>D8+D18+D24</f>
        <v>261001681</v>
      </c>
      <c r="E25" s="441"/>
      <c r="F25" s="440">
        <f>F8+F18+F24</f>
        <v>6674535</v>
      </c>
      <c r="G25" s="441"/>
      <c r="H25" s="440">
        <f>H8+H18+H24</f>
        <v>999722</v>
      </c>
      <c r="I25" s="441"/>
      <c r="J25" s="440">
        <f>J8+J18+J24</f>
        <v>266676494</v>
      </c>
      <c r="K25" s="441"/>
      <c r="L25" s="440">
        <f>L8+L18+L24</f>
        <v>118735299</v>
      </c>
      <c r="M25" s="441"/>
      <c r="N25" s="440">
        <f>N8+N18+N24</f>
        <v>4994766</v>
      </c>
      <c r="O25" s="441"/>
      <c r="P25" s="442">
        <f>P8+P18+P24</f>
        <v>147941195</v>
      </c>
      <c r="Q25" s="443"/>
      <c r="R25" s="103"/>
      <c r="S25" s="98"/>
    </row>
    <row r="26" spans="1:19" x14ac:dyDescent="0.15">
      <c r="A26" s="98"/>
      <c r="B26" s="104"/>
      <c r="C26" s="105"/>
      <c r="D26" s="105"/>
      <c r="E26" s="105"/>
      <c r="F26" s="105"/>
      <c r="G26" s="105"/>
      <c r="H26" s="105"/>
      <c r="I26" s="105"/>
      <c r="J26" s="105"/>
      <c r="K26" s="105"/>
      <c r="L26" s="106"/>
      <c r="M26" s="106"/>
      <c r="N26" s="106"/>
      <c r="O26" s="106"/>
      <c r="P26" s="107"/>
      <c r="Q26" s="107"/>
      <c r="R26" s="107"/>
      <c r="S26" s="98"/>
    </row>
    <row r="27" spans="1:19" ht="17.25" x14ac:dyDescent="0.15">
      <c r="A27" s="98"/>
      <c r="B27" s="109" t="s">
        <v>193</v>
      </c>
      <c r="C27" s="110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98"/>
      <c r="P27" s="98"/>
      <c r="Q27" s="98"/>
      <c r="R27" s="111" t="s">
        <v>239</v>
      </c>
      <c r="S27" s="98"/>
    </row>
    <row r="28" spans="1:19" x14ac:dyDescent="0.15">
      <c r="A28" s="98"/>
      <c r="B28" s="436" t="s">
        <v>171</v>
      </c>
      <c r="C28" s="436"/>
      <c r="D28" s="436" t="s">
        <v>194</v>
      </c>
      <c r="E28" s="436"/>
      <c r="F28" s="436" t="s">
        <v>195</v>
      </c>
      <c r="G28" s="436"/>
      <c r="H28" s="436" t="s">
        <v>196</v>
      </c>
      <c r="I28" s="436"/>
      <c r="J28" s="436" t="s">
        <v>197</v>
      </c>
      <c r="K28" s="436"/>
      <c r="L28" s="436" t="s">
        <v>198</v>
      </c>
      <c r="M28" s="436"/>
      <c r="N28" s="436" t="s">
        <v>199</v>
      </c>
      <c r="O28" s="436"/>
      <c r="P28" s="436" t="s">
        <v>200</v>
      </c>
      <c r="Q28" s="436"/>
      <c r="R28" s="436" t="s">
        <v>201</v>
      </c>
      <c r="S28" s="98"/>
    </row>
    <row r="29" spans="1:19" x14ac:dyDescent="0.15">
      <c r="A29" s="98"/>
      <c r="B29" s="436"/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36"/>
      <c r="Q29" s="436"/>
      <c r="R29" s="436"/>
      <c r="S29" s="98"/>
    </row>
    <row r="30" spans="1:19" x14ac:dyDescent="0.15">
      <c r="A30" s="98"/>
      <c r="B30" s="455" t="s">
        <v>179</v>
      </c>
      <c r="C30" s="456"/>
      <c r="D30" s="440">
        <f>SUM(D31:E39)</f>
        <v>3271439</v>
      </c>
      <c r="E30" s="441"/>
      <c r="F30" s="440">
        <f>SUM(F31:G39)</f>
        <v>19714625</v>
      </c>
      <c r="G30" s="441"/>
      <c r="H30" s="440">
        <f>SUM(H31:I39)</f>
        <v>2483819</v>
      </c>
      <c r="I30" s="441"/>
      <c r="J30" s="440">
        <f>SUM(J31:K39)</f>
        <v>2845519</v>
      </c>
      <c r="K30" s="441"/>
      <c r="L30" s="440">
        <f>SUM(L31:M39)</f>
        <v>5086603</v>
      </c>
      <c r="M30" s="441"/>
      <c r="N30" s="440">
        <f>SUM(N31:O39)</f>
        <v>381034</v>
      </c>
      <c r="O30" s="441"/>
      <c r="P30" s="440">
        <f>SUM(P31:Q39)</f>
        <v>9199902</v>
      </c>
      <c r="Q30" s="441"/>
      <c r="R30" s="360">
        <f t="shared" ref="R30:R46" si="2">SUM(D30:Q30)</f>
        <v>42982941</v>
      </c>
      <c r="S30" s="98"/>
    </row>
    <row r="31" spans="1:19" x14ac:dyDescent="0.15">
      <c r="A31" s="98"/>
      <c r="B31" s="445" t="s">
        <v>190</v>
      </c>
      <c r="C31" s="445"/>
      <c r="D31" s="440">
        <v>1318961</v>
      </c>
      <c r="E31" s="441"/>
      <c r="F31" s="440">
        <v>7883482</v>
      </c>
      <c r="G31" s="441"/>
      <c r="H31" s="440">
        <v>635074</v>
      </c>
      <c r="I31" s="441"/>
      <c r="J31" s="440">
        <v>654840</v>
      </c>
      <c r="K31" s="441"/>
      <c r="L31" s="440">
        <v>993329</v>
      </c>
      <c r="M31" s="441"/>
      <c r="N31" s="440">
        <v>143406</v>
      </c>
      <c r="O31" s="441"/>
      <c r="P31" s="440">
        <v>5610024</v>
      </c>
      <c r="Q31" s="441"/>
      <c r="R31" s="360">
        <f t="shared" si="2"/>
        <v>17239116</v>
      </c>
      <c r="S31" s="98"/>
    </row>
    <row r="32" spans="1:19" x14ac:dyDescent="0.15">
      <c r="A32" s="98"/>
      <c r="B32" s="445" t="s">
        <v>181</v>
      </c>
      <c r="C32" s="445"/>
      <c r="D32" s="440">
        <v>0</v>
      </c>
      <c r="E32" s="441"/>
      <c r="F32" s="440">
        <v>0</v>
      </c>
      <c r="G32" s="441"/>
      <c r="H32" s="440">
        <v>0</v>
      </c>
      <c r="I32" s="441"/>
      <c r="J32" s="440">
        <v>0</v>
      </c>
      <c r="K32" s="441"/>
      <c r="L32" s="440">
        <v>1839805</v>
      </c>
      <c r="M32" s="441"/>
      <c r="N32" s="440">
        <v>0</v>
      </c>
      <c r="O32" s="441"/>
      <c r="P32" s="440">
        <v>0</v>
      </c>
      <c r="Q32" s="441"/>
      <c r="R32" s="360">
        <f t="shared" si="2"/>
        <v>1839805</v>
      </c>
      <c r="S32" s="98"/>
    </row>
    <row r="33" spans="1:20" x14ac:dyDescent="0.15">
      <c r="A33" s="98"/>
      <c r="B33" s="439" t="s">
        <v>182</v>
      </c>
      <c r="C33" s="439"/>
      <c r="D33" s="440">
        <v>1950644</v>
      </c>
      <c r="E33" s="441"/>
      <c r="F33" s="440">
        <v>10955419</v>
      </c>
      <c r="G33" s="441"/>
      <c r="H33" s="440">
        <v>1845924</v>
      </c>
      <c r="I33" s="441"/>
      <c r="J33" s="440">
        <v>2074372</v>
      </c>
      <c r="K33" s="441"/>
      <c r="L33" s="440">
        <v>2248903</v>
      </c>
      <c r="M33" s="441"/>
      <c r="N33" s="440">
        <v>228656</v>
      </c>
      <c r="O33" s="441"/>
      <c r="P33" s="440">
        <v>3587386</v>
      </c>
      <c r="Q33" s="441"/>
      <c r="R33" s="360">
        <f t="shared" si="2"/>
        <v>22891304</v>
      </c>
      <c r="S33" s="98"/>
    </row>
    <row r="34" spans="1:20" x14ac:dyDescent="0.15">
      <c r="A34" s="98"/>
      <c r="B34" s="445" t="s">
        <v>183</v>
      </c>
      <c r="C34" s="445"/>
      <c r="D34" s="440">
        <v>1834</v>
      </c>
      <c r="E34" s="441"/>
      <c r="F34" s="440">
        <v>875724</v>
      </c>
      <c r="G34" s="441"/>
      <c r="H34" s="440">
        <v>2821</v>
      </c>
      <c r="I34" s="441"/>
      <c r="J34" s="440">
        <v>116307</v>
      </c>
      <c r="K34" s="441"/>
      <c r="L34" s="440">
        <v>4566</v>
      </c>
      <c r="M34" s="441"/>
      <c r="N34" s="440">
        <v>8972</v>
      </c>
      <c r="O34" s="441"/>
      <c r="P34" s="440">
        <v>2492</v>
      </c>
      <c r="Q34" s="441"/>
      <c r="R34" s="360">
        <f t="shared" si="2"/>
        <v>1012716</v>
      </c>
      <c r="S34" s="98"/>
    </row>
    <row r="35" spans="1:20" x14ac:dyDescent="0.15">
      <c r="A35" s="98"/>
      <c r="B35" s="447" t="s">
        <v>184</v>
      </c>
      <c r="C35" s="447"/>
      <c r="D35" s="440">
        <v>0</v>
      </c>
      <c r="E35" s="441"/>
      <c r="F35" s="440">
        <v>0</v>
      </c>
      <c r="G35" s="441"/>
      <c r="H35" s="440">
        <v>0</v>
      </c>
      <c r="I35" s="441"/>
      <c r="J35" s="440">
        <v>0</v>
      </c>
      <c r="K35" s="441"/>
      <c r="L35" s="440">
        <v>0</v>
      </c>
      <c r="M35" s="459"/>
      <c r="N35" s="457">
        <v>0</v>
      </c>
      <c r="O35" s="457"/>
      <c r="P35" s="458">
        <v>0</v>
      </c>
      <c r="Q35" s="458"/>
      <c r="R35" s="361">
        <f t="shared" si="2"/>
        <v>0</v>
      </c>
      <c r="S35" s="98"/>
    </row>
    <row r="36" spans="1:20" x14ac:dyDescent="0.15">
      <c r="A36" s="98"/>
      <c r="B36" s="446" t="s">
        <v>185</v>
      </c>
      <c r="C36" s="446"/>
      <c r="D36" s="440">
        <v>0</v>
      </c>
      <c r="E36" s="441"/>
      <c r="F36" s="440">
        <v>0</v>
      </c>
      <c r="G36" s="441"/>
      <c r="H36" s="440">
        <v>0</v>
      </c>
      <c r="I36" s="441"/>
      <c r="J36" s="440">
        <v>0</v>
      </c>
      <c r="K36" s="441"/>
      <c r="L36" s="440">
        <v>0</v>
      </c>
      <c r="M36" s="459"/>
      <c r="N36" s="457">
        <v>0</v>
      </c>
      <c r="O36" s="457"/>
      <c r="P36" s="458">
        <v>0</v>
      </c>
      <c r="Q36" s="458"/>
      <c r="R36" s="361">
        <f t="shared" si="2"/>
        <v>0</v>
      </c>
      <c r="S36" s="98"/>
    </row>
    <row r="37" spans="1:20" x14ac:dyDescent="0.15">
      <c r="A37" s="98"/>
      <c r="B37" s="447" t="s">
        <v>186</v>
      </c>
      <c r="C37" s="447"/>
      <c r="D37" s="440">
        <v>0</v>
      </c>
      <c r="E37" s="441"/>
      <c r="F37" s="440">
        <v>0</v>
      </c>
      <c r="G37" s="441"/>
      <c r="H37" s="440">
        <v>0</v>
      </c>
      <c r="I37" s="441"/>
      <c r="J37" s="440">
        <v>0</v>
      </c>
      <c r="K37" s="441"/>
      <c r="L37" s="440">
        <v>0</v>
      </c>
      <c r="M37" s="459"/>
      <c r="N37" s="457">
        <v>0</v>
      </c>
      <c r="O37" s="457"/>
      <c r="P37" s="458">
        <v>0</v>
      </c>
      <c r="Q37" s="458"/>
      <c r="R37" s="361">
        <f t="shared" si="2"/>
        <v>0</v>
      </c>
      <c r="S37" s="98"/>
    </row>
    <row r="38" spans="1:20" x14ac:dyDescent="0.15">
      <c r="A38" s="98"/>
      <c r="B38" s="445" t="s">
        <v>187</v>
      </c>
      <c r="C38" s="445"/>
      <c r="D38" s="440">
        <v>0</v>
      </c>
      <c r="E38" s="441"/>
      <c r="F38" s="440">
        <v>0</v>
      </c>
      <c r="G38" s="441"/>
      <c r="H38" s="440">
        <v>0</v>
      </c>
      <c r="I38" s="441"/>
      <c r="J38" s="440">
        <v>0</v>
      </c>
      <c r="K38" s="441"/>
      <c r="L38" s="440">
        <v>0</v>
      </c>
      <c r="M38" s="441"/>
      <c r="N38" s="440">
        <v>0</v>
      </c>
      <c r="O38" s="441"/>
      <c r="P38" s="440">
        <v>0</v>
      </c>
      <c r="Q38" s="441"/>
      <c r="R38" s="360">
        <f t="shared" si="2"/>
        <v>0</v>
      </c>
      <c r="S38" s="98"/>
    </row>
    <row r="39" spans="1:20" x14ac:dyDescent="0.15">
      <c r="A39" s="98"/>
      <c r="B39" s="445" t="s">
        <v>188</v>
      </c>
      <c r="C39" s="445"/>
      <c r="D39" s="440">
        <v>0</v>
      </c>
      <c r="E39" s="441"/>
      <c r="F39" s="440">
        <v>0</v>
      </c>
      <c r="G39" s="441"/>
      <c r="H39" s="440">
        <v>0</v>
      </c>
      <c r="I39" s="441"/>
      <c r="J39" s="440">
        <v>0</v>
      </c>
      <c r="K39" s="441"/>
      <c r="L39" s="440">
        <v>0</v>
      </c>
      <c r="M39" s="441"/>
      <c r="N39" s="440">
        <v>0</v>
      </c>
      <c r="O39" s="441"/>
      <c r="P39" s="440">
        <v>0</v>
      </c>
      <c r="Q39" s="441"/>
      <c r="R39" s="360">
        <f t="shared" si="2"/>
        <v>0</v>
      </c>
      <c r="S39" s="98"/>
    </row>
    <row r="40" spans="1:20" x14ac:dyDescent="0.15">
      <c r="A40" s="98"/>
      <c r="B40" s="460" t="s">
        <v>189</v>
      </c>
      <c r="C40" s="461"/>
      <c r="D40" s="440">
        <f>SUM(D41:E45)</f>
        <v>100579200</v>
      </c>
      <c r="E40" s="441"/>
      <c r="F40" s="440">
        <f>SUM(F41:G45)</f>
        <v>324178</v>
      </c>
      <c r="G40" s="441"/>
      <c r="H40" s="440">
        <f>SUM(H41:I45)</f>
        <v>0</v>
      </c>
      <c r="I40" s="441"/>
      <c r="J40" s="440">
        <f>SUM(J41:K45)</f>
        <v>0</v>
      </c>
      <c r="K40" s="441"/>
      <c r="L40" s="440">
        <f>SUM(L41:M45)</f>
        <v>760799</v>
      </c>
      <c r="M40" s="441"/>
      <c r="N40" s="440">
        <f>SUM(N41:O45)</f>
        <v>1397409</v>
      </c>
      <c r="O40" s="441"/>
      <c r="P40" s="440">
        <f>SUM(P41:Q45)</f>
        <v>224229</v>
      </c>
      <c r="Q40" s="441"/>
      <c r="R40" s="360">
        <f t="shared" si="2"/>
        <v>103285815</v>
      </c>
      <c r="S40" s="112"/>
    </row>
    <row r="41" spans="1:20" x14ac:dyDescent="0.15">
      <c r="A41" s="98"/>
      <c r="B41" s="445" t="s">
        <v>190</v>
      </c>
      <c r="C41" s="445"/>
      <c r="D41" s="440">
        <v>2207375</v>
      </c>
      <c r="E41" s="441"/>
      <c r="F41" s="440">
        <v>7359</v>
      </c>
      <c r="G41" s="441"/>
      <c r="H41" s="440">
        <v>0</v>
      </c>
      <c r="I41" s="441"/>
      <c r="J41" s="440">
        <v>0</v>
      </c>
      <c r="K41" s="441"/>
      <c r="L41" s="440">
        <v>142075</v>
      </c>
      <c r="M41" s="441"/>
      <c r="N41" s="440">
        <v>6142</v>
      </c>
      <c r="O41" s="441"/>
      <c r="P41" s="440">
        <v>50542</v>
      </c>
      <c r="Q41" s="441"/>
      <c r="R41" s="360">
        <f t="shared" si="2"/>
        <v>2413493</v>
      </c>
      <c r="S41" s="98"/>
    </row>
    <row r="42" spans="1:20" x14ac:dyDescent="0.15">
      <c r="A42" s="98"/>
      <c r="B42" s="445" t="s">
        <v>191</v>
      </c>
      <c r="C42" s="445"/>
      <c r="D42" s="440">
        <v>88055</v>
      </c>
      <c r="E42" s="441"/>
      <c r="F42" s="440">
        <v>302035</v>
      </c>
      <c r="G42" s="441"/>
      <c r="H42" s="440">
        <v>0</v>
      </c>
      <c r="I42" s="441"/>
      <c r="J42" s="440">
        <v>0</v>
      </c>
      <c r="K42" s="441"/>
      <c r="L42" s="440">
        <v>518100</v>
      </c>
      <c r="M42" s="441"/>
      <c r="N42" s="440">
        <v>0</v>
      </c>
      <c r="O42" s="441"/>
      <c r="P42" s="440">
        <v>0</v>
      </c>
      <c r="Q42" s="441"/>
      <c r="R42" s="360">
        <f t="shared" si="2"/>
        <v>908190</v>
      </c>
      <c r="S42" s="98"/>
    </row>
    <row r="43" spans="1:20" x14ac:dyDescent="0.15">
      <c r="A43" s="98"/>
      <c r="B43" s="439" t="s">
        <v>183</v>
      </c>
      <c r="C43" s="439"/>
      <c r="D43" s="440">
        <v>97523527</v>
      </c>
      <c r="E43" s="441"/>
      <c r="F43" s="440">
        <v>14784</v>
      </c>
      <c r="G43" s="441"/>
      <c r="H43" s="440">
        <v>0</v>
      </c>
      <c r="I43" s="441"/>
      <c r="J43" s="440">
        <v>0</v>
      </c>
      <c r="K43" s="441"/>
      <c r="L43" s="440">
        <v>67624</v>
      </c>
      <c r="M43" s="441"/>
      <c r="N43" s="440">
        <v>1391267</v>
      </c>
      <c r="O43" s="441"/>
      <c r="P43" s="440">
        <v>173687</v>
      </c>
      <c r="Q43" s="441"/>
      <c r="R43" s="360">
        <f t="shared" si="2"/>
        <v>99170889</v>
      </c>
      <c r="S43" s="98"/>
    </row>
    <row r="44" spans="1:20" x14ac:dyDescent="0.15">
      <c r="A44" s="98"/>
      <c r="B44" s="445" t="s">
        <v>187</v>
      </c>
      <c r="C44" s="445"/>
      <c r="D44" s="440">
        <v>0</v>
      </c>
      <c r="E44" s="441"/>
      <c r="F44" s="440">
        <v>0</v>
      </c>
      <c r="G44" s="441"/>
      <c r="H44" s="440">
        <v>0</v>
      </c>
      <c r="I44" s="441"/>
      <c r="J44" s="440">
        <v>0</v>
      </c>
      <c r="K44" s="441"/>
      <c r="L44" s="440">
        <v>0</v>
      </c>
      <c r="M44" s="441"/>
      <c r="N44" s="440">
        <v>0</v>
      </c>
      <c r="O44" s="441"/>
      <c r="P44" s="440">
        <v>0</v>
      </c>
      <c r="Q44" s="441"/>
      <c r="R44" s="360">
        <f t="shared" si="2"/>
        <v>0</v>
      </c>
      <c r="S44" s="98"/>
    </row>
    <row r="45" spans="1:20" x14ac:dyDescent="0.15">
      <c r="A45" s="98"/>
      <c r="B45" s="439" t="s">
        <v>188</v>
      </c>
      <c r="C45" s="439"/>
      <c r="D45" s="440">
        <v>760243</v>
      </c>
      <c r="E45" s="441"/>
      <c r="F45" s="440">
        <v>0</v>
      </c>
      <c r="G45" s="441"/>
      <c r="H45" s="440">
        <v>0</v>
      </c>
      <c r="I45" s="441"/>
      <c r="J45" s="440">
        <v>0</v>
      </c>
      <c r="K45" s="441"/>
      <c r="L45" s="440">
        <v>33000</v>
      </c>
      <c r="M45" s="441"/>
      <c r="N45" s="440">
        <v>0</v>
      </c>
      <c r="O45" s="441"/>
      <c r="P45" s="440">
        <v>0</v>
      </c>
      <c r="Q45" s="441"/>
      <c r="R45" s="360">
        <f t="shared" si="2"/>
        <v>793243</v>
      </c>
      <c r="S45" s="98"/>
    </row>
    <row r="46" spans="1:20" x14ac:dyDescent="0.15">
      <c r="A46" s="98"/>
      <c r="B46" s="463" t="s">
        <v>192</v>
      </c>
      <c r="C46" s="464"/>
      <c r="D46" s="440">
        <v>17815.689999999999</v>
      </c>
      <c r="E46" s="441"/>
      <c r="F46" s="440">
        <v>96913.695999999996</v>
      </c>
      <c r="G46" s="441"/>
      <c r="H46" s="440">
        <v>11576.245999999999</v>
      </c>
      <c r="I46" s="441"/>
      <c r="J46" s="440">
        <v>8196.7909999999993</v>
      </c>
      <c r="K46" s="441"/>
      <c r="L46" s="440">
        <v>27342.882000000001</v>
      </c>
      <c r="M46" s="441"/>
      <c r="N46" s="440">
        <v>1213458.9280000001</v>
      </c>
      <c r="O46" s="441"/>
      <c r="P46" s="440">
        <v>297135.09899999999</v>
      </c>
      <c r="Q46" s="441"/>
      <c r="R46" s="360">
        <f t="shared" si="2"/>
        <v>1672439.3319999999</v>
      </c>
      <c r="S46" s="98"/>
    </row>
    <row r="47" spans="1:20" ht="13.5" customHeight="1" x14ac:dyDescent="0.15">
      <c r="A47" s="98"/>
      <c r="B47" s="462" t="s">
        <v>201</v>
      </c>
      <c r="C47" s="462"/>
      <c r="D47" s="440">
        <f>D30+D40+D46</f>
        <v>103868454.69</v>
      </c>
      <c r="E47" s="441"/>
      <c r="F47" s="440">
        <f>F30+F40+F46</f>
        <v>20135716.695999999</v>
      </c>
      <c r="G47" s="441"/>
      <c r="H47" s="440">
        <f>H30+H40+H46</f>
        <v>2495395.2459999998</v>
      </c>
      <c r="I47" s="441"/>
      <c r="J47" s="440">
        <f>J30+J40+J46</f>
        <v>2853715.7910000002</v>
      </c>
      <c r="K47" s="441"/>
      <c r="L47" s="440">
        <f>L30+L40+L46</f>
        <v>5874744.8820000002</v>
      </c>
      <c r="M47" s="441"/>
      <c r="N47" s="440">
        <f>N30+N40+N46</f>
        <v>2991901.9280000003</v>
      </c>
      <c r="O47" s="441"/>
      <c r="P47" s="440">
        <f>P30+P40+P46</f>
        <v>9721266.0989999995</v>
      </c>
      <c r="Q47" s="441"/>
      <c r="R47" s="360">
        <f>R30+R40+R46</f>
        <v>147941195.33199999</v>
      </c>
      <c r="S47" s="98"/>
    </row>
    <row r="48" spans="1:20" ht="3" customHeight="1" x14ac:dyDescent="0.15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</row>
    <row r="49" spans="1:20" ht="5.0999999999999996" customHeight="1" x14ac:dyDescent="0.15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</row>
  </sheetData>
  <mergeCells count="310"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P30:Q30"/>
    <mergeCell ref="B31:C31"/>
    <mergeCell ref="D31:E31"/>
    <mergeCell ref="F31:G31"/>
    <mergeCell ref="H31:I31"/>
    <mergeCell ref="J31:K31"/>
    <mergeCell ref="L31:M31"/>
    <mergeCell ref="N31:O31"/>
    <mergeCell ref="P31:Q31"/>
    <mergeCell ref="N28:O29"/>
    <mergeCell ref="P28:Q29"/>
    <mergeCell ref="R28:R29"/>
    <mergeCell ref="B30:C30"/>
    <mergeCell ref="D30:E30"/>
    <mergeCell ref="F30:G30"/>
    <mergeCell ref="H30:I30"/>
    <mergeCell ref="J30:K30"/>
    <mergeCell ref="L30:M30"/>
    <mergeCell ref="N30:O30"/>
    <mergeCell ref="B28:C29"/>
    <mergeCell ref="D28:E29"/>
    <mergeCell ref="F28:G29"/>
    <mergeCell ref="H28:I29"/>
    <mergeCell ref="J28:K29"/>
    <mergeCell ref="L28:M29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L7:M7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A1:E1"/>
    <mergeCell ref="A2:S2"/>
    <mergeCell ref="A3:G3"/>
    <mergeCell ref="A4:R4"/>
    <mergeCell ref="A5:R5"/>
    <mergeCell ref="B7:C7"/>
    <mergeCell ref="D7:E7"/>
    <mergeCell ref="F7:G7"/>
    <mergeCell ref="H7:I7"/>
    <mergeCell ref="J7:K7"/>
  </mergeCells>
  <phoneticPr fontId="3"/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76" orientation="landscape" r:id="rId1"/>
  <headerFooter>
    <oddFooter>&amp;R郡上市（一般会計）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zoomScaleNormal="100" zoomScaleSheetLayoutView="100" workbookViewId="0">
      <selection activeCell="M9" sqref="M9"/>
    </sheetView>
  </sheetViews>
  <sheetFormatPr defaultRowHeight="13.5" x14ac:dyDescent="0.15"/>
  <cols>
    <col min="1" max="1" width="5.5" customWidth="1"/>
    <col min="2" max="2" width="20.5" customWidth="1"/>
    <col min="3" max="3" width="17.5" customWidth="1"/>
    <col min="4" max="8" width="15.75" customWidth="1"/>
    <col min="9" max="9" width="16.75" customWidth="1"/>
    <col min="10" max="10" width="15.75" customWidth="1"/>
    <col min="11" max="11" width="16.75" customWidth="1"/>
    <col min="12" max="12" width="16.625" customWidth="1"/>
    <col min="13" max="13" width="1.25" customWidth="1"/>
  </cols>
  <sheetData>
    <row r="1" spans="1:13" ht="24" customHeight="1" x14ac:dyDescent="0.15"/>
    <row r="2" spans="1:13" ht="34.5" customHeight="1" x14ac:dyDescent="0.15">
      <c r="A2" s="113"/>
      <c r="B2" s="114" t="s">
        <v>202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3" ht="20.100000000000001" customHeight="1" x14ac:dyDescent="0.15">
      <c r="A3" s="98"/>
      <c r="B3" s="115" t="s">
        <v>203</v>
      </c>
      <c r="C3" s="98"/>
      <c r="D3" s="98"/>
      <c r="E3" s="98"/>
      <c r="F3" s="98"/>
      <c r="G3" s="98"/>
      <c r="H3" s="98"/>
      <c r="I3" s="111" t="s">
        <v>239</v>
      </c>
      <c r="J3" s="98"/>
      <c r="K3" s="98"/>
      <c r="L3" s="98"/>
      <c r="M3" s="98"/>
    </row>
    <row r="4" spans="1:13" ht="39" customHeight="1" x14ac:dyDescent="0.15">
      <c r="A4" s="116"/>
      <c r="B4" s="117" t="s">
        <v>204</v>
      </c>
      <c r="C4" s="118" t="s">
        <v>205</v>
      </c>
      <c r="D4" s="118" t="s">
        <v>206</v>
      </c>
      <c r="E4" s="118" t="s">
        <v>207</v>
      </c>
      <c r="F4" s="118" t="s">
        <v>208</v>
      </c>
      <c r="G4" s="118" t="s">
        <v>209</v>
      </c>
      <c r="H4" s="118" t="s">
        <v>210</v>
      </c>
      <c r="I4" s="126" t="s">
        <v>211</v>
      </c>
      <c r="J4" s="119"/>
      <c r="K4" s="116"/>
      <c r="L4" s="116"/>
      <c r="M4" s="116"/>
    </row>
    <row r="5" spans="1:13" ht="19.5" customHeight="1" x14ac:dyDescent="0.15">
      <c r="A5" s="116"/>
      <c r="B5" s="175" t="s">
        <v>240</v>
      </c>
      <c r="C5" s="169">
        <v>3910</v>
      </c>
      <c r="D5" s="170">
        <v>0.19140000000000001</v>
      </c>
      <c r="E5" s="169">
        <f>C5*D5</f>
        <v>748.37400000000002</v>
      </c>
      <c r="F5" s="170">
        <v>0.05</v>
      </c>
      <c r="G5" s="171">
        <f>C5*F5</f>
        <v>195.5</v>
      </c>
      <c r="H5" s="171">
        <f>E5-G5</f>
        <v>552.87400000000002</v>
      </c>
      <c r="I5" s="171">
        <v>195.5</v>
      </c>
      <c r="J5" s="116"/>
      <c r="K5" s="116"/>
      <c r="L5" s="116"/>
      <c r="M5" s="116"/>
    </row>
    <row r="6" spans="1:13" ht="19.5" customHeight="1" x14ac:dyDescent="0.15">
      <c r="A6" s="116"/>
      <c r="B6" s="168" t="s">
        <v>241</v>
      </c>
      <c r="C6" s="169">
        <v>700</v>
      </c>
      <c r="D6" s="170">
        <v>20.13</v>
      </c>
      <c r="E6" s="169">
        <f t="shared" ref="E6:E9" si="0">C6*D6</f>
        <v>14091</v>
      </c>
      <c r="F6" s="170">
        <v>0</v>
      </c>
      <c r="G6" s="171">
        <f t="shared" ref="G6:G9" si="1">C6*F6</f>
        <v>0</v>
      </c>
      <c r="H6" s="171">
        <f t="shared" ref="H6:H9" si="2">E6-G6</f>
        <v>14091</v>
      </c>
      <c r="I6" s="171">
        <v>350</v>
      </c>
      <c r="J6" s="116"/>
      <c r="K6" s="116"/>
      <c r="L6" s="116"/>
      <c r="M6" s="116"/>
    </row>
    <row r="7" spans="1:13" ht="19.5" customHeight="1" x14ac:dyDescent="0.15">
      <c r="A7" s="116"/>
      <c r="B7" s="168" t="s">
        <v>242</v>
      </c>
      <c r="C7" s="169">
        <v>715</v>
      </c>
      <c r="D7" s="170">
        <v>4.1449999999999996</v>
      </c>
      <c r="E7" s="169">
        <f t="shared" si="0"/>
        <v>2963.6749999999997</v>
      </c>
      <c r="F7" s="170">
        <v>0</v>
      </c>
      <c r="G7" s="171">
        <f t="shared" si="1"/>
        <v>0</v>
      </c>
      <c r="H7" s="171">
        <f t="shared" si="2"/>
        <v>2963.6749999999997</v>
      </c>
      <c r="I7" s="171">
        <v>357.5</v>
      </c>
      <c r="J7" s="116"/>
      <c r="K7" s="116"/>
      <c r="L7" s="116"/>
      <c r="M7" s="116"/>
    </row>
    <row r="8" spans="1:13" ht="19.5" customHeight="1" x14ac:dyDescent="0.15">
      <c r="A8" s="116"/>
      <c r="B8" s="168" t="s">
        <v>243</v>
      </c>
      <c r="C8" s="169">
        <v>1400</v>
      </c>
      <c r="D8" s="170">
        <v>2.6960000000000002</v>
      </c>
      <c r="E8" s="169">
        <f t="shared" si="0"/>
        <v>3774.4</v>
      </c>
      <c r="F8" s="170">
        <v>0</v>
      </c>
      <c r="G8" s="171">
        <f t="shared" si="1"/>
        <v>0</v>
      </c>
      <c r="H8" s="171">
        <f t="shared" si="2"/>
        <v>3774.4</v>
      </c>
      <c r="I8" s="171">
        <v>350</v>
      </c>
      <c r="J8" s="116"/>
      <c r="K8" s="116"/>
      <c r="L8" s="116"/>
      <c r="M8" s="116"/>
    </row>
    <row r="9" spans="1:13" ht="19.5" customHeight="1" x14ac:dyDescent="0.15">
      <c r="A9" s="116"/>
      <c r="B9" s="168" t="s">
        <v>244</v>
      </c>
      <c r="C9" s="169">
        <v>767</v>
      </c>
      <c r="D9" s="170">
        <v>1.5029999999999999</v>
      </c>
      <c r="E9" s="169">
        <f t="shared" si="0"/>
        <v>1152.8009999999999</v>
      </c>
      <c r="F9" s="170">
        <v>0.5</v>
      </c>
      <c r="G9" s="171">
        <f t="shared" si="1"/>
        <v>383.5</v>
      </c>
      <c r="H9" s="171">
        <f t="shared" si="2"/>
        <v>769.30099999999993</v>
      </c>
      <c r="I9" s="171">
        <v>383.5</v>
      </c>
      <c r="J9" s="116"/>
      <c r="K9" s="116"/>
      <c r="L9" s="116"/>
      <c r="M9" s="116"/>
    </row>
    <row r="10" spans="1:13" ht="27" customHeight="1" x14ac:dyDescent="0.15">
      <c r="A10" s="116"/>
      <c r="B10" s="117" t="s">
        <v>245</v>
      </c>
      <c r="C10" s="169">
        <f t="shared" ref="C10:I10" si="3">SUM(C5:C9)</f>
        <v>7492</v>
      </c>
      <c r="D10" s="170">
        <f t="shared" si="3"/>
        <v>28.665400000000002</v>
      </c>
      <c r="E10" s="169">
        <f t="shared" si="3"/>
        <v>22730.25</v>
      </c>
      <c r="F10" s="170">
        <f t="shared" si="3"/>
        <v>0.55000000000000004</v>
      </c>
      <c r="G10" s="171">
        <f t="shared" si="3"/>
        <v>579</v>
      </c>
      <c r="H10" s="171">
        <f t="shared" si="3"/>
        <v>22151.25</v>
      </c>
      <c r="I10" s="171">
        <f t="shared" si="3"/>
        <v>1636.5</v>
      </c>
      <c r="J10" s="116"/>
      <c r="K10" s="116"/>
      <c r="L10" s="116"/>
      <c r="M10" s="116"/>
    </row>
    <row r="11" spans="1:13" ht="11.1" customHeight="1" x14ac:dyDescent="0.1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</row>
    <row r="12" spans="1:13" ht="20.100000000000001" customHeight="1" x14ac:dyDescent="0.15">
      <c r="A12" s="98"/>
      <c r="B12" s="115" t="s">
        <v>212</v>
      </c>
      <c r="C12" s="98"/>
      <c r="D12" s="98"/>
      <c r="E12" s="98"/>
      <c r="F12" s="98"/>
      <c r="G12" s="98"/>
      <c r="H12" s="98"/>
      <c r="I12" s="98"/>
      <c r="J12" s="98"/>
      <c r="K12" s="111" t="s">
        <v>239</v>
      </c>
      <c r="L12" s="98"/>
      <c r="M12" s="98"/>
    </row>
    <row r="13" spans="1:13" ht="39" customHeight="1" x14ac:dyDescent="0.15">
      <c r="A13" s="116"/>
      <c r="B13" s="117" t="s">
        <v>213</v>
      </c>
      <c r="C13" s="118" t="s">
        <v>214</v>
      </c>
      <c r="D13" s="118" t="s">
        <v>215</v>
      </c>
      <c r="E13" s="118" t="s">
        <v>216</v>
      </c>
      <c r="F13" s="118" t="s">
        <v>217</v>
      </c>
      <c r="G13" s="118" t="s">
        <v>218</v>
      </c>
      <c r="H13" s="118" t="s">
        <v>219</v>
      </c>
      <c r="I13" s="118" t="s">
        <v>220</v>
      </c>
      <c r="J13" s="118" t="s">
        <v>221</v>
      </c>
      <c r="K13" s="126" t="s">
        <v>211</v>
      </c>
      <c r="L13" s="116"/>
      <c r="M13" s="116"/>
    </row>
    <row r="14" spans="1:13" ht="19.5" customHeight="1" x14ac:dyDescent="0.15">
      <c r="A14" s="116"/>
      <c r="B14" s="174" t="s">
        <v>246</v>
      </c>
      <c r="C14" s="169">
        <v>20000</v>
      </c>
      <c r="D14" s="169">
        <v>247919.42800000001</v>
      </c>
      <c r="E14" s="169">
        <v>28299.753000000001</v>
      </c>
      <c r="F14" s="169">
        <f>D14-E14</f>
        <v>219619.67500000002</v>
      </c>
      <c r="G14" s="169">
        <v>25700</v>
      </c>
      <c r="H14" s="172">
        <v>0.77800000000000002</v>
      </c>
      <c r="I14" s="169">
        <f>F14*H14</f>
        <v>170864.10715000003</v>
      </c>
      <c r="J14" s="169">
        <v>0</v>
      </c>
      <c r="K14" s="169">
        <v>20000</v>
      </c>
      <c r="L14" s="116"/>
      <c r="M14" s="116"/>
    </row>
    <row r="15" spans="1:13" ht="19.5" customHeight="1" x14ac:dyDescent="0.15">
      <c r="A15" s="116"/>
      <c r="B15" s="174" t="s">
        <v>247</v>
      </c>
      <c r="C15" s="169">
        <v>293050</v>
      </c>
      <c r="D15" s="169">
        <v>304785.27</v>
      </c>
      <c r="E15" s="169">
        <v>76815.229000000007</v>
      </c>
      <c r="F15" s="169">
        <f t="shared" ref="F15:F21" si="4">D15-E15</f>
        <v>227970.04100000003</v>
      </c>
      <c r="G15" s="169">
        <v>304350</v>
      </c>
      <c r="H15" s="172">
        <v>0.96299999999999997</v>
      </c>
      <c r="I15" s="169">
        <f>F15*H15</f>
        <v>219535.14948300002</v>
      </c>
      <c r="J15" s="169">
        <v>0</v>
      </c>
      <c r="K15" s="169">
        <v>293050</v>
      </c>
      <c r="L15" s="116"/>
      <c r="M15" s="116"/>
    </row>
    <row r="16" spans="1:13" ht="19.5" customHeight="1" x14ac:dyDescent="0.15">
      <c r="A16" s="116"/>
      <c r="B16" s="174" t="s">
        <v>248</v>
      </c>
      <c r="C16" s="169">
        <v>8500</v>
      </c>
      <c r="D16" s="169">
        <v>21967.981</v>
      </c>
      <c r="E16" s="169">
        <v>42213.216999999997</v>
      </c>
      <c r="F16" s="169">
        <f t="shared" si="4"/>
        <v>-20245.235999999997</v>
      </c>
      <c r="G16" s="169">
        <v>10000</v>
      </c>
      <c r="H16" s="172">
        <v>0.85</v>
      </c>
      <c r="I16" s="169">
        <v>0</v>
      </c>
      <c r="J16" s="169">
        <v>8500</v>
      </c>
      <c r="K16" s="169">
        <v>8500</v>
      </c>
      <c r="L16" s="116"/>
      <c r="M16" s="116"/>
    </row>
    <row r="17" spans="1:13" ht="19.5" customHeight="1" x14ac:dyDescent="0.15">
      <c r="A17" s="116"/>
      <c r="B17" s="174" t="s">
        <v>249</v>
      </c>
      <c r="C17" s="169">
        <v>10050</v>
      </c>
      <c r="D17" s="169">
        <v>34642.269999999997</v>
      </c>
      <c r="E17" s="169">
        <v>6485.2460000000001</v>
      </c>
      <c r="F17" s="169">
        <f t="shared" si="4"/>
        <v>28157.023999999998</v>
      </c>
      <c r="G17" s="169">
        <v>20050</v>
      </c>
      <c r="H17" s="172">
        <v>0.501</v>
      </c>
      <c r="I17" s="169">
        <f t="shared" ref="I17:I21" si="5">F17*H17</f>
        <v>14106.669023999999</v>
      </c>
      <c r="J17" s="169">
        <v>0</v>
      </c>
      <c r="K17" s="169">
        <v>10050</v>
      </c>
      <c r="L17" s="116"/>
      <c r="M17" s="116"/>
    </row>
    <row r="18" spans="1:13" ht="19.5" customHeight="1" x14ac:dyDescent="0.15">
      <c r="A18" s="116"/>
      <c r="B18" s="174" t="s">
        <v>250</v>
      </c>
      <c r="C18" s="169">
        <v>41550</v>
      </c>
      <c r="D18" s="169">
        <v>52195.375</v>
      </c>
      <c r="E18" s="169">
        <v>415.74200000000002</v>
      </c>
      <c r="F18" s="169">
        <f t="shared" si="4"/>
        <v>51779.633000000002</v>
      </c>
      <c r="G18" s="169">
        <v>81500</v>
      </c>
      <c r="H18" s="172">
        <v>0.51</v>
      </c>
      <c r="I18" s="169">
        <f t="shared" si="5"/>
        <v>26407.612830000002</v>
      </c>
      <c r="J18" s="169">
        <v>14492</v>
      </c>
      <c r="K18" s="169">
        <v>41550</v>
      </c>
      <c r="L18" s="116"/>
      <c r="M18" s="116"/>
    </row>
    <row r="19" spans="1:13" ht="19.5" customHeight="1" x14ac:dyDescent="0.15">
      <c r="A19" s="116"/>
      <c r="B19" s="174" t="s">
        <v>251</v>
      </c>
      <c r="C19" s="169">
        <v>37750</v>
      </c>
      <c r="D19" s="169">
        <v>120589.02</v>
      </c>
      <c r="E19" s="169">
        <v>14453.915000000001</v>
      </c>
      <c r="F19" s="169">
        <f t="shared" si="4"/>
        <v>106135.10500000001</v>
      </c>
      <c r="G19" s="169">
        <v>70000</v>
      </c>
      <c r="H19" s="172">
        <v>0.53900000000000003</v>
      </c>
      <c r="I19" s="169">
        <f t="shared" si="5"/>
        <v>57206.821595000009</v>
      </c>
      <c r="J19" s="169">
        <v>0</v>
      </c>
      <c r="K19" s="169">
        <v>37750</v>
      </c>
      <c r="L19" s="116"/>
      <c r="M19" s="116"/>
    </row>
    <row r="20" spans="1:13" ht="19.5" customHeight="1" x14ac:dyDescent="0.15">
      <c r="A20" s="116"/>
      <c r="B20" s="174" t="s">
        <v>252</v>
      </c>
      <c r="C20" s="169">
        <v>1400644.0490000001</v>
      </c>
      <c r="D20" s="169">
        <v>5523652.4160000002</v>
      </c>
      <c r="E20" s="169">
        <v>3155227.5690000001</v>
      </c>
      <c r="F20" s="169">
        <f t="shared" si="4"/>
        <v>2368424.8470000001</v>
      </c>
      <c r="G20" s="169">
        <v>2096025.311</v>
      </c>
      <c r="H20" s="172">
        <v>1</v>
      </c>
      <c r="I20" s="169">
        <f t="shared" si="5"/>
        <v>2368424.8470000001</v>
      </c>
      <c r="J20" s="169">
        <v>0</v>
      </c>
      <c r="K20" s="169">
        <v>1430783</v>
      </c>
      <c r="L20" s="116"/>
      <c r="M20" s="116"/>
    </row>
    <row r="21" spans="1:13" ht="19.5" customHeight="1" x14ac:dyDescent="0.15">
      <c r="A21" s="116"/>
      <c r="B21" s="174" t="s">
        <v>253</v>
      </c>
      <c r="C21" s="169">
        <v>2906056.7930000001</v>
      </c>
      <c r="D21" s="169">
        <v>7497480.2139999997</v>
      </c>
      <c r="E21" s="169">
        <v>6269643.2079999996</v>
      </c>
      <c r="F21" s="169">
        <f t="shared" si="4"/>
        <v>1227837.0060000001</v>
      </c>
      <c r="G21" s="169">
        <v>2829308.7170000002</v>
      </c>
      <c r="H21" s="172">
        <v>1</v>
      </c>
      <c r="I21" s="169">
        <f t="shared" si="5"/>
        <v>1227837.0060000001</v>
      </c>
      <c r="J21" s="169">
        <v>1678219.787</v>
      </c>
      <c r="K21" s="169">
        <v>4668814</v>
      </c>
      <c r="L21" s="116"/>
      <c r="M21" s="116"/>
    </row>
    <row r="22" spans="1:13" ht="27" customHeight="1" x14ac:dyDescent="0.15">
      <c r="A22" s="116"/>
      <c r="B22" s="117" t="s">
        <v>102</v>
      </c>
      <c r="C22" s="169">
        <f>SUM(C14:C21)</f>
        <v>4717600.8420000002</v>
      </c>
      <c r="D22" s="169">
        <f>SUM(D14:D21)</f>
        <v>13803231.973999999</v>
      </c>
      <c r="E22" s="169">
        <f>SUM(E14:E21)</f>
        <v>9593553.8790000007</v>
      </c>
      <c r="F22" s="169">
        <f>SUM(F14:F21)</f>
        <v>4209678.0950000007</v>
      </c>
      <c r="G22" s="169">
        <f>SUM(G14:G21)</f>
        <v>5436934.0279999999</v>
      </c>
      <c r="H22" s="169"/>
      <c r="I22" s="169">
        <f>SUM(I14:I21)</f>
        <v>4084382.2130820001</v>
      </c>
      <c r="J22" s="169">
        <f>SUM(J14:J21)</f>
        <v>1701211.787</v>
      </c>
      <c r="K22" s="169">
        <f>SUM(K14:K21)</f>
        <v>6510497</v>
      </c>
      <c r="L22" s="116"/>
      <c r="M22" s="116"/>
    </row>
    <row r="23" spans="1:13" ht="12" customHeight="1" x14ac:dyDescent="0.15">
      <c r="A23" s="116"/>
      <c r="B23" s="119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</row>
    <row r="24" spans="1:13" ht="20.100000000000001" customHeight="1" x14ac:dyDescent="0.15">
      <c r="A24" s="98"/>
      <c r="B24" s="115" t="s">
        <v>222</v>
      </c>
      <c r="C24" s="98"/>
      <c r="D24" s="98"/>
      <c r="E24" s="98"/>
      <c r="F24" s="98"/>
      <c r="G24" s="98"/>
      <c r="H24" s="98"/>
      <c r="I24" s="98"/>
      <c r="J24" s="98"/>
      <c r="K24" s="111"/>
      <c r="L24" s="111" t="s">
        <v>239</v>
      </c>
      <c r="M24" s="98"/>
    </row>
    <row r="25" spans="1:13" ht="39" customHeight="1" x14ac:dyDescent="0.15">
      <c r="A25" s="116"/>
      <c r="B25" s="176" t="s">
        <v>213</v>
      </c>
      <c r="C25" s="177" t="s">
        <v>223</v>
      </c>
      <c r="D25" s="177" t="s">
        <v>215</v>
      </c>
      <c r="E25" s="177" t="s">
        <v>216</v>
      </c>
      <c r="F25" s="177" t="s">
        <v>217</v>
      </c>
      <c r="G25" s="177" t="s">
        <v>218</v>
      </c>
      <c r="H25" s="177" t="s">
        <v>219</v>
      </c>
      <c r="I25" s="177" t="s">
        <v>220</v>
      </c>
      <c r="J25" s="177" t="s">
        <v>224</v>
      </c>
      <c r="K25" s="177" t="s">
        <v>225</v>
      </c>
      <c r="L25" s="180" t="s">
        <v>211</v>
      </c>
      <c r="M25" s="116"/>
    </row>
    <row r="26" spans="1:13" ht="19.5" customHeight="1" x14ac:dyDescent="0.15">
      <c r="A26" s="116"/>
      <c r="B26" s="174" t="s">
        <v>254</v>
      </c>
      <c r="C26" s="178">
        <v>30000</v>
      </c>
      <c r="D26" s="178">
        <v>638899.54299999995</v>
      </c>
      <c r="E26" s="178">
        <v>25980.498</v>
      </c>
      <c r="F26" s="178">
        <f t="shared" ref="F26:F28" si="6">D26-E26</f>
        <v>612919.04499999993</v>
      </c>
      <c r="G26" s="178">
        <v>100000</v>
      </c>
      <c r="H26" s="172">
        <v>0.3</v>
      </c>
      <c r="I26" s="178">
        <f>F26*H26</f>
        <v>183875.71349999998</v>
      </c>
      <c r="J26" s="169">
        <v>0</v>
      </c>
      <c r="K26" s="178">
        <f>C26-J26</f>
        <v>30000</v>
      </c>
      <c r="L26" s="169">
        <v>30000</v>
      </c>
      <c r="M26" s="116"/>
    </row>
    <row r="27" spans="1:13" ht="19.5" customHeight="1" x14ac:dyDescent="0.15">
      <c r="A27" s="116"/>
      <c r="B27" s="174" t="s">
        <v>255</v>
      </c>
      <c r="C27" s="178">
        <v>8000</v>
      </c>
      <c r="D27" s="178">
        <v>92134.240999999995</v>
      </c>
      <c r="E27" s="178">
        <v>25215.435000000001</v>
      </c>
      <c r="F27" s="178">
        <f t="shared" si="6"/>
        <v>66918.805999999997</v>
      </c>
      <c r="G27" s="178">
        <v>20000</v>
      </c>
      <c r="H27" s="172">
        <v>0.4</v>
      </c>
      <c r="I27" s="178">
        <f t="shared" ref="I27" si="7">F27*H27</f>
        <v>26767.522400000002</v>
      </c>
      <c r="J27" s="169">
        <v>0</v>
      </c>
      <c r="K27" s="178">
        <f>C27-J27</f>
        <v>8000</v>
      </c>
      <c r="L27" s="169">
        <v>8000</v>
      </c>
      <c r="M27" s="116"/>
    </row>
    <row r="28" spans="1:13" ht="19.5" customHeight="1" x14ac:dyDescent="0.15">
      <c r="A28" s="116"/>
      <c r="B28" s="174" t="s">
        <v>256</v>
      </c>
      <c r="C28" s="178">
        <v>66000</v>
      </c>
      <c r="D28" s="178">
        <v>1252632.4509999999</v>
      </c>
      <c r="E28" s="178">
        <v>919228.17299999995</v>
      </c>
      <c r="F28" s="178">
        <f t="shared" si="6"/>
        <v>333404.27799999993</v>
      </c>
      <c r="G28" s="178">
        <v>483201.28000000003</v>
      </c>
      <c r="H28" s="172">
        <v>0.4002</v>
      </c>
      <c r="I28" s="178">
        <f>F28*H28</f>
        <v>133428.39205559998</v>
      </c>
      <c r="J28" s="169">
        <v>50496.280667979998</v>
      </c>
      <c r="K28" s="178">
        <f>C28-J28</f>
        <v>15503.719332020002</v>
      </c>
      <c r="L28" s="169">
        <v>66000</v>
      </c>
      <c r="M28" s="116"/>
    </row>
    <row r="29" spans="1:13" ht="19.5" customHeight="1" x14ac:dyDescent="0.15">
      <c r="A29" s="116"/>
      <c r="B29" s="174" t="s">
        <v>257</v>
      </c>
      <c r="C29" s="178">
        <v>3000</v>
      </c>
      <c r="D29" s="178">
        <v>1480190.794</v>
      </c>
      <c r="E29" s="178">
        <v>863448.04099999997</v>
      </c>
      <c r="F29" s="178">
        <f>D29-E29</f>
        <v>616742.75300000003</v>
      </c>
      <c r="G29" s="178">
        <v>30000</v>
      </c>
      <c r="H29" s="172">
        <v>0.1</v>
      </c>
      <c r="I29" s="178">
        <f>F29*H29</f>
        <v>61674.275300000008</v>
      </c>
      <c r="J29" s="169">
        <v>0</v>
      </c>
      <c r="K29" s="178">
        <f>C29-J29</f>
        <v>3000</v>
      </c>
      <c r="L29" s="169">
        <v>3000</v>
      </c>
      <c r="M29" s="116"/>
    </row>
    <row r="30" spans="1:13" ht="19.5" customHeight="1" x14ac:dyDescent="0.15">
      <c r="A30" s="116"/>
      <c r="B30" s="174" t="s">
        <v>258</v>
      </c>
      <c r="C30" s="178">
        <v>1500</v>
      </c>
      <c r="D30" s="178">
        <v>40807.703000000001</v>
      </c>
      <c r="E30" s="178">
        <v>12454.948</v>
      </c>
      <c r="F30" s="178">
        <f>D30-E30</f>
        <v>28352.755000000001</v>
      </c>
      <c r="G30" s="178">
        <v>10000</v>
      </c>
      <c r="H30" s="172">
        <v>0.15</v>
      </c>
      <c r="I30" s="178">
        <f>F30*H30</f>
        <v>4252.9132499999996</v>
      </c>
      <c r="J30" s="169">
        <v>0</v>
      </c>
      <c r="K30" s="178">
        <f>C30-J30</f>
        <v>1500</v>
      </c>
      <c r="L30" s="169">
        <v>1500</v>
      </c>
      <c r="M30" s="116"/>
    </row>
    <row r="31" spans="1:13" ht="19.5" customHeight="1" x14ac:dyDescent="0.15">
      <c r="A31" s="116"/>
      <c r="B31" s="174" t="s">
        <v>259</v>
      </c>
      <c r="C31" s="178">
        <v>24030.5</v>
      </c>
      <c r="D31" s="178">
        <v>32069.242999999999</v>
      </c>
      <c r="E31" s="178">
        <v>9783.4950000000008</v>
      </c>
      <c r="F31" s="178">
        <f t="shared" ref="F31:F41" si="8">D31-E31</f>
        <v>22285.748</v>
      </c>
      <c r="G31" s="178">
        <v>96122</v>
      </c>
      <c r="H31" s="172">
        <v>0.25</v>
      </c>
      <c r="I31" s="178">
        <f t="shared" ref="I31:I33" si="9">F31*H31</f>
        <v>5571.4369999999999</v>
      </c>
      <c r="J31" s="169">
        <v>19146.569142519998</v>
      </c>
      <c r="K31" s="178">
        <f t="shared" ref="K31" si="10">C31-J31</f>
        <v>4883.9308574800016</v>
      </c>
      <c r="L31" s="169">
        <v>24030.5</v>
      </c>
      <c r="M31" s="116"/>
    </row>
    <row r="32" spans="1:13" ht="19.5" customHeight="1" x14ac:dyDescent="0.15">
      <c r="A32" s="116"/>
      <c r="B32" s="174" t="s">
        <v>260</v>
      </c>
      <c r="C32" s="178">
        <v>50</v>
      </c>
      <c r="D32" s="178">
        <v>134250.73800000001</v>
      </c>
      <c r="E32" s="178">
        <v>22666.621999999999</v>
      </c>
      <c r="F32" s="178">
        <f t="shared" si="8"/>
        <v>111584.11600000001</v>
      </c>
      <c r="G32" s="178">
        <v>20000</v>
      </c>
      <c r="H32" s="172">
        <v>2.5000000000000001E-3</v>
      </c>
      <c r="I32" s="178">
        <f t="shared" si="9"/>
        <v>278.96029000000004</v>
      </c>
      <c r="J32" s="169">
        <v>0</v>
      </c>
      <c r="K32" s="178">
        <f>C32-J32</f>
        <v>50</v>
      </c>
      <c r="L32" s="169">
        <v>50</v>
      </c>
      <c r="M32" s="116"/>
    </row>
    <row r="33" spans="1:13" ht="19.5" customHeight="1" x14ac:dyDescent="0.15">
      <c r="A33" s="116"/>
      <c r="B33" s="174" t="s">
        <v>261</v>
      </c>
      <c r="C33" s="178">
        <v>5000</v>
      </c>
      <c r="D33" s="178">
        <v>196540.93599999999</v>
      </c>
      <c r="E33" s="178">
        <v>134239.258</v>
      </c>
      <c r="F33" s="178">
        <f t="shared" si="8"/>
        <v>62301.677999999985</v>
      </c>
      <c r="G33" s="178">
        <v>20000</v>
      </c>
      <c r="H33" s="172">
        <v>0.25</v>
      </c>
      <c r="I33" s="178">
        <f t="shared" si="9"/>
        <v>15575.419499999996</v>
      </c>
      <c r="J33" s="169">
        <v>0</v>
      </c>
      <c r="K33" s="178">
        <f>C33-J33</f>
        <v>5000</v>
      </c>
      <c r="L33" s="169">
        <v>5000</v>
      </c>
      <c r="M33" s="116"/>
    </row>
    <row r="34" spans="1:13" ht="19.5" customHeight="1" x14ac:dyDescent="0.15">
      <c r="A34" s="116"/>
      <c r="B34" s="174" t="s">
        <v>262</v>
      </c>
      <c r="C34" s="178">
        <v>2500</v>
      </c>
      <c r="D34" s="178">
        <v>521273.70299999998</v>
      </c>
      <c r="E34" s="178">
        <v>581539.36300000001</v>
      </c>
      <c r="F34" s="169">
        <f t="shared" si="8"/>
        <v>-60265.660000000033</v>
      </c>
      <c r="G34" s="178">
        <v>15000</v>
      </c>
      <c r="H34" s="172">
        <v>0.16669999999999999</v>
      </c>
      <c r="I34" s="169">
        <v>0</v>
      </c>
      <c r="J34" s="169">
        <v>2499.9995522000008</v>
      </c>
      <c r="K34" s="169">
        <f>C34-J34</f>
        <v>4.4779999916499946E-4</v>
      </c>
      <c r="L34" s="169">
        <v>2500</v>
      </c>
      <c r="M34" s="116"/>
    </row>
    <row r="35" spans="1:13" ht="19.5" customHeight="1" x14ac:dyDescent="0.15">
      <c r="A35" s="116"/>
      <c r="B35" s="174" t="s">
        <v>263</v>
      </c>
      <c r="C35" s="178">
        <v>57000</v>
      </c>
      <c r="D35" s="178">
        <v>665810</v>
      </c>
      <c r="E35" s="178">
        <v>378518</v>
      </c>
      <c r="F35" s="178">
        <f t="shared" si="8"/>
        <v>287292</v>
      </c>
      <c r="G35" s="178">
        <v>400000</v>
      </c>
      <c r="H35" s="172">
        <v>0.14249999999999999</v>
      </c>
      <c r="I35" s="178">
        <f t="shared" ref="I35:I50" si="11">F35*H35</f>
        <v>40939.109999999993</v>
      </c>
      <c r="J35" s="169">
        <v>0</v>
      </c>
      <c r="K35" s="178">
        <f>C35-J35</f>
        <v>57000</v>
      </c>
      <c r="L35" s="169">
        <v>57000</v>
      </c>
      <c r="M35" s="116"/>
    </row>
    <row r="36" spans="1:13" ht="19.5" customHeight="1" x14ac:dyDescent="0.15">
      <c r="A36" s="116"/>
      <c r="B36" s="174" t="s">
        <v>264</v>
      </c>
      <c r="C36" s="178">
        <v>30</v>
      </c>
      <c r="D36" s="178">
        <v>7972245</v>
      </c>
      <c r="E36" s="178">
        <v>5119106</v>
      </c>
      <c r="F36" s="178">
        <f t="shared" si="8"/>
        <v>2853139</v>
      </c>
      <c r="G36" s="178">
        <v>80000</v>
      </c>
      <c r="H36" s="172">
        <v>4.0000000000000002E-4</v>
      </c>
      <c r="I36" s="178">
        <f t="shared" si="11"/>
        <v>1141.2556</v>
      </c>
      <c r="J36" s="169">
        <v>0</v>
      </c>
      <c r="K36" s="178">
        <f t="shared" ref="K36" si="12">C36-J36</f>
        <v>30</v>
      </c>
      <c r="L36" s="169">
        <v>30</v>
      </c>
      <c r="M36" s="116"/>
    </row>
    <row r="37" spans="1:13" ht="19.5" customHeight="1" x14ac:dyDescent="0.15">
      <c r="A37" s="116"/>
      <c r="B37" s="174" t="s">
        <v>265</v>
      </c>
      <c r="C37" s="178">
        <v>7112</v>
      </c>
      <c r="D37" s="178">
        <v>3304659</v>
      </c>
      <c r="E37" s="178">
        <v>563018</v>
      </c>
      <c r="F37" s="178">
        <f t="shared" si="8"/>
        <v>2741641</v>
      </c>
      <c r="G37" s="178">
        <v>3000000</v>
      </c>
      <c r="H37" s="172">
        <v>1.6999999999999999E-3</v>
      </c>
      <c r="I37" s="178">
        <f t="shared" si="11"/>
        <v>4660.7896999999994</v>
      </c>
      <c r="J37" s="169">
        <v>2652.7322999999997</v>
      </c>
      <c r="K37" s="178">
        <f>C37-J37</f>
        <v>4459.2677000000003</v>
      </c>
      <c r="L37" s="169">
        <v>5130</v>
      </c>
      <c r="M37" s="116"/>
    </row>
    <row r="38" spans="1:13" ht="19.5" customHeight="1" x14ac:dyDescent="0.15">
      <c r="A38" s="116"/>
      <c r="B38" s="174" t="s">
        <v>266</v>
      </c>
      <c r="C38" s="178">
        <v>5000</v>
      </c>
      <c r="D38" s="178">
        <v>253043</v>
      </c>
      <c r="E38" s="178">
        <v>24228</v>
      </c>
      <c r="F38" s="178">
        <f t="shared" si="8"/>
        <v>228815</v>
      </c>
      <c r="G38" s="178">
        <v>247500</v>
      </c>
      <c r="H38" s="172">
        <v>2.0199999999999999E-2</v>
      </c>
      <c r="I38" s="178">
        <f t="shared" si="11"/>
        <v>4622.0630000000001</v>
      </c>
      <c r="J38" s="169">
        <v>0</v>
      </c>
      <c r="K38" s="178">
        <f t="shared" ref="K38:K48" si="13">C38-J38</f>
        <v>5000</v>
      </c>
      <c r="L38" s="169">
        <v>5000</v>
      </c>
      <c r="M38" s="116"/>
    </row>
    <row r="39" spans="1:13" ht="19.5" customHeight="1" x14ac:dyDescent="0.15">
      <c r="A39" s="116"/>
      <c r="B39" s="174" t="s">
        <v>267</v>
      </c>
      <c r="C39" s="178">
        <v>40</v>
      </c>
      <c r="D39" s="178">
        <v>45552827</v>
      </c>
      <c r="E39" s="178">
        <v>29045000</v>
      </c>
      <c r="F39" s="178">
        <f t="shared" si="8"/>
        <v>16507827</v>
      </c>
      <c r="G39" s="178">
        <v>8540</v>
      </c>
      <c r="H39" s="172">
        <v>4.7000000000000002E-3</v>
      </c>
      <c r="I39" s="178">
        <f t="shared" si="11"/>
        <v>77586.786900000006</v>
      </c>
      <c r="J39" s="169">
        <v>0</v>
      </c>
      <c r="K39" s="178">
        <f t="shared" si="13"/>
        <v>40</v>
      </c>
      <c r="L39" s="169">
        <v>40</v>
      </c>
      <c r="M39" s="116"/>
    </row>
    <row r="40" spans="1:13" ht="19.5" customHeight="1" x14ac:dyDescent="0.15">
      <c r="A40" s="116"/>
      <c r="B40" s="174" t="s">
        <v>268</v>
      </c>
      <c r="C40" s="178">
        <v>700</v>
      </c>
      <c r="D40" s="178">
        <v>202668</v>
      </c>
      <c r="E40" s="178">
        <v>201380</v>
      </c>
      <c r="F40" s="178">
        <f t="shared" si="8"/>
        <v>1288</v>
      </c>
      <c r="G40" s="178">
        <v>108650</v>
      </c>
      <c r="H40" s="172">
        <v>6.4000000000000003E-3</v>
      </c>
      <c r="I40" s="178">
        <f t="shared" si="11"/>
        <v>8.2431999999999999</v>
      </c>
      <c r="J40" s="169">
        <v>693.00027999999998</v>
      </c>
      <c r="K40" s="178">
        <f t="shared" si="13"/>
        <v>6.9997200000000248</v>
      </c>
      <c r="L40" s="169">
        <v>700</v>
      </c>
      <c r="M40" s="116"/>
    </row>
    <row r="41" spans="1:13" ht="19.5" customHeight="1" x14ac:dyDescent="0.15">
      <c r="A41" s="116"/>
      <c r="B41" s="174" t="s">
        <v>269</v>
      </c>
      <c r="C41" s="178">
        <v>194</v>
      </c>
      <c r="D41" s="178">
        <v>1743200</v>
      </c>
      <c r="E41" s="178">
        <v>261934</v>
      </c>
      <c r="F41" s="178">
        <f t="shared" si="8"/>
        <v>1481266</v>
      </c>
      <c r="G41" s="178">
        <v>30001</v>
      </c>
      <c r="H41" s="172">
        <v>6.4999999999999997E-3</v>
      </c>
      <c r="I41" s="178">
        <f t="shared" si="11"/>
        <v>9628.2289999999994</v>
      </c>
      <c r="J41" s="169">
        <v>0</v>
      </c>
      <c r="K41" s="178">
        <f t="shared" si="13"/>
        <v>194</v>
      </c>
      <c r="L41" s="169">
        <v>194</v>
      </c>
      <c r="M41" s="116"/>
    </row>
    <row r="42" spans="1:13" ht="19.5" customHeight="1" x14ac:dyDescent="0.15">
      <c r="A42" s="116"/>
      <c r="B42" s="174" t="s">
        <v>270</v>
      </c>
      <c r="C42" s="178">
        <v>200</v>
      </c>
      <c r="D42" s="178">
        <v>60288113</v>
      </c>
      <c r="E42" s="178">
        <v>39727192</v>
      </c>
      <c r="F42" s="178">
        <f>D42-E42</f>
        <v>20560921</v>
      </c>
      <c r="G42" s="178">
        <v>5480</v>
      </c>
      <c r="H42" s="172">
        <v>3.6499999999999998E-2</v>
      </c>
      <c r="I42" s="178">
        <f t="shared" si="11"/>
        <v>750473.6165</v>
      </c>
      <c r="J42" s="169">
        <v>0</v>
      </c>
      <c r="K42" s="178">
        <f t="shared" si="13"/>
        <v>200</v>
      </c>
      <c r="L42" s="169">
        <v>200</v>
      </c>
      <c r="M42" s="116"/>
    </row>
    <row r="43" spans="1:13" ht="19.5" customHeight="1" x14ac:dyDescent="0.15">
      <c r="A43" s="116"/>
      <c r="B43" s="174" t="s">
        <v>271</v>
      </c>
      <c r="C43" s="178">
        <v>21899</v>
      </c>
      <c r="D43" s="178">
        <v>1297447</v>
      </c>
      <c r="E43" s="178">
        <v>401843</v>
      </c>
      <c r="F43" s="178">
        <f t="shared" ref="F43:F44" si="14">D43-E43</f>
        <v>895604</v>
      </c>
      <c r="G43" s="178">
        <v>264764</v>
      </c>
      <c r="H43" s="172">
        <v>8.2699999999999996E-2</v>
      </c>
      <c r="I43" s="178">
        <f t="shared" si="11"/>
        <v>74066.450799999991</v>
      </c>
      <c r="J43" s="169">
        <v>0</v>
      </c>
      <c r="K43" s="178">
        <f t="shared" si="13"/>
        <v>21899</v>
      </c>
      <c r="L43" s="169">
        <v>21899</v>
      </c>
      <c r="M43" s="116"/>
    </row>
    <row r="44" spans="1:13" ht="19.5" customHeight="1" x14ac:dyDescent="0.15">
      <c r="A44" s="116"/>
      <c r="B44" s="174" t="s">
        <v>272</v>
      </c>
      <c r="C44" s="178">
        <v>26</v>
      </c>
      <c r="D44" s="178">
        <v>1185389.412</v>
      </c>
      <c r="E44" s="178">
        <v>291600.91200000001</v>
      </c>
      <c r="F44" s="178">
        <f t="shared" si="14"/>
        <v>893788.5</v>
      </c>
      <c r="G44" s="178">
        <v>275979</v>
      </c>
      <c r="H44" s="172">
        <v>1E-4</v>
      </c>
      <c r="I44" s="178">
        <f t="shared" si="11"/>
        <v>89.37885</v>
      </c>
      <c r="J44" s="169">
        <v>0</v>
      </c>
      <c r="K44" s="178">
        <f t="shared" si="13"/>
        <v>26</v>
      </c>
      <c r="L44" s="169">
        <v>26</v>
      </c>
      <c r="M44" s="116"/>
    </row>
    <row r="45" spans="1:13" ht="19.5" customHeight="1" x14ac:dyDescent="0.15">
      <c r="A45" s="116"/>
      <c r="B45" s="174" t="s">
        <v>273</v>
      </c>
      <c r="C45" s="178">
        <v>460</v>
      </c>
      <c r="D45" s="178">
        <v>1564163</v>
      </c>
      <c r="E45" s="178">
        <v>77881</v>
      </c>
      <c r="F45" s="178">
        <f>D45-E45</f>
        <v>1486282</v>
      </c>
      <c r="G45" s="178">
        <v>119960</v>
      </c>
      <c r="H45" s="172">
        <v>3.8E-3</v>
      </c>
      <c r="I45" s="178">
        <f t="shared" si="11"/>
        <v>5647.8716000000004</v>
      </c>
      <c r="J45" s="169">
        <v>0</v>
      </c>
      <c r="K45" s="178">
        <f t="shared" si="13"/>
        <v>460</v>
      </c>
      <c r="L45" s="169">
        <v>460</v>
      </c>
      <c r="M45" s="116"/>
    </row>
    <row r="46" spans="1:13" ht="19.5" customHeight="1" x14ac:dyDescent="0.15">
      <c r="A46" s="116"/>
      <c r="B46" s="174" t="s">
        <v>274</v>
      </c>
      <c r="C46" s="178">
        <v>15685</v>
      </c>
      <c r="D46" s="178">
        <v>356386085</v>
      </c>
      <c r="E46" s="178">
        <v>315282554</v>
      </c>
      <c r="F46" s="178">
        <f t="shared" ref="F46:F48" si="15">D46-E46</f>
        <v>41103531</v>
      </c>
      <c r="G46" s="178">
        <v>28958600</v>
      </c>
      <c r="H46" s="172">
        <v>5.0000000000000001E-4</v>
      </c>
      <c r="I46" s="178">
        <f t="shared" si="11"/>
        <v>20551.765500000001</v>
      </c>
      <c r="J46" s="169">
        <v>0</v>
      </c>
      <c r="K46" s="178">
        <f t="shared" si="13"/>
        <v>15685</v>
      </c>
      <c r="L46" s="169">
        <v>15685</v>
      </c>
      <c r="M46" s="116"/>
    </row>
    <row r="47" spans="1:13" ht="19.5" customHeight="1" x14ac:dyDescent="0.15">
      <c r="A47" s="116"/>
      <c r="B47" s="174" t="s">
        <v>275</v>
      </c>
      <c r="C47" s="178">
        <v>633.6</v>
      </c>
      <c r="D47" s="178">
        <v>216046</v>
      </c>
      <c r="E47" s="178">
        <v>85405</v>
      </c>
      <c r="F47" s="178">
        <f t="shared" si="15"/>
        <v>130641</v>
      </c>
      <c r="G47" s="178">
        <v>92500</v>
      </c>
      <c r="H47" s="172">
        <v>6.8999999999999999E-3</v>
      </c>
      <c r="I47" s="178">
        <f t="shared" si="11"/>
        <v>901.42290000000003</v>
      </c>
      <c r="J47" s="169">
        <v>0</v>
      </c>
      <c r="K47" s="178">
        <f t="shared" si="13"/>
        <v>633.6</v>
      </c>
      <c r="L47" s="169">
        <v>633.6</v>
      </c>
      <c r="M47" s="116"/>
    </row>
    <row r="48" spans="1:13" ht="19.5" customHeight="1" x14ac:dyDescent="0.15">
      <c r="A48" s="116"/>
      <c r="B48" s="174" t="s">
        <v>276</v>
      </c>
      <c r="C48" s="178">
        <v>1506</v>
      </c>
      <c r="D48" s="178">
        <v>7516763</v>
      </c>
      <c r="E48" s="178">
        <v>1740808</v>
      </c>
      <c r="F48" s="178">
        <f t="shared" si="15"/>
        <v>5775955</v>
      </c>
      <c r="G48" s="178">
        <v>76471</v>
      </c>
      <c r="H48" s="172">
        <v>1.9699999999999999E-2</v>
      </c>
      <c r="I48" s="178">
        <f t="shared" si="11"/>
        <v>113786.31349999999</v>
      </c>
      <c r="J48" s="169">
        <v>0</v>
      </c>
      <c r="K48" s="178">
        <f t="shared" si="13"/>
        <v>1506</v>
      </c>
      <c r="L48" s="169">
        <v>1506</v>
      </c>
      <c r="M48" s="116"/>
    </row>
    <row r="49" spans="1:13" ht="19.5" customHeight="1" x14ac:dyDescent="0.15">
      <c r="A49" s="116"/>
      <c r="B49" s="174" t="s">
        <v>277</v>
      </c>
      <c r="C49" s="178">
        <v>0</v>
      </c>
      <c r="D49" s="178">
        <v>317821</v>
      </c>
      <c r="E49" s="178">
        <v>152035</v>
      </c>
      <c r="F49" s="178">
        <f>D49-E49</f>
        <v>165786</v>
      </c>
      <c r="G49" s="178">
        <v>536500</v>
      </c>
      <c r="H49" s="172">
        <v>3.7000000000000002E-3</v>
      </c>
      <c r="I49" s="178">
        <f t="shared" si="11"/>
        <v>613.40820000000008</v>
      </c>
      <c r="J49" s="169">
        <v>0</v>
      </c>
      <c r="K49" s="178">
        <f>C49-J49</f>
        <v>0</v>
      </c>
      <c r="L49" s="169">
        <v>2000</v>
      </c>
      <c r="M49" s="116"/>
    </row>
    <row r="50" spans="1:13" ht="19.5" customHeight="1" x14ac:dyDescent="0.15">
      <c r="A50" s="116"/>
      <c r="B50" s="174" t="s">
        <v>278</v>
      </c>
      <c r="C50" s="178">
        <v>7000</v>
      </c>
      <c r="D50" s="178">
        <v>24755829000</v>
      </c>
      <c r="E50" s="178">
        <v>24488401000</v>
      </c>
      <c r="F50" s="178">
        <f t="shared" ref="F50" si="16">D50-E50</f>
        <v>267428000</v>
      </c>
      <c r="G50" s="178">
        <v>16602000</v>
      </c>
      <c r="H50" s="172">
        <v>4.0000000000000002E-4</v>
      </c>
      <c r="I50" s="178">
        <f t="shared" si="11"/>
        <v>106971.20000000001</v>
      </c>
      <c r="J50" s="169">
        <v>0</v>
      </c>
      <c r="K50" s="178">
        <f t="shared" ref="K50" si="17">C50-J50</f>
        <v>7000</v>
      </c>
      <c r="L50" s="169">
        <v>7000</v>
      </c>
      <c r="M50" s="116"/>
    </row>
    <row r="51" spans="1:13" ht="19.5" customHeight="1" x14ac:dyDescent="0.15">
      <c r="A51" s="116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16"/>
    </row>
    <row r="52" spans="1:13" ht="27" customHeight="1" x14ac:dyDescent="0.15">
      <c r="A52" s="116"/>
      <c r="B52" s="176" t="s">
        <v>102</v>
      </c>
      <c r="C52" s="178">
        <f>SUM(C26:C51)</f>
        <v>257566.1</v>
      </c>
      <c r="D52" s="178">
        <f>SUM(D26:D51)</f>
        <v>25248684078.764</v>
      </c>
      <c r="E52" s="178">
        <f>SUM(E26:E51)</f>
        <v>24884348058.744999</v>
      </c>
      <c r="F52" s="178">
        <f>SUM(F26:F51)</f>
        <v>364336020.01899999</v>
      </c>
      <c r="G52" s="178">
        <f>SUM(G26:G51)</f>
        <v>51601268.280000001</v>
      </c>
      <c r="H52" s="178"/>
      <c r="I52" s="178">
        <f>SUM(I26:I51)</f>
        <v>1643112.5385455997</v>
      </c>
      <c r="J52" s="178">
        <f>SUM(J26:J51)</f>
        <v>75488.581942699981</v>
      </c>
      <c r="K52" s="178">
        <f>SUM(K26:K51)</f>
        <v>182077.51805730001</v>
      </c>
      <c r="L52" s="178">
        <f>SUM(L26:L51)</f>
        <v>257584.1</v>
      </c>
      <c r="M52" s="116"/>
    </row>
    <row r="53" spans="1:13" ht="7.5" customHeight="1" x14ac:dyDescent="0.15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</row>
    <row r="54" spans="1:13" ht="6.75" customHeight="1" x14ac:dyDescent="0.15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</row>
  </sheetData>
  <phoneticPr fontId="3"/>
  <printOptions horizontalCentered="1"/>
  <pageMargins left="0.59055118110236227" right="0.39370078740157483" top="0.74803149606299213" bottom="0.74803149606299213" header="0.31496062992125984" footer="0.31496062992125984"/>
  <pageSetup paperSize="9" scale="50" fitToHeight="0" orientation="portrait" r:id="rId1"/>
  <headerFooter>
    <oddFooter>&amp;R郡上市（一般会計等）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zoomScaleNormal="100" workbookViewId="0">
      <selection activeCell="M9" sqref="M9"/>
    </sheetView>
  </sheetViews>
  <sheetFormatPr defaultRowHeight="13.5" x14ac:dyDescent="0.15"/>
  <cols>
    <col min="1" max="1" width="1.25" customWidth="1"/>
    <col min="2" max="2" width="3.625" customWidth="1"/>
    <col min="3" max="3" width="22.5" customWidth="1"/>
    <col min="4" max="9" width="13.125" customWidth="1"/>
    <col min="10" max="10" width="10.75" hidden="1" customWidth="1"/>
    <col min="11" max="11" width="0.75" customWidth="1"/>
    <col min="12" max="12" width="0.375" customWidth="1"/>
  </cols>
  <sheetData>
    <row r="1" spans="2:11" ht="30" customHeight="1" x14ac:dyDescent="0.15"/>
    <row r="2" spans="2:11" ht="18.75" customHeight="1" x14ac:dyDescent="0.15">
      <c r="B2" s="98"/>
      <c r="C2" s="329" t="s">
        <v>226</v>
      </c>
      <c r="D2" s="28"/>
      <c r="E2" s="28"/>
      <c r="F2" s="28"/>
      <c r="G2" s="28"/>
      <c r="H2" s="28"/>
      <c r="I2" s="330" t="s">
        <v>237</v>
      </c>
      <c r="J2" s="98"/>
      <c r="K2" s="98"/>
    </row>
    <row r="3" spans="2:11" s="3" customFormat="1" ht="17.45" customHeight="1" x14ac:dyDescent="0.15">
      <c r="B3" s="116"/>
      <c r="C3" s="467" t="s">
        <v>227</v>
      </c>
      <c r="D3" s="468" t="s">
        <v>52</v>
      </c>
      <c r="E3" s="468" t="s">
        <v>44</v>
      </c>
      <c r="F3" s="468" t="s">
        <v>35</v>
      </c>
      <c r="G3" s="468" t="s">
        <v>37</v>
      </c>
      <c r="H3" s="470" t="s">
        <v>431</v>
      </c>
      <c r="I3" s="465" t="s">
        <v>228</v>
      </c>
      <c r="J3" s="120" t="s">
        <v>102</v>
      </c>
      <c r="K3" s="116"/>
    </row>
    <row r="4" spans="2:11" s="122" customFormat="1" ht="17.45" customHeight="1" x14ac:dyDescent="0.15">
      <c r="B4" s="119"/>
      <c r="C4" s="467"/>
      <c r="D4" s="469"/>
      <c r="E4" s="469"/>
      <c r="F4" s="469"/>
      <c r="G4" s="469"/>
      <c r="H4" s="471"/>
      <c r="I4" s="466"/>
      <c r="J4" s="121"/>
      <c r="K4" s="119"/>
    </row>
    <row r="5" spans="2:11" s="3" customFormat="1" ht="35.1" customHeight="1" x14ac:dyDescent="0.15">
      <c r="B5" s="116"/>
      <c r="C5" s="181" t="s">
        <v>442</v>
      </c>
      <c r="D5" s="182">
        <v>2972030.4139999999</v>
      </c>
      <c r="E5" s="182">
        <v>225134.84700000001</v>
      </c>
      <c r="F5" s="182">
        <v>0</v>
      </c>
      <c r="G5" s="182">
        <v>0</v>
      </c>
      <c r="H5" s="182">
        <f>SUM(D5:G5)</f>
        <v>3197165.2609999999</v>
      </c>
      <c r="I5" s="182">
        <v>3197165.2609999999</v>
      </c>
      <c r="J5" s="123"/>
      <c r="K5" s="116"/>
    </row>
    <row r="6" spans="2:11" s="3" customFormat="1" ht="35.1" customHeight="1" x14ac:dyDescent="0.15">
      <c r="B6" s="116"/>
      <c r="C6" s="181" t="s">
        <v>443</v>
      </c>
      <c r="D6" s="182">
        <v>36107.828999999998</v>
      </c>
      <c r="E6" s="182">
        <v>2735.2109999999998</v>
      </c>
      <c r="F6" s="182">
        <v>0</v>
      </c>
      <c r="G6" s="182">
        <v>0</v>
      </c>
      <c r="H6" s="182">
        <f t="shared" ref="H6:H21" si="0">SUM(D6:G6)</f>
        <v>38843.040000000001</v>
      </c>
      <c r="I6" s="182">
        <v>38843.040000000001</v>
      </c>
      <c r="J6" s="123"/>
      <c r="K6" s="116"/>
    </row>
    <row r="7" spans="2:11" s="3" customFormat="1" ht="35.1" customHeight="1" x14ac:dyDescent="0.15">
      <c r="B7" s="116"/>
      <c r="C7" s="181" t="s">
        <v>444</v>
      </c>
      <c r="D7" s="182">
        <v>1294563.318</v>
      </c>
      <c r="E7" s="182">
        <v>98064.714000000007</v>
      </c>
      <c r="F7" s="182">
        <v>0</v>
      </c>
      <c r="G7" s="182">
        <v>0</v>
      </c>
      <c r="H7" s="182">
        <f t="shared" si="0"/>
        <v>1392628.0319999999</v>
      </c>
      <c r="I7" s="182">
        <v>1392628.0319999999</v>
      </c>
      <c r="J7" s="123"/>
      <c r="K7" s="116"/>
    </row>
    <row r="8" spans="2:11" s="3" customFormat="1" ht="35.1" customHeight="1" x14ac:dyDescent="0.15">
      <c r="B8" s="116"/>
      <c r="C8" s="181" t="s">
        <v>445</v>
      </c>
      <c r="D8" s="182">
        <v>102924.738</v>
      </c>
      <c r="E8" s="182">
        <v>7796.6710000000003</v>
      </c>
      <c r="F8" s="182">
        <v>0</v>
      </c>
      <c r="G8" s="182">
        <v>0</v>
      </c>
      <c r="H8" s="182">
        <f t="shared" si="0"/>
        <v>110721.409</v>
      </c>
      <c r="I8" s="182">
        <v>110721.409</v>
      </c>
      <c r="J8" s="123"/>
      <c r="K8" s="116"/>
    </row>
    <row r="9" spans="2:11" s="3" customFormat="1" ht="35.1" customHeight="1" x14ac:dyDescent="0.15">
      <c r="B9" s="116"/>
      <c r="C9" s="181" t="s">
        <v>446</v>
      </c>
      <c r="D9" s="182">
        <v>1038811.728</v>
      </c>
      <c r="E9" s="182">
        <v>78691.226999999999</v>
      </c>
      <c r="F9" s="182">
        <v>0</v>
      </c>
      <c r="G9" s="182">
        <v>0</v>
      </c>
      <c r="H9" s="182">
        <f t="shared" si="0"/>
        <v>1117502.9550000001</v>
      </c>
      <c r="I9" s="182">
        <v>1117502.9550000001</v>
      </c>
      <c r="J9" s="123"/>
      <c r="K9" s="116"/>
    </row>
    <row r="10" spans="2:11" s="3" customFormat="1" ht="35.1" customHeight="1" x14ac:dyDescent="0.15">
      <c r="B10" s="116"/>
      <c r="C10" s="181" t="s">
        <v>447</v>
      </c>
      <c r="D10" s="182">
        <v>19229.383999999998</v>
      </c>
      <c r="E10" s="182">
        <v>1456.6489999999999</v>
      </c>
      <c r="F10" s="182">
        <v>0</v>
      </c>
      <c r="G10" s="182">
        <v>0</v>
      </c>
      <c r="H10" s="182">
        <f t="shared" si="0"/>
        <v>20686.032999999999</v>
      </c>
      <c r="I10" s="182">
        <v>20686.032999999999</v>
      </c>
      <c r="J10" s="123"/>
      <c r="K10" s="116"/>
    </row>
    <row r="11" spans="2:11" s="3" customFormat="1" ht="35.1" customHeight="1" x14ac:dyDescent="0.15">
      <c r="B11" s="116"/>
      <c r="C11" s="181" t="s">
        <v>448</v>
      </c>
      <c r="D11" s="182">
        <v>605.18399999999997</v>
      </c>
      <c r="E11" s="182">
        <v>45.843000000000004</v>
      </c>
      <c r="F11" s="182">
        <v>0</v>
      </c>
      <c r="G11" s="182">
        <v>0</v>
      </c>
      <c r="H11" s="182">
        <f t="shared" si="0"/>
        <v>651.02699999999993</v>
      </c>
      <c r="I11" s="182">
        <v>651.02700000000004</v>
      </c>
      <c r="J11" s="123"/>
      <c r="K11" s="116"/>
    </row>
    <row r="12" spans="2:11" s="3" customFormat="1" ht="35.1" customHeight="1" x14ac:dyDescent="0.15">
      <c r="B12" s="116"/>
      <c r="C12" s="181" t="s">
        <v>449</v>
      </c>
      <c r="D12" s="182">
        <v>91975.722999999998</v>
      </c>
      <c r="E12" s="182">
        <v>6967.2709999999997</v>
      </c>
      <c r="F12" s="182">
        <v>0</v>
      </c>
      <c r="G12" s="182">
        <v>0</v>
      </c>
      <c r="H12" s="182">
        <f t="shared" si="0"/>
        <v>98942.993999999992</v>
      </c>
      <c r="I12" s="182">
        <v>98942.994000000006</v>
      </c>
      <c r="J12" s="123"/>
      <c r="K12" s="116"/>
    </row>
    <row r="13" spans="2:11" s="3" customFormat="1" ht="35.1" customHeight="1" x14ac:dyDescent="0.15">
      <c r="B13" s="116"/>
      <c r="C13" s="181" t="s">
        <v>450</v>
      </c>
      <c r="D13" s="182">
        <v>100200</v>
      </c>
      <c r="E13" s="182">
        <v>900000</v>
      </c>
      <c r="F13" s="182">
        <v>0</v>
      </c>
      <c r="G13" s="182">
        <v>0</v>
      </c>
      <c r="H13" s="182">
        <f t="shared" si="0"/>
        <v>1000200</v>
      </c>
      <c r="I13" s="182">
        <v>1000200</v>
      </c>
      <c r="J13" s="123"/>
      <c r="K13" s="116"/>
    </row>
    <row r="14" spans="2:11" s="3" customFormat="1" ht="35.1" customHeight="1" x14ac:dyDescent="0.15">
      <c r="B14" s="116"/>
      <c r="C14" s="181" t="s">
        <v>451</v>
      </c>
      <c r="D14" s="182">
        <v>50342.156000000003</v>
      </c>
      <c r="E14" s="182">
        <v>0</v>
      </c>
      <c r="F14" s="182">
        <v>0</v>
      </c>
      <c r="G14" s="182">
        <v>0</v>
      </c>
      <c r="H14" s="182">
        <f t="shared" si="0"/>
        <v>50342.156000000003</v>
      </c>
      <c r="I14" s="182">
        <v>50342.156000000003</v>
      </c>
      <c r="J14" s="123"/>
      <c r="K14" s="116"/>
    </row>
    <row r="15" spans="2:11" s="3" customFormat="1" ht="35.1" customHeight="1" x14ac:dyDescent="0.15">
      <c r="B15" s="116"/>
      <c r="C15" s="181" t="s">
        <v>452</v>
      </c>
      <c r="D15" s="182">
        <v>42162.902999999998</v>
      </c>
      <c r="E15" s="182">
        <v>0</v>
      </c>
      <c r="F15" s="182">
        <v>0</v>
      </c>
      <c r="G15" s="182">
        <v>0</v>
      </c>
      <c r="H15" s="182">
        <f t="shared" si="0"/>
        <v>42162.902999999998</v>
      </c>
      <c r="I15" s="182">
        <v>42162.902999999998</v>
      </c>
      <c r="J15" s="123"/>
      <c r="K15" s="116"/>
    </row>
    <row r="16" spans="2:11" s="3" customFormat="1" ht="35.1" customHeight="1" x14ac:dyDescent="0.15">
      <c r="B16" s="116"/>
      <c r="C16" s="181" t="s">
        <v>453</v>
      </c>
      <c r="D16" s="182">
        <v>3122.8009999999999</v>
      </c>
      <c r="E16" s="182">
        <v>0</v>
      </c>
      <c r="F16" s="182">
        <v>0</v>
      </c>
      <c r="G16" s="182">
        <v>0</v>
      </c>
      <c r="H16" s="182">
        <f t="shared" si="0"/>
        <v>3122.8009999999999</v>
      </c>
      <c r="I16" s="182">
        <v>3122.8009999999999</v>
      </c>
      <c r="J16" s="123"/>
      <c r="K16" s="116"/>
    </row>
    <row r="17" spans="2:11" s="3" customFormat="1" ht="35.1" customHeight="1" x14ac:dyDescent="0.15">
      <c r="B17" s="116"/>
      <c r="C17" s="181" t="s">
        <v>279</v>
      </c>
      <c r="D17" s="182">
        <v>630332.88100000005</v>
      </c>
      <c r="E17" s="182">
        <v>47748.466999999997</v>
      </c>
      <c r="F17" s="182">
        <v>0</v>
      </c>
      <c r="G17" s="182">
        <v>0</v>
      </c>
      <c r="H17" s="182">
        <f t="shared" si="0"/>
        <v>678081.348</v>
      </c>
      <c r="I17" s="182">
        <v>678081.348</v>
      </c>
      <c r="J17" s="123"/>
      <c r="K17" s="116"/>
    </row>
    <row r="18" spans="2:11" s="3" customFormat="1" ht="35.1" customHeight="1" x14ac:dyDescent="0.15">
      <c r="B18" s="116"/>
      <c r="C18" s="181" t="s">
        <v>454</v>
      </c>
      <c r="D18" s="182">
        <v>52134.374000000003</v>
      </c>
      <c r="E18" s="182">
        <v>0</v>
      </c>
      <c r="F18" s="182">
        <v>0</v>
      </c>
      <c r="G18" s="182">
        <v>0</v>
      </c>
      <c r="H18" s="182">
        <f t="shared" si="0"/>
        <v>52134.374000000003</v>
      </c>
      <c r="I18" s="182">
        <v>52134.374000000003</v>
      </c>
      <c r="J18" s="123"/>
      <c r="K18" s="116"/>
    </row>
    <row r="19" spans="2:11" s="3" customFormat="1" ht="35.1" customHeight="1" x14ac:dyDescent="0.15">
      <c r="B19" s="116"/>
      <c r="C19" s="181" t="s">
        <v>280</v>
      </c>
      <c r="D19" s="182">
        <v>701000</v>
      </c>
      <c r="E19" s="182">
        <v>0</v>
      </c>
      <c r="F19" s="182">
        <v>0</v>
      </c>
      <c r="G19" s="182">
        <v>0</v>
      </c>
      <c r="H19" s="182">
        <f t="shared" si="0"/>
        <v>701000</v>
      </c>
      <c r="I19" s="182">
        <v>701000</v>
      </c>
      <c r="J19" s="123"/>
      <c r="K19" s="116"/>
    </row>
    <row r="20" spans="2:11" s="3" customFormat="1" ht="35.1" customHeight="1" x14ac:dyDescent="0.15">
      <c r="B20" s="116"/>
      <c r="C20" s="181" t="s">
        <v>455</v>
      </c>
      <c r="D20" s="182">
        <v>386107.245</v>
      </c>
      <c r="E20" s="182">
        <v>0</v>
      </c>
      <c r="F20" s="182">
        <v>667248.93099999998</v>
      </c>
      <c r="G20" s="182">
        <v>0</v>
      </c>
      <c r="H20" s="182">
        <f t="shared" si="0"/>
        <v>1053356.176</v>
      </c>
      <c r="I20" s="182">
        <v>1053356.176</v>
      </c>
      <c r="J20" s="123"/>
      <c r="K20" s="116"/>
    </row>
    <row r="21" spans="2:11" s="3" customFormat="1" ht="35.1" customHeight="1" x14ac:dyDescent="0.15">
      <c r="B21" s="116"/>
      <c r="C21" s="181" t="s">
        <v>456</v>
      </c>
      <c r="D21" s="182">
        <v>10447.371999999999</v>
      </c>
      <c r="E21" s="182">
        <v>0</v>
      </c>
      <c r="F21" s="182">
        <v>0</v>
      </c>
      <c r="G21" s="182">
        <v>5768</v>
      </c>
      <c r="H21" s="182">
        <f t="shared" si="0"/>
        <v>16215.371999999999</v>
      </c>
      <c r="I21" s="182">
        <v>16215.371999999999</v>
      </c>
      <c r="J21" s="123"/>
      <c r="K21" s="116"/>
    </row>
    <row r="22" spans="2:11" s="3" customFormat="1" ht="35.1" customHeight="1" x14ac:dyDescent="0.15">
      <c r="B22" s="116"/>
      <c r="C22" s="331" t="s">
        <v>102</v>
      </c>
      <c r="D22" s="182">
        <f>SUM(D5:D21)</f>
        <v>7532098.0500000007</v>
      </c>
      <c r="E22" s="182">
        <f t="shared" ref="E22:I22" si="1">SUM(E5:E21)</f>
        <v>1368640.9</v>
      </c>
      <c r="F22" s="182">
        <f t="shared" si="1"/>
        <v>667248.93099999998</v>
      </c>
      <c r="G22" s="182">
        <f t="shared" si="1"/>
        <v>5768</v>
      </c>
      <c r="H22" s="182">
        <f t="shared" si="1"/>
        <v>9573755.8809999991</v>
      </c>
      <c r="I22" s="182">
        <f t="shared" si="1"/>
        <v>9573755.8809999991</v>
      </c>
      <c r="J22" s="123"/>
      <c r="K22" s="116"/>
    </row>
    <row r="23" spans="2:11" s="3" customFormat="1" ht="4.9000000000000004" customHeight="1" x14ac:dyDescent="0.15">
      <c r="B23" s="116"/>
      <c r="C23" s="124"/>
      <c r="D23" s="125"/>
      <c r="E23" s="125"/>
      <c r="F23" s="125"/>
      <c r="G23" s="125"/>
      <c r="H23" s="125"/>
      <c r="I23" s="125"/>
      <c r="J23" s="125"/>
      <c r="K23" s="116"/>
    </row>
    <row r="24" spans="2:11" ht="6.6" customHeight="1" x14ac:dyDescent="0.15">
      <c r="B24" s="98"/>
      <c r="C24" s="108"/>
      <c r="D24" s="108"/>
      <c r="E24" s="108"/>
      <c r="F24" s="108"/>
      <c r="G24" s="108"/>
      <c r="H24" s="108"/>
      <c r="I24" s="108"/>
      <c r="J24" s="98"/>
      <c r="K24" s="98"/>
    </row>
    <row r="25" spans="2:11" ht="1.9" customHeight="1" x14ac:dyDescent="0.15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>&amp;R郡上市（一般会計等）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Normal="100" zoomScaleSheetLayoutView="100" workbookViewId="0">
      <selection activeCell="M9" sqref="M9"/>
    </sheetView>
  </sheetViews>
  <sheetFormatPr defaultRowHeight="13.5" x14ac:dyDescent="0.15"/>
  <cols>
    <col min="1" max="1" width="3.25" customWidth="1"/>
    <col min="2" max="2" width="0.875" customWidth="1"/>
    <col min="3" max="3" width="31" customWidth="1"/>
    <col min="4" max="8" width="18.625" customWidth="1"/>
    <col min="9" max="9" width="0.875" customWidth="1"/>
    <col min="10" max="10" width="13.125" customWidth="1"/>
  </cols>
  <sheetData>
    <row r="1" spans="2:14" ht="27" customHeight="1" x14ac:dyDescent="0.15"/>
    <row r="2" spans="2:14" ht="19.5" customHeight="1" x14ac:dyDescent="0.15">
      <c r="B2" s="98"/>
      <c r="C2" s="299" t="s">
        <v>432</v>
      </c>
      <c r="D2" s="300"/>
      <c r="E2" s="300"/>
      <c r="F2" s="300"/>
      <c r="G2" s="300"/>
      <c r="H2" s="300" t="s">
        <v>239</v>
      </c>
      <c r="I2" s="97"/>
      <c r="J2" s="97"/>
      <c r="K2" s="97"/>
      <c r="L2" s="97"/>
    </row>
    <row r="3" spans="2:14" s="3" customFormat="1" ht="21" customHeight="1" x14ac:dyDescent="0.15">
      <c r="B3" s="116"/>
      <c r="C3" s="472" t="s">
        <v>229</v>
      </c>
      <c r="D3" s="474" t="s">
        <v>47</v>
      </c>
      <c r="E3" s="475"/>
      <c r="F3" s="474" t="s">
        <v>54</v>
      </c>
      <c r="G3" s="475"/>
      <c r="H3" s="472" t="s">
        <v>230</v>
      </c>
      <c r="I3" s="116"/>
    </row>
    <row r="4" spans="2:14" s="3" customFormat="1" ht="33" customHeight="1" x14ac:dyDescent="0.15">
      <c r="B4" s="116"/>
      <c r="C4" s="473"/>
      <c r="D4" s="307" t="s">
        <v>231</v>
      </c>
      <c r="E4" s="301" t="s">
        <v>232</v>
      </c>
      <c r="F4" s="301" t="s">
        <v>231</v>
      </c>
      <c r="G4" s="301" t="s">
        <v>232</v>
      </c>
      <c r="H4" s="473"/>
      <c r="I4" s="116"/>
    </row>
    <row r="5" spans="2:14" s="3" customFormat="1" ht="20.100000000000001" customHeight="1" x14ac:dyDescent="0.15">
      <c r="B5" s="116"/>
      <c r="C5" s="302" t="s">
        <v>233</v>
      </c>
      <c r="D5" s="303"/>
      <c r="E5" s="303"/>
      <c r="F5" s="303"/>
      <c r="G5" s="303"/>
      <c r="H5" s="304"/>
      <c r="I5" s="116"/>
    </row>
    <row r="6" spans="2:14" s="3" customFormat="1" ht="20.100000000000001" customHeight="1" x14ac:dyDescent="0.15">
      <c r="B6" s="116"/>
      <c r="C6" s="302" t="s">
        <v>281</v>
      </c>
      <c r="D6" s="305">
        <v>0</v>
      </c>
      <c r="E6" s="305">
        <v>0</v>
      </c>
      <c r="F6" s="305">
        <v>0</v>
      </c>
      <c r="G6" s="305">
        <v>0</v>
      </c>
      <c r="H6" s="305">
        <v>0</v>
      </c>
      <c r="I6" s="116"/>
    </row>
    <row r="7" spans="2:14" s="3" customFormat="1" ht="20.100000000000001" customHeight="1" x14ac:dyDescent="0.15">
      <c r="B7" s="116"/>
      <c r="C7" s="302" t="s">
        <v>234</v>
      </c>
      <c r="D7" s="305"/>
      <c r="E7" s="305"/>
      <c r="F7" s="305"/>
      <c r="G7" s="305"/>
      <c r="H7" s="304"/>
      <c r="I7" s="116"/>
    </row>
    <row r="8" spans="2:14" s="3" customFormat="1" ht="20.100000000000001" customHeight="1" x14ac:dyDescent="0.15">
      <c r="B8" s="116"/>
      <c r="C8" s="308" t="s">
        <v>433</v>
      </c>
      <c r="D8" s="305">
        <v>153683.25</v>
      </c>
      <c r="E8" s="305">
        <v>0</v>
      </c>
      <c r="F8" s="305">
        <v>4838.75</v>
      </c>
      <c r="G8" s="305">
        <v>0</v>
      </c>
      <c r="H8" s="305">
        <f>SUM(D8:G8)</f>
        <v>158522</v>
      </c>
      <c r="I8" s="116"/>
    </row>
    <row r="9" spans="2:14" s="3" customFormat="1" ht="20.100000000000001" customHeight="1" x14ac:dyDescent="0.15">
      <c r="B9" s="116"/>
      <c r="C9" s="302"/>
      <c r="D9" s="302"/>
      <c r="E9" s="302"/>
      <c r="F9" s="302"/>
      <c r="G9" s="302"/>
      <c r="H9" s="302"/>
      <c r="I9" s="116"/>
    </row>
    <row r="10" spans="2:14" s="3" customFormat="1" ht="20.100000000000001" customHeight="1" x14ac:dyDescent="0.15">
      <c r="B10" s="116"/>
      <c r="C10" s="302"/>
      <c r="D10" s="302"/>
      <c r="E10" s="302"/>
      <c r="F10" s="302"/>
      <c r="G10" s="302"/>
      <c r="H10" s="302"/>
      <c r="I10" s="116"/>
    </row>
    <row r="11" spans="2:14" s="3" customFormat="1" ht="20.100000000000001" customHeight="1" x14ac:dyDescent="0.15">
      <c r="B11" s="116"/>
      <c r="C11" s="302"/>
      <c r="D11" s="302"/>
      <c r="E11" s="302"/>
      <c r="F11" s="302"/>
      <c r="G11" s="302"/>
      <c r="H11" s="302"/>
      <c r="I11" s="116"/>
    </row>
    <row r="12" spans="2:14" s="3" customFormat="1" ht="20.100000000000001" customHeight="1" x14ac:dyDescent="0.15">
      <c r="B12" s="116"/>
      <c r="C12" s="302"/>
      <c r="D12" s="302"/>
      <c r="E12" s="302"/>
      <c r="F12" s="302"/>
      <c r="G12" s="302"/>
      <c r="H12" s="302"/>
      <c r="I12" s="116"/>
    </row>
    <row r="13" spans="2:14" s="3" customFormat="1" ht="20.100000000000001" customHeight="1" x14ac:dyDescent="0.15">
      <c r="B13" s="116"/>
      <c r="C13" s="302"/>
      <c r="D13" s="302"/>
      <c r="E13" s="302"/>
      <c r="F13" s="302"/>
      <c r="G13" s="302"/>
      <c r="H13" s="302"/>
      <c r="I13" s="116"/>
    </row>
    <row r="14" spans="2:14" s="3" customFormat="1" ht="20.100000000000001" customHeight="1" x14ac:dyDescent="0.15">
      <c r="B14" s="116"/>
      <c r="C14" s="302"/>
      <c r="D14" s="302"/>
      <c r="E14" s="302"/>
      <c r="F14" s="302"/>
      <c r="G14" s="302"/>
      <c r="H14" s="302"/>
      <c r="I14" s="116"/>
    </row>
    <row r="15" spans="2:14" s="3" customFormat="1" ht="20.100000000000001" customHeight="1" x14ac:dyDescent="0.15">
      <c r="B15" s="116"/>
      <c r="C15" s="306" t="s">
        <v>102</v>
      </c>
      <c r="D15" s="305">
        <f>SUM(D5:D14)</f>
        <v>153683.25</v>
      </c>
      <c r="E15" s="305">
        <f t="shared" ref="E15:H15" si="0">SUM(E5:E14)</f>
        <v>0</v>
      </c>
      <c r="F15" s="305">
        <f>SUM(F5:F14)</f>
        <v>4838.75</v>
      </c>
      <c r="G15" s="305">
        <f t="shared" si="0"/>
        <v>0</v>
      </c>
      <c r="H15" s="305">
        <f t="shared" si="0"/>
        <v>158522</v>
      </c>
      <c r="I15" s="116"/>
    </row>
    <row r="16" spans="2:14" ht="3.75" customHeight="1" x14ac:dyDescent="0.15">
      <c r="B16" s="98"/>
      <c r="C16" s="127"/>
      <c r="D16" s="128"/>
      <c r="E16" s="128"/>
      <c r="F16" s="128"/>
      <c r="G16" s="128"/>
      <c r="H16" s="128"/>
      <c r="I16" s="129"/>
      <c r="J16" s="129"/>
      <c r="K16" s="129"/>
      <c r="L16" s="101"/>
      <c r="M16" s="98"/>
      <c r="N16" s="98"/>
    </row>
    <row r="17" spans="3:10" x14ac:dyDescent="0.15">
      <c r="C17" s="98"/>
      <c r="D17" s="129"/>
      <c r="E17" s="129"/>
      <c r="F17" s="129"/>
      <c r="G17" s="129"/>
      <c r="H17" s="129"/>
      <c r="I17" s="129"/>
      <c r="J17" s="129"/>
    </row>
    <row r="18" spans="3:10" x14ac:dyDescent="0.15">
      <c r="C18" s="98"/>
      <c r="D18" s="108"/>
      <c r="E18" s="108"/>
      <c r="F18" s="108"/>
      <c r="G18" s="108"/>
      <c r="H18" s="108"/>
      <c r="I18" s="108"/>
      <c r="J18" s="108"/>
    </row>
  </sheetData>
  <mergeCells count="4">
    <mergeCell ref="C3:C4"/>
    <mergeCell ref="D3:E3"/>
    <mergeCell ref="F3:G3"/>
    <mergeCell ref="H3:H4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&amp;R郡上市（一般会計等）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zoomScaleNormal="100" zoomScaleSheetLayoutView="100" workbookViewId="0">
      <selection activeCell="M9" sqref="M9"/>
    </sheetView>
  </sheetViews>
  <sheetFormatPr defaultRowHeight="13.5" x14ac:dyDescent="0.15"/>
  <cols>
    <col min="1" max="1" width="1" customWidth="1"/>
    <col min="2" max="2" width="25.625" customWidth="1"/>
    <col min="3" max="4" width="20.125" style="183" customWidth="1"/>
    <col min="5" max="5" width="3.5" customWidth="1"/>
    <col min="6" max="6" width="25.625" customWidth="1"/>
    <col min="7" max="8" width="20.125" style="183" customWidth="1"/>
  </cols>
  <sheetData>
    <row r="1" spans="2:8" ht="25.5" customHeight="1" x14ac:dyDescent="0.15"/>
    <row r="2" spans="2:8" ht="19.5" customHeight="1" x14ac:dyDescent="0.15">
      <c r="B2" s="24" t="s">
        <v>282</v>
      </c>
      <c r="C2" s="309"/>
      <c r="D2" s="310" t="s">
        <v>284</v>
      </c>
      <c r="E2" s="311"/>
      <c r="F2" s="129" t="s">
        <v>283</v>
      </c>
      <c r="G2" s="309"/>
      <c r="H2" s="310" t="s">
        <v>284</v>
      </c>
    </row>
    <row r="3" spans="2:8" s="3" customFormat="1" ht="30" customHeight="1" x14ac:dyDescent="0.15">
      <c r="B3" s="328" t="s">
        <v>229</v>
      </c>
      <c r="C3" s="312" t="s">
        <v>285</v>
      </c>
      <c r="D3" s="312" t="s">
        <v>286</v>
      </c>
      <c r="E3" s="4"/>
      <c r="F3" s="328" t="s">
        <v>229</v>
      </c>
      <c r="G3" s="312" t="s">
        <v>285</v>
      </c>
      <c r="H3" s="312" t="s">
        <v>286</v>
      </c>
    </row>
    <row r="4" spans="2:8" s="3" customFormat="1" ht="16.149999999999999" customHeight="1" x14ac:dyDescent="0.15">
      <c r="B4" s="313" t="s">
        <v>287</v>
      </c>
      <c r="C4" s="314"/>
      <c r="D4" s="314"/>
      <c r="E4" s="4"/>
      <c r="F4" s="313" t="s">
        <v>287</v>
      </c>
      <c r="G4" s="314"/>
      <c r="H4" s="314"/>
    </row>
    <row r="5" spans="2:8" s="3" customFormat="1" ht="16.149999999999999" customHeight="1" x14ac:dyDescent="0.15">
      <c r="B5" s="315" t="s">
        <v>234</v>
      </c>
      <c r="C5" s="316"/>
      <c r="D5" s="316"/>
      <c r="E5" s="4"/>
      <c r="F5" s="315"/>
      <c r="G5" s="316"/>
      <c r="H5" s="316"/>
    </row>
    <row r="6" spans="2:8" s="3" customFormat="1" ht="21" customHeight="1" x14ac:dyDescent="0.15">
      <c r="B6" s="302" t="s">
        <v>288</v>
      </c>
      <c r="C6" s="317">
        <v>551</v>
      </c>
      <c r="D6" s="317"/>
      <c r="E6" s="4"/>
      <c r="F6" s="302" t="s">
        <v>457</v>
      </c>
      <c r="G6" s="317">
        <v>67</v>
      </c>
      <c r="H6" s="317"/>
    </row>
    <row r="7" spans="2:8" s="3" customFormat="1" ht="21" customHeight="1" x14ac:dyDescent="0.15">
      <c r="B7" s="318" t="s">
        <v>289</v>
      </c>
      <c r="C7" s="317">
        <v>674.10599999999999</v>
      </c>
      <c r="D7" s="317"/>
      <c r="E7" s="4"/>
      <c r="F7" s="318"/>
      <c r="G7" s="317"/>
      <c r="H7" s="317"/>
    </row>
    <row r="8" spans="2:8" s="3" customFormat="1" ht="21" customHeight="1" thickBot="1" x14ac:dyDescent="0.2">
      <c r="B8" s="319" t="s">
        <v>290</v>
      </c>
      <c r="C8" s="320">
        <f>SUM(C5:C7)</f>
        <v>1225.106</v>
      </c>
      <c r="D8" s="320">
        <f>SUM(D5:D7)</f>
        <v>0</v>
      </c>
      <c r="E8" s="4"/>
      <c r="F8" s="319" t="s">
        <v>290</v>
      </c>
      <c r="G8" s="320">
        <f>SUM(G6:G7)</f>
        <v>67</v>
      </c>
      <c r="H8" s="320">
        <f>SUM(H6:H7)</f>
        <v>0</v>
      </c>
    </row>
    <row r="9" spans="2:8" s="3" customFormat="1" ht="16.149999999999999" customHeight="1" thickTop="1" x14ac:dyDescent="0.15">
      <c r="B9" s="321" t="s">
        <v>291</v>
      </c>
      <c r="C9" s="322"/>
      <c r="D9" s="322"/>
      <c r="E9" s="4"/>
      <c r="F9" s="321" t="s">
        <v>291</v>
      </c>
      <c r="G9" s="322"/>
      <c r="H9" s="322"/>
    </row>
    <row r="10" spans="2:8" s="3" customFormat="1" ht="16.149999999999999" customHeight="1" x14ac:dyDescent="0.15">
      <c r="B10" s="321" t="s">
        <v>292</v>
      </c>
      <c r="C10" s="322"/>
      <c r="D10" s="322"/>
      <c r="E10" s="4"/>
      <c r="F10" s="321" t="s">
        <v>292</v>
      </c>
      <c r="G10" s="322"/>
      <c r="H10" s="322"/>
    </row>
    <row r="11" spans="2:8" s="3" customFormat="1" ht="21" customHeight="1" x14ac:dyDescent="0.15">
      <c r="B11" s="302" t="s">
        <v>293</v>
      </c>
      <c r="C11" s="317">
        <v>39745.233999999997</v>
      </c>
      <c r="D11" s="317">
        <v>1947.5160000000001</v>
      </c>
      <c r="E11" s="4"/>
      <c r="F11" s="302" t="s">
        <v>293</v>
      </c>
      <c r="G11" s="317">
        <v>22356.314999999999</v>
      </c>
      <c r="H11" s="317"/>
    </row>
    <row r="12" spans="2:8" s="3" customFormat="1" ht="21" customHeight="1" x14ac:dyDescent="0.15">
      <c r="B12" s="302" t="s">
        <v>294</v>
      </c>
      <c r="C12" s="317">
        <v>1611.6</v>
      </c>
      <c r="D12" s="317">
        <v>193.392</v>
      </c>
      <c r="E12" s="4"/>
      <c r="F12" s="302" t="s">
        <v>294</v>
      </c>
      <c r="G12" s="317">
        <v>537.20000000000005</v>
      </c>
      <c r="H12" s="317"/>
    </row>
    <row r="13" spans="2:8" s="3" customFormat="1" ht="21" customHeight="1" x14ac:dyDescent="0.15">
      <c r="B13" s="302" t="s">
        <v>295</v>
      </c>
      <c r="C13" s="317">
        <v>148856.59099999999</v>
      </c>
      <c r="D13" s="317">
        <v>18309.361000000001</v>
      </c>
      <c r="E13" s="4"/>
      <c r="F13" s="302" t="s">
        <v>295</v>
      </c>
      <c r="G13" s="317">
        <v>38076.19</v>
      </c>
      <c r="H13" s="317"/>
    </row>
    <row r="14" spans="2:8" s="3" customFormat="1" ht="21" customHeight="1" x14ac:dyDescent="0.15">
      <c r="B14" s="302" t="s">
        <v>296</v>
      </c>
      <c r="C14" s="317">
        <v>5635.3310000000001</v>
      </c>
      <c r="D14" s="317">
        <v>456.46199999999999</v>
      </c>
      <c r="E14" s="4"/>
      <c r="F14" s="302" t="s">
        <v>296</v>
      </c>
      <c r="G14" s="317">
        <v>2620.1</v>
      </c>
      <c r="H14" s="317"/>
    </row>
    <row r="15" spans="2:8" s="3" customFormat="1" ht="21" customHeight="1" x14ac:dyDescent="0.15">
      <c r="B15" s="302" t="s">
        <v>297</v>
      </c>
      <c r="C15" s="317"/>
      <c r="D15" s="317"/>
      <c r="E15" s="4"/>
      <c r="F15" s="302" t="s">
        <v>297</v>
      </c>
      <c r="G15" s="317"/>
      <c r="H15" s="317"/>
    </row>
    <row r="16" spans="2:8" s="3" customFormat="1" ht="21" customHeight="1" x14ac:dyDescent="0.15">
      <c r="B16" s="302" t="s">
        <v>298</v>
      </c>
      <c r="C16" s="317">
        <v>11423.322</v>
      </c>
      <c r="D16" s="317"/>
      <c r="E16" s="4"/>
      <c r="F16" s="302" t="s">
        <v>298</v>
      </c>
      <c r="G16" s="317">
        <v>2685.77</v>
      </c>
      <c r="H16" s="317"/>
    </row>
    <row r="17" spans="2:8" s="3" customFormat="1" ht="21" customHeight="1" x14ac:dyDescent="0.15">
      <c r="B17" s="302" t="s">
        <v>299</v>
      </c>
      <c r="C17" s="323">
        <v>30963.391</v>
      </c>
      <c r="D17" s="323"/>
      <c r="E17" s="4"/>
      <c r="F17" s="302" t="s">
        <v>299</v>
      </c>
      <c r="G17" s="317">
        <v>6766.55</v>
      </c>
      <c r="H17" s="317"/>
    </row>
    <row r="18" spans="2:8" s="3" customFormat="1" ht="21" customHeight="1" x14ac:dyDescent="0.15">
      <c r="B18" s="324" t="s">
        <v>300</v>
      </c>
      <c r="C18" s="323">
        <v>2919.93</v>
      </c>
      <c r="D18" s="323"/>
      <c r="E18" s="4"/>
      <c r="F18" s="324" t="s">
        <v>300</v>
      </c>
      <c r="G18" s="317">
        <v>0.111</v>
      </c>
      <c r="H18" s="317"/>
    </row>
    <row r="19" spans="2:8" s="3" customFormat="1" ht="21" customHeight="1" x14ac:dyDescent="0.15">
      <c r="B19" s="324" t="s">
        <v>301</v>
      </c>
      <c r="C19" s="323">
        <v>5428.116</v>
      </c>
      <c r="D19" s="323"/>
      <c r="E19" s="4"/>
      <c r="F19" s="324" t="s">
        <v>301</v>
      </c>
      <c r="G19" s="314">
        <v>1310</v>
      </c>
      <c r="H19" s="317"/>
    </row>
    <row r="20" spans="2:8" s="3" customFormat="1" ht="21" customHeight="1" x14ac:dyDescent="0.15">
      <c r="B20" s="325"/>
      <c r="C20" s="326"/>
      <c r="D20" s="326"/>
      <c r="E20" s="4"/>
      <c r="F20" s="324"/>
      <c r="G20" s="314"/>
      <c r="H20" s="314"/>
    </row>
    <row r="21" spans="2:8" s="3" customFormat="1" ht="21" customHeight="1" thickBot="1" x14ac:dyDescent="0.2">
      <c r="B21" s="319" t="s">
        <v>290</v>
      </c>
      <c r="C21" s="320">
        <f>SUM(C11:C19)</f>
        <v>246583.51499999998</v>
      </c>
      <c r="D21" s="320"/>
      <c r="E21" s="4"/>
      <c r="F21" s="319" t="s">
        <v>290</v>
      </c>
      <c r="G21" s="320">
        <f>SUM(G11:G20)</f>
        <v>74352.236000000004</v>
      </c>
      <c r="H21" s="320">
        <f t="shared" ref="H21" si="0">SUM(H11:H19)</f>
        <v>0</v>
      </c>
    </row>
    <row r="22" spans="2:8" s="3" customFormat="1" ht="21" customHeight="1" thickTop="1" x14ac:dyDescent="0.15">
      <c r="B22" s="327" t="s">
        <v>102</v>
      </c>
      <c r="C22" s="316">
        <f>C8+C21</f>
        <v>247808.62099999998</v>
      </c>
      <c r="D22" s="316">
        <f>SUM(D11:D21)</f>
        <v>20906.731</v>
      </c>
      <c r="E22" s="4"/>
      <c r="F22" s="327" t="s">
        <v>102</v>
      </c>
      <c r="G22" s="316">
        <f>G21+G8</f>
        <v>74419.236000000004</v>
      </c>
      <c r="H22" s="316">
        <f t="shared" ref="H22" si="1">SUM(H11:H21)</f>
        <v>0</v>
      </c>
    </row>
    <row r="23" spans="2:8" ht="6.75" customHeight="1" x14ac:dyDescent="0.15">
      <c r="B23" s="184"/>
      <c r="C23" s="185"/>
      <c r="D23" s="185"/>
      <c r="E23" s="129"/>
      <c r="F23" s="129"/>
      <c r="G23" s="186"/>
      <c r="H23" s="187"/>
    </row>
    <row r="24" spans="2:8" ht="18.75" customHeight="1" x14ac:dyDescent="0.15">
      <c r="B24" s="98"/>
      <c r="C24" s="186"/>
      <c r="D24" s="186"/>
      <c r="E24" s="129"/>
      <c r="F24" s="129"/>
      <c r="G24" s="186"/>
      <c r="H24" s="187"/>
    </row>
    <row r="25" spans="2:8" x14ac:dyDescent="0.15">
      <c r="B25" s="98"/>
      <c r="C25" s="188"/>
      <c r="D25" s="188"/>
      <c r="E25" s="108"/>
      <c r="F25" s="108"/>
      <c r="G25" s="189"/>
      <c r="H25" s="189"/>
    </row>
  </sheetData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&amp;R郡上市（一般会計等）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01貸借対照表</vt:lpstr>
      <vt:lpstr>02行政コスト計算書</vt:lpstr>
      <vt:lpstr>03純資産変動計算書</vt:lpstr>
      <vt:lpstr>04資金収支計算書</vt:lpstr>
      <vt:lpstr>06有形固定資産明細</vt:lpstr>
      <vt:lpstr>07増減明細</vt:lpstr>
      <vt:lpstr>08基金明細</vt:lpstr>
      <vt:lpstr>09貸付金明細</vt:lpstr>
      <vt:lpstr>10長期延滞債権・未収金</vt:lpstr>
      <vt:lpstr>11地方債（借入先別）</vt:lpstr>
      <vt:lpstr>12地方債（利率別）</vt:lpstr>
      <vt:lpstr>13引当金</vt:lpstr>
      <vt:lpstr>14補助金</vt:lpstr>
      <vt:lpstr>15財源明細</vt:lpstr>
      <vt:lpstr>16財源情報明細</vt:lpstr>
      <vt:lpstr>17資金明細</vt:lpstr>
      <vt:lpstr>'01貸借対照表'!Print_Area</vt:lpstr>
      <vt:lpstr>'02行政コスト計算書'!Print_Area</vt:lpstr>
      <vt:lpstr>'03純資産変動計算書'!Print_Area</vt:lpstr>
      <vt:lpstr>'06有形固定資産明細'!Print_Area</vt:lpstr>
      <vt:lpstr>'07増減明細'!Print_Area</vt:lpstr>
      <vt:lpstr>'08基金明細'!Print_Area</vt:lpstr>
      <vt:lpstr>'09貸付金明細'!Print_Area</vt:lpstr>
      <vt:lpstr>'10長期延滞債権・未収金'!Print_Area</vt:lpstr>
      <vt:lpstr>'11地方債（借入先別）'!Print_Area</vt:lpstr>
      <vt:lpstr>'12地方債（利率別）'!Print_Area</vt:lpstr>
      <vt:lpstr>'13引当金'!Print_Area</vt:lpstr>
      <vt:lpstr>'14補助金'!Print_Area</vt:lpstr>
      <vt:lpstr>'15財源明細'!Print_Area</vt:lpstr>
      <vt:lpstr>'16財源情報明細'!Print_Area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2019-04-26T08:53:48Z</cp:lastPrinted>
  <dcterms:created xsi:type="dcterms:W3CDTF">2014-03-27T08:10:30Z</dcterms:created>
  <dcterms:modified xsi:type="dcterms:W3CDTF">2019-04-26T10:17:36Z</dcterms:modified>
</cp:coreProperties>
</file>