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40" windowWidth="16605" windowHeight="7395"/>
  </bookViews>
  <sheets>
    <sheet name="01貸借対照表" sheetId="21" r:id="rId1"/>
    <sheet name="02行政コスト計算書" sheetId="22" r:id="rId2"/>
    <sheet name="03純資産変動計算書" sheetId="23" r:id="rId3"/>
    <sheet name="06有形固定資産明細" sheetId="25" r:id="rId4"/>
  </sheets>
  <definedNames>
    <definedName name="_xlnm._FilterDatabase" localSheetId="0" hidden="1">'01貸借対照表'!#REF!</definedName>
    <definedName name="_xlnm.Print_Area" localSheetId="0">'01貸借対照表'!$A$1:$AA$64</definedName>
  </definedNames>
  <calcPr calcId="145621"/>
</workbook>
</file>

<file path=xl/calcChain.xml><?xml version="1.0" encoding="utf-8"?>
<calcChain xmlns="http://schemas.openxmlformats.org/spreadsheetml/2006/main">
  <c r="J8" i="23" l="1"/>
  <c r="N36" i="21"/>
  <c r="N26" i="23"/>
  <c r="R46" i="25"/>
  <c r="R45" i="25"/>
  <c r="R44" i="25"/>
  <c r="R43" i="25"/>
  <c r="R42" i="25"/>
  <c r="R41" i="25"/>
  <c r="P40" i="25"/>
  <c r="N40" i="25"/>
  <c r="L40" i="25"/>
  <c r="J40" i="25"/>
  <c r="H40" i="25"/>
  <c r="F40" i="25"/>
  <c r="D40" i="25"/>
  <c r="R39" i="25"/>
  <c r="R38" i="25"/>
  <c r="R37" i="25"/>
  <c r="R36" i="25"/>
  <c r="R35" i="25"/>
  <c r="R34" i="25"/>
  <c r="R33" i="25"/>
  <c r="R32" i="25"/>
  <c r="R31" i="25"/>
  <c r="P30" i="25"/>
  <c r="P47" i="25" s="1"/>
  <c r="N30" i="25"/>
  <c r="L30" i="25"/>
  <c r="J30" i="25"/>
  <c r="J47" i="25" s="1"/>
  <c r="H30" i="25"/>
  <c r="H47" i="25" s="1"/>
  <c r="F30" i="25"/>
  <c r="F47" i="25" s="1"/>
  <c r="D30" i="25"/>
  <c r="J24" i="25"/>
  <c r="P24" i="25" s="1"/>
  <c r="J23" i="25"/>
  <c r="P23" i="25" s="1"/>
  <c r="J22" i="25"/>
  <c r="P22" i="25" s="1"/>
  <c r="J21" i="25"/>
  <c r="P21" i="25" s="1"/>
  <c r="J20" i="25"/>
  <c r="P20" i="25" s="1"/>
  <c r="L18" i="25"/>
  <c r="H18" i="25"/>
  <c r="J19" i="25"/>
  <c r="P19" i="25" s="1"/>
  <c r="N18" i="25"/>
  <c r="F18" i="25"/>
  <c r="J17" i="25"/>
  <c r="P17" i="25" s="1"/>
  <c r="J16" i="25"/>
  <c r="P16" i="25" s="1"/>
  <c r="J15" i="25"/>
  <c r="P15" i="25" s="1"/>
  <c r="J14" i="25"/>
  <c r="P14" i="25" s="1"/>
  <c r="J13" i="25"/>
  <c r="P13" i="25" s="1"/>
  <c r="J12" i="25"/>
  <c r="P12" i="25" s="1"/>
  <c r="J11" i="25"/>
  <c r="P11" i="25" s="1"/>
  <c r="J10" i="25"/>
  <c r="P10" i="25" s="1"/>
  <c r="J9" i="25"/>
  <c r="P9" i="25" s="1"/>
  <c r="N8" i="25"/>
  <c r="L8" i="25"/>
  <c r="H8" i="25"/>
  <c r="F8" i="25"/>
  <c r="D8" i="25"/>
  <c r="N47" i="25" l="1"/>
  <c r="L47" i="25"/>
  <c r="D47" i="25"/>
  <c r="N25" i="25"/>
  <c r="F25" i="25"/>
  <c r="R40" i="25"/>
  <c r="L25" i="25"/>
  <c r="H25" i="25"/>
  <c r="R30" i="25"/>
  <c r="J8" i="25"/>
  <c r="D18" i="25"/>
  <c r="J18" i="25" s="1"/>
  <c r="P18" i="25" s="1"/>
  <c r="R47" i="25" l="1"/>
  <c r="D25" i="25"/>
  <c r="J25" i="25"/>
  <c r="P8" i="25"/>
  <c r="P25" i="25" s="1"/>
  <c r="J22" i="23" l="1"/>
  <c r="J21" i="23"/>
  <c r="J12" i="23"/>
  <c r="J11" i="23"/>
  <c r="N10" i="23"/>
  <c r="N13" i="23" s="1"/>
  <c r="M10" i="23"/>
  <c r="L38" i="22"/>
  <c r="L32" i="22"/>
  <c r="L28" i="22"/>
  <c r="L23" i="22"/>
  <c r="L19" i="22"/>
  <c r="L14" i="22"/>
  <c r="L9" i="22"/>
  <c r="N56" i="21"/>
  <c r="N52" i="21" s="1"/>
  <c r="N47" i="21"/>
  <c r="N40" i="21"/>
  <c r="N25" i="21"/>
  <c r="N9" i="21"/>
  <c r="Z13" i="21"/>
  <c r="Z7" i="21"/>
  <c r="Z22" i="21" l="1"/>
  <c r="J10" i="23"/>
  <c r="L8" i="22"/>
  <c r="L7" i="22" s="1"/>
  <c r="L31" i="22" s="1"/>
  <c r="L41" i="22" s="1"/>
  <c r="M9" i="23" s="1"/>
  <c r="N39" i="21"/>
  <c r="N8" i="21"/>
  <c r="J9" i="23" l="1"/>
  <c r="M13" i="23"/>
  <c r="J13" i="23" s="1"/>
  <c r="J25" i="23" s="1"/>
  <c r="J26" i="23" s="1"/>
  <c r="N7" i="21"/>
  <c r="Z24" i="21" s="1"/>
  <c r="L26" i="23" s="1"/>
  <c r="N63" i="21" l="1"/>
  <c r="Z25" i="21" s="1"/>
  <c r="M26" i="23" s="1"/>
  <c r="Z62" i="21" l="1"/>
  <c r="Z63" i="21" s="1"/>
</calcChain>
</file>

<file path=xl/sharedStrings.xml><?xml version="1.0" encoding="utf-8"?>
<sst xmlns="http://schemas.openxmlformats.org/spreadsheetml/2006/main" count="222" uniqueCount="173">
  <si>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</si>
  <si>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</si>
  <si>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</si>
  <si>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</si>
  <si>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</si>
  <si>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</si>
  <si>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</si>
  <si>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</si>
  <si>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</si>
  <si>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</si>
  <si>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</si>
  <si>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</si>
  <si>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</si>
  <si>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</si>
  <si>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</si>
  <si>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</si>
  <si>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</si>
  <si>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</si>
  <si>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</si>
  <si>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</si>
  <si>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</si>
  <si>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</si>
  <si>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</si>
  <si>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</si>
  <si>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</si>
  <si>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</si>
  <si>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</si>
  <si>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</si>
  <si>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</si>
  <si>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</si>
  <si>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</si>
  <si>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</si>
  <si>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</si>
  <si>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</si>
  <si>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</si>
  <si>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</si>
  <si>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</si>
  <si>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</si>
  <si>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</si>
  <si>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</si>
  <si>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</si>
  <si>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</si>
  <si>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</si>
  <si>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</si>
  <si>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</si>
  <si>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</si>
  <si>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</si>
  <si>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</si>
  <si>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</si>
  <si>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</si>
  <si>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</si>
  <si>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</si>
  <si>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</si>
  <si>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</si>
  <si>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</si>
  <si>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</si>
  <si>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</si>
  <si>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</si>
  <si>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</si>
  <si>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</si>
  <si>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</si>
  <si>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</si>
  <si>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</si>
  <si>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</si>
  <si>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</si>
  <si>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</si>
  <si>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</si>
  <si>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</si>
  <si>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</si>
  <si>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他団体出資等分</t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</si>
  <si>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</si>
  <si>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</si>
  <si>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</si>
  <si>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</si>
  <si>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</si>
  <si>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</si>
  <si>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</si>
  <si>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</si>
  <si>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</si>
  <si>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</si>
  <si>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</si>
  <si>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</si>
  <si>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</si>
  <si>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</si>
  <si>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</si>
  <si>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</si>
  <si>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</si>
  <si>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</si>
  <si>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</si>
  <si>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</si>
  <si>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</si>
  <si>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</si>
  <si>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</si>
  <si>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</si>
  <si>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</si>
  <si>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</si>
  <si>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</si>
  <si>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</si>
  <si>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</si>
  <si>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</si>
  <si>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</si>
  <si>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</si>
  <si>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</si>
  <si>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</si>
  <si>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</si>
  <si>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</si>
  <si>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</si>
  <si>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</si>
  <si>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</si>
  <si>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</si>
  <si>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</si>
  <si>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</si>
  <si>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</si>
  <si>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</si>
  <si>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</si>
  <si>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</si>
  <si>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</si>
  <si>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</si>
  <si>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</si>
  <si>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</si>
  <si>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【様式第５号】</t>
    <rPh sb="3" eb="4">
      <t>ダイ</t>
    </rPh>
    <rPh sb="5" eb="6">
      <t>ゴウ</t>
    </rPh>
    <phoneticPr fontId="22"/>
  </si>
  <si>
    <t>連結附属明細書</t>
    <rPh sb="0" eb="2">
      <t>レンケツ</t>
    </rPh>
    <rPh sb="2" eb="4">
      <t>フゾク</t>
    </rPh>
    <rPh sb="4" eb="7">
      <t>メイサイショ</t>
    </rPh>
    <phoneticPr fontId="22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</si>
  <si>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</si>
  <si>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</si>
  <si>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</si>
  <si>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</si>
  <si>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</si>
  <si>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</si>
  <si>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</si>
  <si>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</si>
  <si>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</si>
  <si>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</si>
  <si>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</si>
  <si>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</si>
  <si>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</si>
  <si>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</si>
  <si>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</si>
  <si>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</si>
  <si>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</si>
  <si>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</si>
  <si>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</si>
  <si>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</si>
  <si>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</si>
  <si>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</si>
  <si>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</si>
  <si>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3"/>
  </si>
  <si>
    <t>　　建物</t>
    <rPh sb="2" eb="4">
      <t>タテモノ</t>
    </rPh>
    <phoneticPr fontId="22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</si>
  <si>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</si>
  <si>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2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</si>
  <si>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</si>
  <si>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2"/>
  </si>
  <si>
    <t>福祉</t>
    <rPh sb="0" eb="2">
      <t>フクシ</t>
    </rPh>
    <phoneticPr fontId="22"/>
  </si>
  <si>
    <t>環境衛生</t>
    <rPh sb="0" eb="2">
      <t>カンキョウ</t>
    </rPh>
    <rPh sb="2" eb="4">
      <t>エイセイ</t>
    </rPh>
    <phoneticPr fontId="22"/>
  </si>
  <si>
    <t>産業振興</t>
    <rPh sb="0" eb="2">
      <t>サンギョウ</t>
    </rPh>
    <rPh sb="2" eb="4">
      <t>シンコウ</t>
    </rPh>
    <phoneticPr fontId="22"/>
  </si>
  <si>
    <t>消防</t>
    <rPh sb="0" eb="2">
      <t>ショウボウ</t>
    </rPh>
    <phoneticPr fontId="22"/>
  </si>
  <si>
    <t>総務</t>
    <rPh sb="0" eb="2">
      <t>ソウム</t>
    </rPh>
    <phoneticPr fontId="22"/>
  </si>
  <si>
    <t>合計</t>
    <rPh sb="0" eb="2">
      <t>ゴウケイ</t>
    </rPh>
    <phoneticPr fontId="22"/>
  </si>
  <si>
    <t>金額</t>
    <rPh sb="0" eb="2">
      <t>キンガク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</si>
  <si>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</si>
  <si>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</si>
  <si>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</si>
  <si>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（単位：千円）</t>
    <rPh sb="1" eb="3">
      <t>タンイ</t>
    </rPh>
    <rPh sb="4" eb="6">
      <t>センエン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</si>
  <si>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</si>
  <si>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2"/>
  </si>
  <si>
    <t>余剰分
（不足分）</t>
    <phoneticPr fontId="3"/>
  </si>
  <si>
    <t>他団体出資等分</t>
    <phoneticPr fontId="3"/>
  </si>
  <si>
    <t>本年度差額</t>
    <phoneticPr fontId="3"/>
  </si>
  <si>
    <t>（平成３０年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</si>
  <si>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自　平成２９年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</si>
  <si>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平成３０年　３月３１日</t>
    <phoneticPr fontId="3"/>
  </si>
  <si>
    <t>自　　平成２９年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</si>
  <si>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平成３０年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</si>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</sst>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23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24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6" fillId="0" borderId="13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right" vertical="center"/>
    </xf>
    <xf numFmtId="176" fontId="0" fillId="0" borderId="58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58" xfId="0" applyFont="1" applyFill="1" applyBorder="1" applyAlignment="1">
      <alignment horizont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15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76" fontId="7" fillId="0" borderId="57" xfId="3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3" xfId="1" applyNumberFormat="1" applyFont="1" applyFill="1" applyBorder="1" applyAlignment="1">
      <alignment horizontal="right" vertical="center"/>
    </xf>
    <xf numFmtId="176" fontId="7" fillId="0" borderId="55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24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38" fontId="1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right" vertical="center"/>
    </xf>
    <xf numFmtId="0" fontId="7" fillId="0" borderId="4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40" xfId="0" applyNumberFormat="1" applyFont="1" applyFill="1" applyBorder="1" applyAlignment="1">
      <alignment horizontal="right" vertical="center"/>
    </xf>
    <xf numFmtId="0" fontId="7" fillId="0" borderId="8" xfId="6" applyFont="1" applyFill="1" applyBorder="1" applyAlignment="1">
      <alignment vertical="center"/>
    </xf>
    <xf numFmtId="0" fontId="7" fillId="0" borderId="41" xfId="6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176" fontId="7" fillId="0" borderId="48" xfId="0" applyNumberFormat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vertical="center"/>
    </xf>
    <xf numFmtId="0" fontId="1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horizontal="left" vertical="center"/>
    </xf>
    <xf numFmtId="0" fontId="30" fillId="0" borderId="51" xfId="6" applyFont="1" applyFill="1" applyBorder="1" applyAlignment="1">
      <alignment horizontal="left" vertical="center"/>
    </xf>
    <xf numFmtId="0" fontId="7" fillId="0" borderId="51" xfId="0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38" fontId="17" fillId="0" borderId="17" xfId="1" applyFont="1" applyFill="1" applyBorder="1" applyAlignment="1">
      <alignment vertical="center"/>
    </xf>
    <xf numFmtId="0" fontId="7" fillId="0" borderId="18" xfId="6" applyFont="1" applyFill="1" applyBorder="1" applyAlignment="1">
      <alignment vertical="center"/>
    </xf>
    <xf numFmtId="0" fontId="7" fillId="0" borderId="18" xfId="6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56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right" vertical="center"/>
    </xf>
    <xf numFmtId="176" fontId="7" fillId="0" borderId="56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27" fillId="0" borderId="56" xfId="0" applyFont="1" applyFill="1" applyBorder="1" applyAlignment="1">
      <alignment horizontal="left" vertical="center"/>
    </xf>
    <xf numFmtId="0" fontId="7" fillId="0" borderId="57" xfId="3" applyFont="1" applyFill="1" applyBorder="1" applyAlignment="1">
      <alignment horizontal="left" vertical="center" wrapText="1"/>
    </xf>
    <xf numFmtId="0" fontId="7" fillId="0" borderId="57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56" xfId="3" applyFont="1" applyFill="1" applyBorder="1" applyAlignment="1">
      <alignment horizontal="left" vertical="center"/>
    </xf>
    <xf numFmtId="176" fontId="7" fillId="0" borderId="57" xfId="3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176" fontId="7" fillId="0" borderId="8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56" xfId="3" applyFont="1" applyFill="1" applyBorder="1" applyAlignment="1">
      <alignment horizontal="left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56" xfId="3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7" fillId="0" borderId="56" xfId="3" applyFont="1" applyFill="1" applyBorder="1" applyAlignment="1">
      <alignment horizontal="center" vertical="center" wrapText="1"/>
    </xf>
    <xf numFmtId="0" fontId="28" fillId="0" borderId="57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_03.04.01.財務諸表雛形_様式_桜内案１_コピー03　普通会計４表2006.12.23_仕訳" xfId="2"/>
    <cellStyle name="標準_別冊１　Ｐ2～Ｐ5　普通会計４表20070113_仕訳" xfId="6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showGridLines="0" tabSelected="1" view="pageBreakPreview" zoomScaleNormal="100" zoomScaleSheetLayoutView="100" workbookViewId="0">
      <selection activeCell="Z57" sqref="Z57"/>
    </sheetView>
  </sheetViews>
  <sheetFormatPr defaultColWidth="9" defaultRowHeight="18" customHeight="1" x14ac:dyDescent="0.15"/>
  <cols>
    <col min="1" max="1" width="0.625" style="5" customWidth="1"/>
    <col min="2" max="12" width="2.125" style="5" customWidth="1"/>
    <col min="13" max="13" width="17.25" style="5" customWidth="1"/>
    <col min="14" max="14" width="12.625" style="5" customWidth="1"/>
    <col min="15" max="16" width="2.125" style="5" customWidth="1"/>
    <col min="17" max="24" width="3.875" style="5" customWidth="1"/>
    <col min="25" max="25" width="4.125" style="5" customWidth="1"/>
    <col min="26" max="26" width="12.625" style="5" customWidth="1"/>
    <col min="27" max="27" width="0.625" style="5" customWidth="1"/>
    <col min="28" max="16384" width="9" style="5"/>
  </cols>
  <sheetData>
    <row r="1" spans="1:26" ht="18" customHeight="1" x14ac:dyDescent="0.15">
      <c r="B1" s="139" t="s">
        <v>70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23.25" customHeight="1" x14ac:dyDescent="0.25">
      <c r="A2" s="6"/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21" customHeight="1" x14ac:dyDescent="0.15">
      <c r="B3" s="141" t="s">
        <v>167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s="7" customFormat="1" ht="16.5" customHeight="1" thickBot="1" x14ac:dyDescent="0.2">
      <c r="B4" s="8"/>
      <c r="Z4" s="69" t="s">
        <v>158</v>
      </c>
    </row>
    <row r="5" spans="1:26" s="9" customFormat="1" ht="14.25" customHeight="1" thickBot="1" x14ac:dyDescent="0.2">
      <c r="B5" s="142" t="s">
        <v>0</v>
      </c>
      <c r="C5" s="143"/>
      <c r="D5" s="143"/>
      <c r="E5" s="143"/>
      <c r="F5" s="143"/>
      <c r="G5" s="143"/>
      <c r="H5" s="143"/>
      <c r="I5" s="144"/>
      <c r="J5" s="144"/>
      <c r="K5" s="144"/>
      <c r="L5" s="144"/>
      <c r="M5" s="144"/>
      <c r="N5" s="63" t="s">
        <v>157</v>
      </c>
      <c r="O5" s="143" t="s">
        <v>0</v>
      </c>
      <c r="P5" s="143"/>
      <c r="Q5" s="143"/>
      <c r="R5" s="143"/>
      <c r="S5" s="143"/>
      <c r="T5" s="143"/>
      <c r="U5" s="143"/>
      <c r="V5" s="143"/>
      <c r="W5" s="143"/>
      <c r="X5" s="143"/>
      <c r="Y5" s="145"/>
      <c r="Z5" s="62" t="s">
        <v>157</v>
      </c>
    </row>
    <row r="6" spans="1:26" s="10" customFormat="1" ht="14.65" customHeight="1" x14ac:dyDescent="0.15">
      <c r="B6" s="11" t="s">
        <v>1</v>
      </c>
      <c r="C6" s="2"/>
      <c r="D6" s="1"/>
      <c r="E6" s="20"/>
      <c r="F6" s="20"/>
      <c r="G6" s="20"/>
      <c r="H6" s="20"/>
      <c r="I6" s="2"/>
      <c r="J6" s="2"/>
      <c r="K6" s="2"/>
      <c r="L6" s="2"/>
      <c r="M6" s="2"/>
      <c r="N6" s="64"/>
      <c r="O6" s="1" t="s">
        <v>2</v>
      </c>
      <c r="P6" s="1"/>
      <c r="Q6" s="1"/>
      <c r="R6" s="1"/>
      <c r="S6" s="1"/>
      <c r="T6" s="1"/>
      <c r="U6" s="12"/>
      <c r="V6" s="2"/>
      <c r="W6" s="2"/>
      <c r="X6" s="2"/>
      <c r="Y6" s="14"/>
      <c r="Z6" s="80"/>
    </row>
    <row r="7" spans="1:26" s="10" customFormat="1" ht="14.65" customHeight="1" x14ac:dyDescent="0.15">
      <c r="B7" s="21"/>
      <c r="C7" s="1" t="s">
        <v>3</v>
      </c>
      <c r="D7" s="1"/>
      <c r="E7" s="1"/>
      <c r="F7" s="1"/>
      <c r="G7" s="1"/>
      <c r="H7" s="1"/>
      <c r="I7" s="2"/>
      <c r="J7" s="2"/>
      <c r="K7" s="2"/>
      <c r="L7" s="2"/>
      <c r="M7" s="2"/>
      <c r="N7" s="67">
        <f>SUM(N8,N36,N39)</f>
        <v>172758747.52199996</v>
      </c>
      <c r="O7" s="1"/>
      <c r="P7" s="1" t="s">
        <v>4</v>
      </c>
      <c r="Q7" s="1"/>
      <c r="R7" s="1"/>
      <c r="S7" s="1"/>
      <c r="T7" s="1"/>
      <c r="U7" s="2"/>
      <c r="V7" s="2"/>
      <c r="W7" s="2"/>
      <c r="X7" s="2"/>
      <c r="Y7" s="14"/>
      <c r="Z7" s="80">
        <f>SUM(Z8:Z12)</f>
        <v>42248728.581</v>
      </c>
    </row>
    <row r="8" spans="1:26" s="10" customFormat="1" ht="14.65" customHeight="1" x14ac:dyDescent="0.15">
      <c r="B8" s="21"/>
      <c r="C8" s="1"/>
      <c r="D8" s="1" t="s">
        <v>5</v>
      </c>
      <c r="E8" s="1"/>
      <c r="F8" s="1"/>
      <c r="G8" s="1"/>
      <c r="H8" s="1"/>
      <c r="I8" s="2"/>
      <c r="J8" s="2"/>
      <c r="K8" s="2"/>
      <c r="L8" s="2"/>
      <c r="M8" s="2"/>
      <c r="N8" s="67">
        <f>SUM(N9,N25,N34:N35)</f>
        <v>160067579.02999997</v>
      </c>
      <c r="O8" s="1"/>
      <c r="P8" s="1"/>
      <c r="Q8" s="1" t="s">
        <v>66</v>
      </c>
      <c r="R8" s="1"/>
      <c r="S8" s="1"/>
      <c r="T8" s="1"/>
      <c r="U8" s="2"/>
      <c r="V8" s="2"/>
      <c r="W8" s="2"/>
      <c r="X8" s="2"/>
      <c r="Y8" s="14"/>
      <c r="Z8" s="80">
        <v>36354279.910999998</v>
      </c>
    </row>
    <row r="9" spans="1:26" s="10" customFormat="1" ht="14.65" customHeight="1" x14ac:dyDescent="0.15">
      <c r="B9" s="21"/>
      <c r="C9" s="1"/>
      <c r="D9" s="1"/>
      <c r="E9" s="1" t="s">
        <v>6</v>
      </c>
      <c r="F9" s="1"/>
      <c r="G9" s="1"/>
      <c r="H9" s="1"/>
      <c r="I9" s="2"/>
      <c r="J9" s="2"/>
      <c r="K9" s="2"/>
      <c r="L9" s="2"/>
      <c r="M9" s="2"/>
      <c r="N9" s="67">
        <f>SUM(N10:N24)</f>
        <v>50279538.213999994</v>
      </c>
      <c r="O9" s="1"/>
      <c r="P9" s="1"/>
      <c r="Q9" s="3" t="s">
        <v>7</v>
      </c>
      <c r="R9" s="1"/>
      <c r="S9" s="1"/>
      <c r="T9" s="1"/>
      <c r="U9" s="2"/>
      <c r="V9" s="2"/>
      <c r="W9" s="2"/>
      <c r="X9" s="2"/>
      <c r="Y9" s="14"/>
      <c r="Z9" s="80">
        <v>3207.6</v>
      </c>
    </row>
    <row r="10" spans="1:26" s="10" customFormat="1" ht="14.65" customHeight="1" x14ac:dyDescent="0.15">
      <c r="B10" s="21"/>
      <c r="C10" s="1"/>
      <c r="D10" s="1"/>
      <c r="E10" s="1"/>
      <c r="F10" s="1" t="s">
        <v>8</v>
      </c>
      <c r="G10" s="1"/>
      <c r="H10" s="1"/>
      <c r="I10" s="2"/>
      <c r="J10" s="2"/>
      <c r="K10" s="2"/>
      <c r="L10" s="2"/>
      <c r="M10" s="2"/>
      <c r="N10" s="67">
        <v>18513353.545000002</v>
      </c>
      <c r="O10" s="1"/>
      <c r="P10" s="1"/>
      <c r="Q10" s="1" t="s">
        <v>9</v>
      </c>
      <c r="R10" s="1"/>
      <c r="S10" s="1"/>
      <c r="T10" s="1"/>
      <c r="U10" s="2"/>
      <c r="V10" s="2"/>
      <c r="W10" s="2"/>
      <c r="X10" s="2"/>
      <c r="Y10" s="14"/>
      <c r="Z10" s="80">
        <v>5644405</v>
      </c>
    </row>
    <row r="11" spans="1:26" s="10" customFormat="1" ht="14.65" customHeight="1" x14ac:dyDescent="0.15">
      <c r="B11" s="21"/>
      <c r="C11" s="1"/>
      <c r="D11" s="1"/>
      <c r="E11" s="1"/>
      <c r="F11" s="1" t="s">
        <v>10</v>
      </c>
      <c r="G11" s="1"/>
      <c r="H11" s="1"/>
      <c r="I11" s="2"/>
      <c r="J11" s="2"/>
      <c r="K11" s="2"/>
      <c r="L11" s="2"/>
      <c r="M11" s="2"/>
      <c r="N11" s="67">
        <v>1839805.14</v>
      </c>
      <c r="O11" s="1"/>
      <c r="P11" s="1"/>
      <c r="Q11" s="1" t="s">
        <v>11</v>
      </c>
      <c r="R11" s="1"/>
      <c r="S11" s="1"/>
      <c r="T11" s="1"/>
      <c r="U11" s="2"/>
      <c r="V11" s="2"/>
      <c r="W11" s="2"/>
      <c r="X11" s="2"/>
      <c r="Y11" s="14"/>
      <c r="Z11" s="80">
        <v>0</v>
      </c>
    </row>
    <row r="12" spans="1:26" s="10" customFormat="1" ht="14.65" customHeight="1" x14ac:dyDescent="0.15">
      <c r="B12" s="21"/>
      <c r="C12" s="1"/>
      <c r="D12" s="1"/>
      <c r="E12" s="1"/>
      <c r="F12" s="1" t="s">
        <v>12</v>
      </c>
      <c r="G12" s="1"/>
      <c r="H12" s="1"/>
      <c r="I12" s="2"/>
      <c r="J12" s="2"/>
      <c r="K12" s="2"/>
      <c r="L12" s="2"/>
      <c r="M12" s="2"/>
      <c r="N12" s="67">
        <v>71831846.231999993</v>
      </c>
      <c r="O12" s="1"/>
      <c r="P12" s="1"/>
      <c r="Q12" s="1" t="s">
        <v>13</v>
      </c>
      <c r="R12" s="1"/>
      <c r="S12" s="1"/>
      <c r="T12" s="1"/>
      <c r="U12" s="2"/>
      <c r="V12" s="2"/>
      <c r="W12" s="2"/>
      <c r="X12" s="2"/>
      <c r="Y12" s="14"/>
      <c r="Z12" s="80">
        <v>246836.07</v>
      </c>
    </row>
    <row r="13" spans="1:26" s="10" customFormat="1" ht="14.65" customHeight="1" x14ac:dyDescent="0.15">
      <c r="B13" s="21"/>
      <c r="C13" s="1"/>
      <c r="D13" s="1"/>
      <c r="E13" s="1"/>
      <c r="F13" s="1" t="s">
        <v>14</v>
      </c>
      <c r="G13" s="1"/>
      <c r="H13" s="1"/>
      <c r="I13" s="2"/>
      <c r="J13" s="2"/>
      <c r="K13" s="2"/>
      <c r="L13" s="2"/>
      <c r="M13" s="2"/>
      <c r="N13" s="67">
        <v>-43013130.438000001</v>
      </c>
      <c r="O13" s="1"/>
      <c r="P13" s="1" t="s">
        <v>57</v>
      </c>
      <c r="Q13" s="1"/>
      <c r="R13" s="1"/>
      <c r="S13" s="1"/>
      <c r="T13" s="1"/>
      <c r="U13" s="2"/>
      <c r="V13" s="2"/>
      <c r="W13" s="2"/>
      <c r="X13" s="2"/>
      <c r="Y13" s="14"/>
      <c r="Z13" s="80">
        <f>SUM(Z14:Z21)</f>
        <v>6082064.0940000005</v>
      </c>
    </row>
    <row r="14" spans="1:26" s="10" customFormat="1" ht="14.65" customHeight="1" x14ac:dyDescent="0.15">
      <c r="B14" s="21"/>
      <c r="C14" s="1"/>
      <c r="D14" s="1"/>
      <c r="E14" s="1"/>
      <c r="F14" s="1" t="s">
        <v>15</v>
      </c>
      <c r="G14" s="1"/>
      <c r="H14" s="1"/>
      <c r="I14" s="2"/>
      <c r="J14" s="2"/>
      <c r="K14" s="2"/>
      <c r="L14" s="2"/>
      <c r="M14" s="2"/>
      <c r="N14" s="67">
        <v>1784942.1329999999</v>
      </c>
      <c r="O14" s="1"/>
      <c r="P14" s="1"/>
      <c r="Q14" s="3" t="s">
        <v>68</v>
      </c>
      <c r="R14" s="1"/>
      <c r="S14" s="1"/>
      <c r="T14" s="1"/>
      <c r="U14" s="2"/>
      <c r="V14" s="2"/>
      <c r="W14" s="2"/>
      <c r="X14" s="2"/>
      <c r="Y14" s="14"/>
      <c r="Z14" s="80">
        <v>4709775.0860000001</v>
      </c>
    </row>
    <row r="15" spans="1:26" s="10" customFormat="1" ht="14.65" customHeight="1" x14ac:dyDescent="0.15">
      <c r="B15" s="21"/>
      <c r="C15" s="1"/>
      <c r="D15" s="1"/>
      <c r="E15" s="1"/>
      <c r="F15" s="1" t="s">
        <v>16</v>
      </c>
      <c r="G15" s="1"/>
      <c r="H15" s="1"/>
      <c r="I15" s="2"/>
      <c r="J15" s="2"/>
      <c r="K15" s="2"/>
      <c r="L15" s="2"/>
      <c r="M15" s="2"/>
      <c r="N15" s="67">
        <v>-677310.39800000004</v>
      </c>
      <c r="O15" s="1"/>
      <c r="P15" s="1"/>
      <c r="Q15" s="3" t="s">
        <v>17</v>
      </c>
      <c r="R15" s="3"/>
      <c r="S15" s="3"/>
      <c r="T15" s="3"/>
      <c r="U15" s="13"/>
      <c r="V15" s="13"/>
      <c r="W15" s="13"/>
      <c r="X15" s="13"/>
      <c r="Y15" s="65"/>
      <c r="Z15" s="80">
        <v>514213.04100000003</v>
      </c>
    </row>
    <row r="16" spans="1:26" s="10" customFormat="1" ht="14.65" customHeight="1" x14ac:dyDescent="0.15">
      <c r="B16" s="21"/>
      <c r="C16" s="1"/>
      <c r="D16" s="1"/>
      <c r="E16" s="1"/>
      <c r="F16" s="1" t="s">
        <v>58</v>
      </c>
      <c r="G16" s="16"/>
      <c r="H16" s="16"/>
      <c r="I16" s="17"/>
      <c r="J16" s="17"/>
      <c r="K16" s="17"/>
      <c r="L16" s="17"/>
      <c r="M16" s="17"/>
      <c r="N16" s="67">
        <v>0</v>
      </c>
      <c r="O16" s="1"/>
      <c r="P16" s="1"/>
      <c r="Q16" s="3" t="s">
        <v>18</v>
      </c>
      <c r="R16" s="3"/>
      <c r="S16" s="3"/>
      <c r="T16" s="3"/>
      <c r="U16" s="13"/>
      <c r="V16" s="13"/>
      <c r="W16" s="13"/>
      <c r="X16" s="13"/>
      <c r="Y16" s="65"/>
      <c r="Z16" s="80">
        <v>23310.144</v>
      </c>
    </row>
    <row r="17" spans="2:26" s="10" customFormat="1" ht="14.65" customHeight="1" x14ac:dyDescent="0.15">
      <c r="B17" s="21"/>
      <c r="C17" s="1"/>
      <c r="D17" s="1"/>
      <c r="E17" s="1"/>
      <c r="F17" s="1" t="s">
        <v>59</v>
      </c>
      <c r="G17" s="16"/>
      <c r="H17" s="16"/>
      <c r="I17" s="17"/>
      <c r="J17" s="17"/>
      <c r="K17" s="17"/>
      <c r="L17" s="17"/>
      <c r="M17" s="17"/>
      <c r="N17" s="67">
        <v>0</v>
      </c>
      <c r="O17" s="2"/>
      <c r="P17" s="1"/>
      <c r="Q17" s="3" t="s">
        <v>19</v>
      </c>
      <c r="R17" s="3"/>
      <c r="S17" s="3"/>
      <c r="T17" s="3"/>
      <c r="U17" s="13"/>
      <c r="V17" s="13"/>
      <c r="W17" s="13"/>
      <c r="X17" s="13"/>
      <c r="Y17" s="65"/>
      <c r="Z17" s="80">
        <v>27.172000000000001</v>
      </c>
    </row>
    <row r="18" spans="2:26" s="10" customFormat="1" ht="14.65" customHeight="1" x14ac:dyDescent="0.15">
      <c r="B18" s="21"/>
      <c r="C18" s="1"/>
      <c r="D18" s="1"/>
      <c r="E18" s="1"/>
      <c r="F18" s="1" t="s">
        <v>20</v>
      </c>
      <c r="G18" s="16"/>
      <c r="H18" s="16"/>
      <c r="I18" s="17"/>
      <c r="J18" s="17"/>
      <c r="K18" s="17"/>
      <c r="L18" s="17"/>
      <c r="M18" s="17"/>
      <c r="N18" s="67">
        <v>0</v>
      </c>
      <c r="O18" s="2"/>
      <c r="P18" s="1"/>
      <c r="Q18" s="3" t="s">
        <v>21</v>
      </c>
      <c r="R18" s="3"/>
      <c r="S18" s="3"/>
      <c r="T18" s="3"/>
      <c r="U18" s="13"/>
      <c r="V18" s="13"/>
      <c r="W18" s="13"/>
      <c r="X18" s="13"/>
      <c r="Y18" s="65"/>
      <c r="Z18" s="80">
        <v>0</v>
      </c>
    </row>
    <row r="19" spans="2:26" s="10" customFormat="1" ht="14.65" customHeight="1" x14ac:dyDescent="0.15">
      <c r="B19" s="21"/>
      <c r="C19" s="1"/>
      <c r="D19" s="1"/>
      <c r="E19" s="1"/>
      <c r="F19" s="1" t="s">
        <v>60</v>
      </c>
      <c r="G19" s="16"/>
      <c r="H19" s="16"/>
      <c r="I19" s="17"/>
      <c r="J19" s="17"/>
      <c r="K19" s="17"/>
      <c r="L19" s="17"/>
      <c r="M19" s="17"/>
      <c r="N19" s="67">
        <v>0</v>
      </c>
      <c r="O19" s="1"/>
      <c r="P19" s="1"/>
      <c r="Q19" s="1" t="s">
        <v>22</v>
      </c>
      <c r="R19" s="1"/>
      <c r="S19" s="1"/>
      <c r="T19" s="1"/>
      <c r="U19" s="2"/>
      <c r="V19" s="2"/>
      <c r="W19" s="2"/>
      <c r="X19" s="2"/>
      <c r="Y19" s="14"/>
      <c r="Z19" s="80">
        <v>488356.266</v>
      </c>
    </row>
    <row r="20" spans="2:26" s="10" customFormat="1" ht="14.65" customHeight="1" x14ac:dyDescent="0.15">
      <c r="B20" s="21"/>
      <c r="C20" s="1"/>
      <c r="D20" s="1"/>
      <c r="E20" s="1"/>
      <c r="F20" s="1" t="s">
        <v>23</v>
      </c>
      <c r="G20" s="16"/>
      <c r="H20" s="16"/>
      <c r="I20" s="17"/>
      <c r="J20" s="17"/>
      <c r="K20" s="17"/>
      <c r="L20" s="17"/>
      <c r="M20" s="17"/>
      <c r="N20" s="67">
        <v>0</v>
      </c>
      <c r="O20" s="1"/>
      <c r="P20" s="1"/>
      <c r="Q20" s="3" t="s">
        <v>61</v>
      </c>
      <c r="R20" s="1"/>
      <c r="S20" s="1"/>
      <c r="T20" s="1"/>
      <c r="U20" s="2"/>
      <c r="V20" s="2"/>
      <c r="W20" s="2"/>
      <c r="X20" s="2"/>
      <c r="Y20" s="14"/>
      <c r="Z20" s="80">
        <v>313300.55</v>
      </c>
    </row>
    <row r="21" spans="2:26" s="10" customFormat="1" ht="14.65" customHeight="1" x14ac:dyDescent="0.15">
      <c r="B21" s="21"/>
      <c r="C21" s="1"/>
      <c r="D21" s="1"/>
      <c r="E21" s="1"/>
      <c r="F21" s="1" t="s">
        <v>24</v>
      </c>
      <c r="G21" s="16"/>
      <c r="H21" s="16"/>
      <c r="I21" s="17"/>
      <c r="J21" s="17"/>
      <c r="K21" s="17"/>
      <c r="L21" s="17"/>
      <c r="M21" s="17"/>
      <c r="N21" s="67">
        <v>0</v>
      </c>
      <c r="O21" s="1"/>
      <c r="P21" s="1"/>
      <c r="Q21" s="1" t="s">
        <v>13</v>
      </c>
      <c r="R21" s="1"/>
      <c r="S21" s="1"/>
      <c r="T21" s="1"/>
      <c r="U21" s="2"/>
      <c r="V21" s="2"/>
      <c r="W21" s="2"/>
      <c r="X21" s="2"/>
      <c r="Y21" s="14"/>
      <c r="Z21" s="80">
        <v>33081.834999999999</v>
      </c>
    </row>
    <row r="22" spans="2:26" s="10" customFormat="1" ht="14.65" customHeight="1" x14ac:dyDescent="0.15">
      <c r="B22" s="21"/>
      <c r="C22" s="1"/>
      <c r="D22" s="1"/>
      <c r="E22" s="1"/>
      <c r="F22" s="1" t="s">
        <v>62</v>
      </c>
      <c r="G22" s="1"/>
      <c r="H22" s="1"/>
      <c r="I22" s="2"/>
      <c r="J22" s="2"/>
      <c r="K22" s="2"/>
      <c r="L22" s="2"/>
      <c r="M22" s="2"/>
      <c r="N22" s="67">
        <v>290</v>
      </c>
      <c r="O22" s="154" t="s">
        <v>25</v>
      </c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82">
        <f>Z13+Z7</f>
        <v>48330792.674999997</v>
      </c>
    </row>
    <row r="23" spans="2:26" s="10" customFormat="1" ht="14.65" customHeight="1" x14ac:dyDescent="0.15">
      <c r="B23" s="21"/>
      <c r="C23" s="1"/>
      <c r="D23" s="1"/>
      <c r="E23" s="1"/>
      <c r="F23" s="1" t="s">
        <v>26</v>
      </c>
      <c r="G23" s="1"/>
      <c r="H23" s="1"/>
      <c r="I23" s="2"/>
      <c r="J23" s="2"/>
      <c r="K23" s="2"/>
      <c r="L23" s="2"/>
      <c r="M23" s="2"/>
      <c r="N23" s="67">
        <v>-258</v>
      </c>
      <c r="O23" s="1" t="s">
        <v>27</v>
      </c>
      <c r="P23" s="22"/>
      <c r="Q23" s="22"/>
      <c r="R23" s="22"/>
      <c r="S23" s="22"/>
      <c r="T23" s="22"/>
      <c r="U23" s="22"/>
      <c r="V23" s="22"/>
      <c r="W23" s="22"/>
      <c r="X23" s="22"/>
      <c r="Y23" s="66"/>
      <c r="Z23" s="80"/>
    </row>
    <row r="24" spans="2:26" s="10" customFormat="1" ht="14.65" customHeight="1" x14ac:dyDescent="0.15">
      <c r="B24" s="21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67">
        <v>0</v>
      </c>
      <c r="O24" s="1"/>
      <c r="P24" s="3" t="s">
        <v>29</v>
      </c>
      <c r="Q24" s="1"/>
      <c r="R24" s="1"/>
      <c r="S24" s="1"/>
      <c r="T24" s="1"/>
      <c r="U24" s="2"/>
      <c r="V24" s="2"/>
      <c r="W24" s="2"/>
      <c r="X24" s="2"/>
      <c r="Y24" s="14"/>
      <c r="Z24" s="80">
        <f>N7+N55+N56</f>
        <v>176448833.03199995</v>
      </c>
    </row>
    <row r="25" spans="2:26" s="10" customFormat="1" ht="14.65" customHeight="1" x14ac:dyDescent="0.15">
      <c r="B25" s="21"/>
      <c r="C25" s="1"/>
      <c r="D25" s="1"/>
      <c r="E25" s="1" t="s">
        <v>30</v>
      </c>
      <c r="F25" s="1"/>
      <c r="G25" s="1"/>
      <c r="H25" s="1"/>
      <c r="I25" s="2"/>
      <c r="J25" s="2"/>
      <c r="K25" s="2"/>
      <c r="L25" s="2"/>
      <c r="M25" s="2"/>
      <c r="N25" s="67">
        <f>SUM(N26:N33)</f>
        <v>107251802.79799998</v>
      </c>
      <c r="O25" s="1"/>
      <c r="P25" s="2" t="s">
        <v>31</v>
      </c>
      <c r="Q25" s="1"/>
      <c r="R25" s="1"/>
      <c r="S25" s="1"/>
      <c r="T25" s="1"/>
      <c r="U25" s="2"/>
      <c r="V25" s="2"/>
      <c r="W25" s="2"/>
      <c r="X25" s="2"/>
      <c r="Y25" s="14"/>
      <c r="Z25" s="80">
        <f>N63-Z22-Z24-Z26</f>
        <v>-42710870.145000003</v>
      </c>
    </row>
    <row r="26" spans="2:26" s="10" customFormat="1" ht="14.65" customHeight="1" x14ac:dyDescent="0.15">
      <c r="B26" s="21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67">
        <v>2534140.4169999999</v>
      </c>
      <c r="O26" s="11"/>
      <c r="P26" s="2" t="s">
        <v>69</v>
      </c>
      <c r="Q26" s="2"/>
      <c r="R26" s="2"/>
      <c r="S26" s="2"/>
      <c r="T26" s="2"/>
      <c r="U26" s="2"/>
      <c r="V26" s="2"/>
      <c r="W26" s="2"/>
      <c r="X26" s="2"/>
      <c r="Y26" s="14"/>
      <c r="Z26" s="80">
        <v>142503.334</v>
      </c>
    </row>
    <row r="27" spans="2:26" s="10" customFormat="1" ht="14.65" customHeight="1" x14ac:dyDescent="0.15">
      <c r="B27" s="21"/>
      <c r="C27" s="1"/>
      <c r="D27" s="1"/>
      <c r="E27" s="1"/>
      <c r="F27" s="1" t="s">
        <v>12</v>
      </c>
      <c r="G27" s="1"/>
      <c r="H27" s="1"/>
      <c r="I27" s="2"/>
      <c r="J27" s="2"/>
      <c r="K27" s="2"/>
      <c r="L27" s="2"/>
      <c r="M27" s="2"/>
      <c r="N27" s="67">
        <v>2320244.8969999999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14"/>
      <c r="Z27" s="80"/>
    </row>
    <row r="28" spans="2:26" s="10" customFormat="1" ht="14.65" customHeight="1" x14ac:dyDescent="0.15">
      <c r="B28" s="21"/>
      <c r="C28" s="1"/>
      <c r="D28" s="1"/>
      <c r="E28" s="1"/>
      <c r="F28" s="1" t="s">
        <v>14</v>
      </c>
      <c r="G28" s="1"/>
      <c r="H28" s="1"/>
      <c r="I28" s="2"/>
      <c r="J28" s="2"/>
      <c r="K28" s="2"/>
      <c r="L28" s="2"/>
      <c r="M28" s="2"/>
      <c r="N28" s="67">
        <v>-1228300.3389999999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14"/>
      <c r="Z28" s="80"/>
    </row>
    <row r="29" spans="2:26" s="10" customFormat="1" ht="14.65" customHeight="1" x14ac:dyDescent="0.15">
      <c r="B29" s="21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67">
        <v>182074845.93599999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14"/>
      <c r="Z29" s="80"/>
    </row>
    <row r="30" spans="2:26" s="10" customFormat="1" ht="14.65" customHeight="1" x14ac:dyDescent="0.15">
      <c r="B30" s="21"/>
      <c r="C30" s="1"/>
      <c r="D30" s="1"/>
      <c r="E30" s="1"/>
      <c r="F30" s="1" t="s">
        <v>16</v>
      </c>
      <c r="G30" s="1"/>
      <c r="H30" s="1"/>
      <c r="I30" s="2"/>
      <c r="J30" s="2"/>
      <c r="K30" s="2"/>
      <c r="L30" s="2"/>
      <c r="M30" s="2"/>
      <c r="N30" s="67">
        <v>-79424451.638999999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14"/>
      <c r="Z30" s="80"/>
    </row>
    <row r="31" spans="2:26" s="10" customFormat="1" ht="14.65" customHeight="1" x14ac:dyDescent="0.15">
      <c r="B31" s="21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67"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14"/>
      <c r="Z31" s="80"/>
    </row>
    <row r="32" spans="2:26" s="10" customFormat="1" ht="14.65" customHeight="1" x14ac:dyDescent="0.15">
      <c r="B32" s="21"/>
      <c r="C32" s="1"/>
      <c r="D32" s="1"/>
      <c r="E32" s="1"/>
      <c r="F32" s="1" t="s">
        <v>26</v>
      </c>
      <c r="G32" s="1"/>
      <c r="H32" s="1"/>
      <c r="I32" s="2"/>
      <c r="J32" s="2"/>
      <c r="K32" s="2"/>
      <c r="L32" s="2"/>
      <c r="M32" s="2"/>
      <c r="N32" s="67"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14"/>
      <c r="Z32" s="80"/>
    </row>
    <row r="33" spans="2:26" s="10" customFormat="1" ht="14.65" customHeight="1" x14ac:dyDescent="0.15">
      <c r="B33" s="21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67">
        <v>975323.52599999995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14"/>
      <c r="Z33" s="80"/>
    </row>
    <row r="34" spans="2:26" s="10" customFormat="1" ht="14.65" customHeight="1" x14ac:dyDescent="0.15">
      <c r="B34" s="21"/>
      <c r="C34" s="1"/>
      <c r="D34" s="1"/>
      <c r="E34" s="1" t="s">
        <v>35</v>
      </c>
      <c r="F34" s="18"/>
      <c r="G34" s="18"/>
      <c r="H34" s="18"/>
      <c r="I34" s="19"/>
      <c r="J34" s="19"/>
      <c r="K34" s="19"/>
      <c r="L34" s="19"/>
      <c r="M34" s="19"/>
      <c r="N34" s="67">
        <v>7246234.6679999996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14"/>
      <c r="Z34" s="80"/>
    </row>
    <row r="35" spans="2:26" s="10" customFormat="1" ht="14.65" customHeight="1" x14ac:dyDescent="0.15">
      <c r="B35" s="21"/>
      <c r="C35" s="1"/>
      <c r="D35" s="1"/>
      <c r="E35" s="1" t="s">
        <v>36</v>
      </c>
      <c r="F35" s="18"/>
      <c r="G35" s="18"/>
      <c r="H35" s="18"/>
      <c r="I35" s="19"/>
      <c r="J35" s="19"/>
      <c r="K35" s="19"/>
      <c r="L35" s="19"/>
      <c r="M35" s="19"/>
      <c r="N35" s="67">
        <v>-4709996.6500000004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14"/>
      <c r="Z35" s="80"/>
    </row>
    <row r="36" spans="2:26" s="10" customFormat="1" ht="14.65" customHeight="1" x14ac:dyDescent="0.15">
      <c r="B36" s="21"/>
      <c r="C36" s="1"/>
      <c r="D36" s="1" t="s">
        <v>37</v>
      </c>
      <c r="E36" s="1"/>
      <c r="F36" s="18"/>
      <c r="G36" s="18"/>
      <c r="H36" s="18"/>
      <c r="I36" s="19"/>
      <c r="J36" s="19"/>
      <c r="K36" s="19"/>
      <c r="L36" s="19"/>
      <c r="M36" s="19"/>
      <c r="N36" s="67">
        <f>SUM(N37:N38)</f>
        <v>7006.2870000000003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14"/>
      <c r="Z36" s="80"/>
    </row>
    <row r="37" spans="2:26" s="10" customFormat="1" ht="14.65" customHeight="1" x14ac:dyDescent="0.15">
      <c r="B37" s="21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67">
        <v>613.96100000000001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14"/>
      <c r="Z37" s="80"/>
    </row>
    <row r="38" spans="2:26" s="10" customFormat="1" ht="14.65" customHeight="1" x14ac:dyDescent="0.15">
      <c r="B38" s="21"/>
      <c r="C38" s="1"/>
      <c r="D38" s="1"/>
      <c r="E38" s="1" t="s">
        <v>63</v>
      </c>
      <c r="F38" s="1"/>
      <c r="G38" s="1"/>
      <c r="H38" s="1"/>
      <c r="I38" s="2"/>
      <c r="J38" s="2"/>
      <c r="K38" s="2"/>
      <c r="L38" s="2"/>
      <c r="M38" s="2"/>
      <c r="N38" s="67">
        <v>6392.326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14"/>
      <c r="Z38" s="80"/>
    </row>
    <row r="39" spans="2:26" s="10" customFormat="1" ht="14.65" customHeight="1" x14ac:dyDescent="0.15">
      <c r="B39" s="21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67">
        <f>SUM(N40,N44:N47,N50:N51)</f>
        <v>12684162.204999998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14"/>
      <c r="Z39" s="80"/>
    </row>
    <row r="40" spans="2:26" s="10" customFormat="1" ht="14.65" customHeight="1" x14ac:dyDescent="0.15">
      <c r="B40" s="21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67">
        <f>SUM(N41:N43)</f>
        <v>334993.76799999998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14"/>
      <c r="Z40" s="80"/>
    </row>
    <row r="41" spans="2:26" s="10" customFormat="1" ht="14.65" customHeight="1" x14ac:dyDescent="0.15">
      <c r="B41" s="21"/>
      <c r="C41" s="1"/>
      <c r="D41" s="1"/>
      <c r="E41" s="1"/>
      <c r="F41" s="3" t="s">
        <v>41</v>
      </c>
      <c r="G41" s="1"/>
      <c r="H41" s="1"/>
      <c r="I41" s="1"/>
      <c r="J41" s="2"/>
      <c r="K41" s="2"/>
      <c r="L41" s="2"/>
      <c r="M41" s="2"/>
      <c r="N41" s="67">
        <v>279523.16800000001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14"/>
      <c r="Z41" s="80"/>
    </row>
    <row r="42" spans="2:26" s="10" customFormat="1" ht="14.65" customHeight="1" x14ac:dyDescent="0.15">
      <c r="B42" s="21"/>
      <c r="C42" s="1"/>
      <c r="D42" s="1"/>
      <c r="E42" s="1"/>
      <c r="F42" s="3" t="s">
        <v>42</v>
      </c>
      <c r="G42" s="1"/>
      <c r="H42" s="1"/>
      <c r="I42" s="1"/>
      <c r="J42" s="2"/>
      <c r="K42" s="2"/>
      <c r="L42" s="2"/>
      <c r="M42" s="2"/>
      <c r="N42" s="67">
        <v>55470.6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14"/>
      <c r="Z42" s="80"/>
    </row>
    <row r="43" spans="2:26" s="10" customFormat="1" ht="14.65" customHeight="1" x14ac:dyDescent="0.15">
      <c r="B43" s="21"/>
      <c r="C43" s="1"/>
      <c r="D43" s="1"/>
      <c r="E43" s="1"/>
      <c r="F43" s="3" t="s">
        <v>13</v>
      </c>
      <c r="G43" s="1"/>
      <c r="H43" s="1"/>
      <c r="I43" s="1"/>
      <c r="J43" s="2"/>
      <c r="K43" s="2"/>
      <c r="L43" s="2"/>
      <c r="M43" s="2"/>
      <c r="N43" s="67"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14"/>
      <c r="Z43" s="80"/>
    </row>
    <row r="44" spans="2:26" s="10" customFormat="1" ht="14.65" customHeight="1" x14ac:dyDescent="0.15">
      <c r="B44" s="21"/>
      <c r="C44" s="1"/>
      <c r="D44" s="1"/>
      <c r="E44" s="1"/>
      <c r="F44" s="3"/>
      <c r="G44" s="1"/>
      <c r="H44" s="1"/>
      <c r="I44" s="1"/>
      <c r="J44" s="2"/>
      <c r="K44" s="2"/>
      <c r="L44" s="2"/>
      <c r="M44" s="2"/>
      <c r="N44" s="67"/>
      <c r="O44" s="2"/>
      <c r="P44" s="2"/>
      <c r="Q44" s="2"/>
      <c r="R44" s="2"/>
      <c r="S44" s="2"/>
      <c r="T44" s="2"/>
      <c r="U44" s="2"/>
      <c r="V44" s="2"/>
      <c r="W44" s="2"/>
      <c r="X44" s="2"/>
      <c r="Y44" s="14"/>
      <c r="Z44" s="80"/>
    </row>
    <row r="45" spans="2:26" s="10" customFormat="1" ht="14.65" customHeight="1" x14ac:dyDescent="0.15">
      <c r="B45" s="21"/>
      <c r="C45" s="1"/>
      <c r="D45" s="1"/>
      <c r="E45" s="1" t="s">
        <v>43</v>
      </c>
      <c r="F45" s="1"/>
      <c r="G45" s="1"/>
      <c r="H45" s="1"/>
      <c r="I45" s="2"/>
      <c r="J45" s="2"/>
      <c r="K45" s="2"/>
      <c r="L45" s="2"/>
      <c r="M45" s="2"/>
      <c r="N45" s="67">
        <v>482910.913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14"/>
      <c r="Z45" s="80"/>
    </row>
    <row r="46" spans="2:26" s="10" customFormat="1" ht="14.65" customHeight="1" x14ac:dyDescent="0.15">
      <c r="B46" s="21"/>
      <c r="C46" s="1"/>
      <c r="D46" s="1"/>
      <c r="E46" s="1" t="s">
        <v>44</v>
      </c>
      <c r="F46" s="1"/>
      <c r="G46" s="1"/>
      <c r="H46" s="1"/>
      <c r="I46" s="2"/>
      <c r="J46" s="2"/>
      <c r="K46" s="2"/>
      <c r="L46" s="2"/>
      <c r="M46" s="2"/>
      <c r="N46" s="67">
        <v>163583.25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14"/>
      <c r="Z46" s="80"/>
    </row>
    <row r="47" spans="2:26" s="10" customFormat="1" ht="14.65" customHeight="1" x14ac:dyDescent="0.15">
      <c r="B47" s="21"/>
      <c r="C47" s="1"/>
      <c r="D47" s="1"/>
      <c r="E47" s="1" t="s">
        <v>45</v>
      </c>
      <c r="F47" s="1"/>
      <c r="G47" s="1"/>
      <c r="H47" s="1"/>
      <c r="I47" s="2"/>
      <c r="J47" s="2"/>
      <c r="K47" s="2"/>
      <c r="L47" s="2"/>
      <c r="M47" s="2"/>
      <c r="N47" s="67">
        <f>SUM(N48:N49)</f>
        <v>11738211.580999998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14"/>
      <c r="Z47" s="80"/>
    </row>
    <row r="48" spans="2:26" s="10" customFormat="1" ht="14.65" customHeight="1" x14ac:dyDescent="0.15">
      <c r="B48" s="21"/>
      <c r="C48" s="1"/>
      <c r="D48" s="1"/>
      <c r="E48" s="1"/>
      <c r="F48" s="3" t="s">
        <v>46</v>
      </c>
      <c r="G48" s="1"/>
      <c r="H48" s="1"/>
      <c r="I48" s="2"/>
      <c r="J48" s="2"/>
      <c r="K48" s="2"/>
      <c r="L48" s="2"/>
      <c r="M48" s="2"/>
      <c r="N48" s="67">
        <v>38843.040000000001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14"/>
      <c r="Z48" s="80"/>
    </row>
    <row r="49" spans="2:26" s="10" customFormat="1" ht="14.65" customHeight="1" x14ac:dyDescent="0.15">
      <c r="B49" s="21"/>
      <c r="C49" s="2"/>
      <c r="D49" s="1"/>
      <c r="E49" s="1"/>
      <c r="F49" s="1" t="s">
        <v>34</v>
      </c>
      <c r="G49" s="1"/>
      <c r="H49" s="1"/>
      <c r="I49" s="2"/>
      <c r="J49" s="2"/>
      <c r="K49" s="2"/>
      <c r="L49" s="2"/>
      <c r="M49" s="2"/>
      <c r="N49" s="67">
        <v>11699368.540999999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14"/>
      <c r="Z49" s="80"/>
    </row>
    <row r="50" spans="2:26" s="10" customFormat="1" ht="14.65" customHeight="1" x14ac:dyDescent="0.15">
      <c r="B50" s="21"/>
      <c r="C50" s="2"/>
      <c r="D50" s="1"/>
      <c r="E50" s="1" t="s">
        <v>13</v>
      </c>
      <c r="F50" s="1"/>
      <c r="G50" s="1"/>
      <c r="H50" s="1"/>
      <c r="I50" s="2"/>
      <c r="J50" s="2"/>
      <c r="K50" s="2"/>
      <c r="L50" s="2"/>
      <c r="M50" s="2"/>
      <c r="N50" s="67">
        <v>22161.671999999999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14"/>
      <c r="Z50" s="80"/>
    </row>
    <row r="51" spans="2:26" s="10" customFormat="1" ht="14.65" customHeight="1" x14ac:dyDescent="0.15">
      <c r="B51" s="21"/>
      <c r="C51" s="2"/>
      <c r="D51" s="1"/>
      <c r="E51" s="3" t="s">
        <v>47</v>
      </c>
      <c r="F51" s="1"/>
      <c r="G51" s="1"/>
      <c r="H51" s="1"/>
      <c r="I51" s="2"/>
      <c r="J51" s="2"/>
      <c r="K51" s="2"/>
      <c r="L51" s="2"/>
      <c r="M51" s="2"/>
      <c r="N51" s="67">
        <v>-57698.978999999999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14"/>
      <c r="Z51" s="80"/>
    </row>
    <row r="52" spans="2:26" s="10" customFormat="1" ht="14.65" customHeight="1" x14ac:dyDescent="0.15">
      <c r="B52" s="21"/>
      <c r="C52" s="2" t="s">
        <v>48</v>
      </c>
      <c r="D52" s="1"/>
      <c r="E52" s="20"/>
      <c r="F52" s="20"/>
      <c r="G52" s="20"/>
      <c r="H52" s="2"/>
      <c r="I52" s="2"/>
      <c r="J52" s="2"/>
      <c r="K52" s="2"/>
      <c r="L52" s="2"/>
      <c r="M52" s="2"/>
      <c r="N52" s="67">
        <f>SUM(N53:N56,N59:N61)</f>
        <v>9276850.8780000005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14"/>
      <c r="Z52" s="80"/>
    </row>
    <row r="53" spans="2:26" s="10" customFormat="1" ht="14.65" customHeight="1" x14ac:dyDescent="0.15">
      <c r="B53" s="21"/>
      <c r="C53" s="2"/>
      <c r="D53" s="1" t="s">
        <v>49</v>
      </c>
      <c r="E53" s="20"/>
      <c r="F53" s="20"/>
      <c r="G53" s="20"/>
      <c r="H53" s="2"/>
      <c r="I53" s="2"/>
      <c r="J53" s="2"/>
      <c r="K53" s="2"/>
      <c r="L53" s="2"/>
      <c r="M53" s="2"/>
      <c r="N53" s="67">
        <v>4671799.0669999998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14"/>
      <c r="Z53" s="80"/>
    </row>
    <row r="54" spans="2:26" s="10" customFormat="1" ht="14.65" customHeight="1" x14ac:dyDescent="0.15">
      <c r="B54" s="21"/>
      <c r="C54" s="2"/>
      <c r="D54" s="3" t="s">
        <v>50</v>
      </c>
      <c r="E54" s="1"/>
      <c r="F54" s="18"/>
      <c r="G54" s="1"/>
      <c r="H54" s="1"/>
      <c r="I54" s="2"/>
      <c r="J54" s="2"/>
      <c r="K54" s="2"/>
      <c r="L54" s="2"/>
      <c r="M54" s="2"/>
      <c r="N54" s="67">
        <v>784049.26399999997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14"/>
      <c r="Z54" s="80"/>
    </row>
    <row r="55" spans="2:26" s="10" customFormat="1" ht="14.65" customHeight="1" x14ac:dyDescent="0.15">
      <c r="B55" s="21"/>
      <c r="C55" s="2"/>
      <c r="D55" s="1" t="s">
        <v>51</v>
      </c>
      <c r="E55" s="1"/>
      <c r="F55" s="1"/>
      <c r="G55" s="1"/>
      <c r="H55" s="1"/>
      <c r="I55" s="2"/>
      <c r="J55" s="2"/>
      <c r="K55" s="2"/>
      <c r="L55" s="2"/>
      <c r="M55" s="2"/>
      <c r="N55" s="67">
        <v>4838.75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14"/>
      <c r="Z55" s="80"/>
    </row>
    <row r="56" spans="2:26" s="10" customFormat="1" ht="14.65" customHeight="1" x14ac:dyDescent="0.15">
      <c r="B56" s="21"/>
      <c r="C56" s="1"/>
      <c r="D56" s="1" t="s">
        <v>45</v>
      </c>
      <c r="E56" s="1"/>
      <c r="F56" s="18"/>
      <c r="G56" s="1"/>
      <c r="H56" s="1"/>
      <c r="I56" s="2"/>
      <c r="J56" s="2"/>
      <c r="K56" s="2"/>
      <c r="L56" s="2"/>
      <c r="M56" s="2"/>
      <c r="N56" s="67">
        <f>SUM(N57:N58)</f>
        <v>3685246.76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14"/>
      <c r="Z56" s="80"/>
    </row>
    <row r="57" spans="2:26" s="10" customFormat="1" ht="14.65" customHeight="1" x14ac:dyDescent="0.15">
      <c r="B57" s="21"/>
      <c r="C57" s="1"/>
      <c r="D57" s="1"/>
      <c r="E57" s="1" t="s">
        <v>52</v>
      </c>
      <c r="F57" s="1"/>
      <c r="G57" s="1"/>
      <c r="H57" s="1"/>
      <c r="I57" s="2"/>
      <c r="J57" s="2"/>
      <c r="K57" s="2"/>
      <c r="L57" s="2"/>
      <c r="M57" s="2"/>
      <c r="N57" s="67">
        <v>3685246.76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14"/>
      <c r="Z57" s="80"/>
    </row>
    <row r="58" spans="2:26" s="10" customFormat="1" ht="14.65" customHeight="1" x14ac:dyDescent="0.15">
      <c r="B58" s="21"/>
      <c r="C58" s="1"/>
      <c r="D58" s="1"/>
      <c r="E58" s="3" t="s">
        <v>46</v>
      </c>
      <c r="F58" s="1"/>
      <c r="G58" s="1"/>
      <c r="H58" s="1"/>
      <c r="I58" s="2"/>
      <c r="J58" s="2"/>
      <c r="K58" s="2"/>
      <c r="L58" s="2"/>
      <c r="M58" s="2"/>
      <c r="N58" s="67"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14"/>
      <c r="Z58" s="80"/>
    </row>
    <row r="59" spans="2:26" s="10" customFormat="1" ht="14.65" customHeight="1" x14ac:dyDescent="0.15">
      <c r="B59" s="21"/>
      <c r="C59" s="1"/>
      <c r="D59" s="1" t="s">
        <v>53</v>
      </c>
      <c r="E59" s="3"/>
      <c r="F59" s="1"/>
      <c r="G59" s="1"/>
      <c r="H59" s="1"/>
      <c r="I59" s="2"/>
      <c r="J59" s="2"/>
      <c r="K59" s="2"/>
      <c r="L59" s="2"/>
      <c r="M59" s="2"/>
      <c r="N59" s="67">
        <v>105446.36500000001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14"/>
      <c r="Z59" s="80"/>
    </row>
    <row r="60" spans="2:26" s="10" customFormat="1" ht="14.65" customHeight="1" x14ac:dyDescent="0.15">
      <c r="B60" s="21"/>
      <c r="C60" s="1"/>
      <c r="D60" s="1" t="s">
        <v>34</v>
      </c>
      <c r="E60" s="1"/>
      <c r="F60" s="18"/>
      <c r="G60" s="1"/>
      <c r="H60" s="1"/>
      <c r="I60" s="2"/>
      <c r="J60" s="2"/>
      <c r="K60" s="2"/>
      <c r="L60" s="2"/>
      <c r="M60" s="2"/>
      <c r="N60" s="67">
        <v>32646.681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14"/>
      <c r="Z60" s="80"/>
    </row>
    <row r="61" spans="2:26" s="10" customFormat="1" ht="14.65" customHeight="1" x14ac:dyDescent="0.15">
      <c r="B61" s="21"/>
      <c r="C61" s="1"/>
      <c r="D61" s="15" t="s">
        <v>65</v>
      </c>
      <c r="E61" s="1"/>
      <c r="F61" s="1"/>
      <c r="G61" s="1"/>
      <c r="H61" s="1"/>
      <c r="I61" s="2"/>
      <c r="J61" s="2"/>
      <c r="K61" s="2"/>
      <c r="L61" s="2"/>
      <c r="M61" s="2"/>
      <c r="N61" s="67">
        <v>-7176.009</v>
      </c>
      <c r="O61" s="146"/>
      <c r="P61" s="147"/>
      <c r="Q61" s="147"/>
      <c r="R61" s="147"/>
      <c r="S61" s="147"/>
      <c r="T61" s="147"/>
      <c r="U61" s="147"/>
      <c r="V61" s="147"/>
      <c r="W61" s="147"/>
      <c r="X61" s="147"/>
      <c r="Y61" s="148"/>
      <c r="Z61" s="83"/>
    </row>
    <row r="62" spans="2:26" s="10" customFormat="1" ht="16.5" customHeight="1" thickBot="1" x14ac:dyDescent="0.2">
      <c r="B62" s="21"/>
      <c r="C62" s="1" t="s">
        <v>67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67">
        <v>175660.49600000001</v>
      </c>
      <c r="O62" s="149" t="s">
        <v>54</v>
      </c>
      <c r="P62" s="150"/>
      <c r="Q62" s="150"/>
      <c r="R62" s="150"/>
      <c r="S62" s="150"/>
      <c r="T62" s="150"/>
      <c r="U62" s="150"/>
      <c r="V62" s="150"/>
      <c r="W62" s="150"/>
      <c r="X62" s="150"/>
      <c r="Y62" s="151"/>
      <c r="Z62" s="81">
        <f>SUM(Z24,Z25,Z26)</f>
        <v>133880466.22099994</v>
      </c>
    </row>
    <row r="63" spans="2:26" s="10" customFormat="1" ht="14.65" customHeight="1" thickBot="1" x14ac:dyDescent="0.2">
      <c r="B63" s="152" t="s">
        <v>55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68">
        <f>SUM(N52,N7,N62)</f>
        <v>182211258.89599994</v>
      </c>
      <c r="O63" s="142" t="s">
        <v>56</v>
      </c>
      <c r="P63" s="143"/>
      <c r="Q63" s="143"/>
      <c r="R63" s="143"/>
      <c r="S63" s="143"/>
      <c r="T63" s="143"/>
      <c r="U63" s="143"/>
      <c r="V63" s="143"/>
      <c r="W63" s="143"/>
      <c r="X63" s="143"/>
      <c r="Y63" s="145"/>
      <c r="Z63" s="84">
        <f>SUM(Z62,Z22)</f>
        <v>182211258.89599994</v>
      </c>
    </row>
    <row r="64" spans="2:26" s="10" customFormat="1" ht="9.7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2"/>
    </row>
    <row r="65" spans="1:26" s="10" customFormat="1" ht="14.65" customHeight="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Z65" s="4"/>
    </row>
    <row r="66" spans="1:26" s="10" customFormat="1" ht="5.25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Z66" s="9"/>
    </row>
    <row r="67" spans="1:26" s="10" customFormat="1" ht="14.65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Z67" s="5"/>
    </row>
    <row r="68" spans="1:26" s="10" customFormat="1" ht="14.65" customHeight="1" x14ac:dyDescent="0.15">
      <c r="Z68" s="5"/>
    </row>
    <row r="69" spans="1:26" s="10" customFormat="1" ht="14.65" customHeight="1" x14ac:dyDescent="0.15"/>
    <row r="70" spans="1:26" s="10" customFormat="1" ht="14.65" customHeight="1" x14ac:dyDescent="0.15"/>
    <row r="71" spans="1:26" s="10" customFormat="1" ht="14.65" customHeight="1" x14ac:dyDescent="0.15"/>
    <row r="72" spans="1:26" s="10" customFormat="1" ht="14.65" customHeight="1" x14ac:dyDescent="0.15"/>
    <row r="73" spans="1:26" s="10" customFormat="1" ht="14.65" customHeight="1" x14ac:dyDescent="0.15"/>
    <row r="74" spans="1:26" s="10" customFormat="1" ht="14.65" customHeight="1" x14ac:dyDescent="0.15"/>
    <row r="75" spans="1:26" s="10" customFormat="1" ht="14.65" customHeight="1" x14ac:dyDescent="0.15"/>
    <row r="76" spans="1:26" s="10" customFormat="1" ht="14.65" customHeight="1" x14ac:dyDescent="0.15"/>
    <row r="77" spans="1:26" s="10" customFormat="1" ht="14.65" customHeight="1" x14ac:dyDescent="0.15"/>
    <row r="78" spans="1:26" s="10" customFormat="1" ht="14.65" customHeight="1" x14ac:dyDescent="0.15">
      <c r="A78" s="4"/>
    </row>
    <row r="79" spans="1:26" s="10" customFormat="1" ht="14.65" customHeight="1" x14ac:dyDescent="0.15">
      <c r="A79" s="9"/>
    </row>
    <row r="80" spans="1:26" s="10" customFormat="1" ht="14.65" customHeight="1" x14ac:dyDescent="0.15">
      <c r="A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s="10" customFormat="1" ht="14.65" customHeight="1" x14ac:dyDescent="0.15">
      <c r="A81" s="5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6" s="10" customFormat="1" ht="14.65" customHeight="1" x14ac:dyDescent="0.15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s="10" customFormat="1" ht="14.65" customHeight="1" x14ac:dyDescent="0.15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6" s="4" customFormat="1" ht="14.65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9" customFormat="1" ht="14.65" hidden="1" customHeight="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65" hidden="1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65" hidden="1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0" customFormat="1" ht="14.65" hidden="1" customHeight="1" x14ac:dyDescent="0.15"/>
    <row r="89" spans="1:26" s="10" customFormat="1" ht="14.65" hidden="1" customHeight="1" x14ac:dyDescent="0.15"/>
    <row r="90" spans="1:26" s="10" customFormat="1" ht="14.65" hidden="1" customHeight="1" x14ac:dyDescent="0.15"/>
    <row r="91" spans="1:26" s="10" customFormat="1" ht="14.65" hidden="1" customHeight="1" x14ac:dyDescent="0.15"/>
    <row r="92" spans="1:26" s="10" customFormat="1" ht="14.65" hidden="1" customHeight="1" x14ac:dyDescent="0.15"/>
    <row r="93" spans="1:26" s="10" customFormat="1" ht="14.65" hidden="1" customHeight="1" x14ac:dyDescent="0.15"/>
    <row r="94" spans="1:26" s="10" customFormat="1" ht="14.65" hidden="1" customHeight="1" x14ac:dyDescent="0.15"/>
    <row r="95" spans="1:26" s="10" customFormat="1" ht="14.65" hidden="1" customHeight="1" x14ac:dyDescent="0.15"/>
    <row r="96" spans="1:26" s="10" customFormat="1" ht="14.65" hidden="1" customHeight="1" x14ac:dyDescent="0.15"/>
    <row r="97" spans="2:26" s="10" customFormat="1" ht="14.65" hidden="1" customHeight="1" x14ac:dyDescent="0.15"/>
    <row r="98" spans="2:26" s="10" customFormat="1" ht="14.65" hidden="1" customHeight="1" x14ac:dyDescent="0.15"/>
    <row r="99" spans="2:26" s="10" customFormat="1" ht="14.65" hidden="1" customHeight="1" x14ac:dyDescent="0.15"/>
    <row r="100" spans="2:26" s="10" customFormat="1" ht="14.65" hidden="1" customHeight="1" x14ac:dyDescent="0.15"/>
    <row r="101" spans="2:26" s="10" customFormat="1" ht="14.65" hidden="1" customHeight="1" x14ac:dyDescent="0.15"/>
    <row r="102" spans="2:26" s="10" customFormat="1" ht="14.65" hidden="1" customHeight="1" x14ac:dyDescent="0.15"/>
    <row r="103" spans="2:26" s="10" customFormat="1" ht="14.65" hidden="1" customHeight="1" x14ac:dyDescent="0.15"/>
    <row r="104" spans="2:26" s="10" customFormat="1" ht="14.65" hidden="1" customHeight="1" x14ac:dyDescent="0.15"/>
    <row r="105" spans="2:26" s="10" customFormat="1" ht="14.65" hidden="1" customHeight="1" x14ac:dyDescent="0.15"/>
    <row r="106" spans="2:26" s="10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6" s="10" customFormat="1" ht="14.65" hidden="1" customHeight="1" x14ac:dyDescent="0.1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Z107" s="4"/>
    </row>
    <row r="108" spans="2:26" s="10" customFormat="1" ht="14.65" hidden="1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Z108" s="9"/>
    </row>
    <row r="109" spans="2:26" s="10" customFormat="1" ht="14.65" hidden="1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Z109" s="5"/>
    </row>
    <row r="110" spans="2:26" s="10" customFormat="1" ht="14.65" hidden="1" customHeight="1" x14ac:dyDescent="0.15">
      <c r="Z110" s="5"/>
    </row>
    <row r="111" spans="2:26" s="10" customFormat="1" ht="14.65" hidden="1" customHeight="1" x14ac:dyDescent="0.15"/>
    <row r="112" spans="2:26" s="10" customFormat="1" ht="14.65" hidden="1" customHeight="1" x14ac:dyDescent="0.15"/>
    <row r="113" spans="1:26" s="10" customFormat="1" ht="14.65" hidden="1" customHeight="1" x14ac:dyDescent="0.15"/>
    <row r="114" spans="1:26" s="10" customFormat="1" ht="14.65" hidden="1" customHeight="1" x14ac:dyDescent="0.15"/>
    <row r="115" spans="1:26" s="10" customFormat="1" ht="14.65" hidden="1" customHeight="1" x14ac:dyDescent="0.15"/>
    <row r="116" spans="1:26" s="10" customFormat="1" ht="14.65" hidden="1" customHeight="1" x14ac:dyDescent="0.15"/>
    <row r="117" spans="1:26" s="10" customFormat="1" ht="14.65" hidden="1" customHeight="1" x14ac:dyDescent="0.15"/>
    <row r="118" spans="1:26" s="10" customFormat="1" ht="14.65" hidden="1" customHeight="1" x14ac:dyDescent="0.15"/>
    <row r="119" spans="1:26" s="10" customFormat="1" ht="14.65" hidden="1" customHeight="1" x14ac:dyDescent="0.15"/>
    <row r="120" spans="1:26" s="10" customFormat="1" ht="14.65" hidden="1" customHeight="1" x14ac:dyDescent="0.15">
      <c r="A120" s="4"/>
    </row>
    <row r="121" spans="1:26" s="10" customFormat="1" ht="14.65" hidden="1" customHeight="1" x14ac:dyDescent="0.15">
      <c r="A121" s="9"/>
    </row>
    <row r="122" spans="1:26" s="10" customFormat="1" ht="14.65" hidden="1" customHeight="1" x14ac:dyDescent="0.15">
      <c r="A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s="10" customFormat="1" ht="14.65" hidden="1" customHeight="1" x14ac:dyDescent="0.15">
      <c r="A123" s="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6" s="10" customFormat="1" ht="14.65" hidden="1" customHeight="1" x14ac:dyDescent="0.15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6" s="10" customFormat="1" ht="14.65" hidden="1" customHeight="1" x14ac:dyDescent="0.15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6" s="4" customFormat="1" ht="14.65" hidden="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s="9" customFormat="1" ht="14.65" hidden="1" customHeight="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65" hidden="1" customHeight="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65" hidden="1" customHeight="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s="10" customFormat="1" ht="14.65" hidden="1" customHeight="1" x14ac:dyDescent="0.15"/>
    <row r="131" spans="1:26" s="10" customFormat="1" ht="14.65" hidden="1" customHeight="1" x14ac:dyDescent="0.15"/>
    <row r="132" spans="1:26" s="10" customFormat="1" ht="14.65" hidden="1" customHeight="1" x14ac:dyDescent="0.15"/>
    <row r="133" spans="1:26" s="10" customFormat="1" ht="14.65" hidden="1" customHeight="1" x14ac:dyDescent="0.15"/>
    <row r="134" spans="1:26" s="10" customFormat="1" ht="14.65" hidden="1" customHeight="1" x14ac:dyDescent="0.15"/>
    <row r="135" spans="1:26" s="10" customFormat="1" ht="14.65" hidden="1" customHeight="1" x14ac:dyDescent="0.15"/>
    <row r="136" spans="1:26" s="10" customFormat="1" ht="14.65" hidden="1" customHeight="1" x14ac:dyDescent="0.15"/>
    <row r="137" spans="1:26" s="10" customFormat="1" ht="14.65" hidden="1" customHeight="1" x14ac:dyDescent="0.15"/>
    <row r="138" spans="1:26" s="10" customFormat="1" ht="14.65" hidden="1" customHeight="1" x14ac:dyDescent="0.15"/>
    <row r="139" spans="1:26" s="10" customFormat="1" ht="14.65" hidden="1" customHeight="1" x14ac:dyDescent="0.15"/>
    <row r="140" spans="1:26" s="10" customFormat="1" ht="14.65" hidden="1" customHeight="1" x14ac:dyDescent="0.15"/>
    <row r="141" spans="1:26" s="10" customFormat="1" ht="14.65" hidden="1" customHeight="1" x14ac:dyDescent="0.15"/>
    <row r="142" spans="1:26" s="10" customFormat="1" ht="14.65" hidden="1" customHeight="1" x14ac:dyDescent="0.15"/>
    <row r="143" spans="1:26" s="10" customFormat="1" ht="14.65" hidden="1" customHeight="1" x14ac:dyDescent="0.15"/>
    <row r="144" spans="1:26" s="10" customFormat="1" ht="14.65" hidden="1" customHeight="1" x14ac:dyDescent="0.15"/>
    <row r="145" spans="2:14" s="10" customFormat="1" ht="14.65" hidden="1" customHeight="1" x14ac:dyDescent="0.15"/>
    <row r="146" spans="2:14" s="10" customFormat="1" ht="14.65" hidden="1" customHeight="1" x14ac:dyDescent="0.15"/>
    <row r="147" spans="2:14" s="10" customFormat="1" ht="14.65" hidden="1" customHeight="1" x14ac:dyDescent="0.15"/>
    <row r="148" spans="2:14" s="10" customFormat="1" ht="14.65" hidden="1" customHeight="1" x14ac:dyDescent="0.15"/>
    <row r="149" spans="2:14" s="10" customFormat="1" ht="14.65" hidden="1" customHeight="1" x14ac:dyDescent="0.15"/>
    <row r="150" spans="2:14" s="10" customFormat="1" ht="14.65" hidden="1" customHeight="1" x14ac:dyDescent="0.15"/>
    <row r="151" spans="2:14" s="10" customFormat="1" ht="14.65" hidden="1" customHeight="1" x14ac:dyDescent="0.15"/>
    <row r="152" spans="2:14" s="10" customFormat="1" ht="14.65" hidden="1" customHeight="1" x14ac:dyDescent="0.15"/>
    <row r="153" spans="2:14" s="10" customFormat="1" ht="14.65" hidden="1" customHeight="1" x14ac:dyDescent="0.15"/>
    <row r="154" spans="2:14" s="10" customFormat="1" ht="14.65" hidden="1" customHeight="1" x14ac:dyDescent="0.15"/>
    <row r="155" spans="2:14" s="10" customFormat="1" ht="14.65" hidden="1" customHeight="1" x14ac:dyDescent="0.15"/>
    <row r="156" spans="2:14" s="10" customFormat="1" ht="14.65" hidden="1" customHeight="1" x14ac:dyDescent="0.15"/>
    <row r="157" spans="2:14" s="10" customFormat="1" ht="14.65" hidden="1" customHeight="1" x14ac:dyDescent="0.15"/>
    <row r="158" spans="2:14" s="10" customFormat="1" ht="14.65" hidden="1" customHeight="1" x14ac:dyDescent="0.15"/>
    <row r="159" spans="2:14" s="10" customFormat="1" ht="14.65" hidden="1" customHeight="1" x14ac:dyDescent="0.15"/>
    <row r="160" spans="2:14" s="10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26" s="10" customFormat="1" ht="14.65" hidden="1" customHeight="1" x14ac:dyDescent="0.1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Z161" s="4"/>
    </row>
    <row r="162" spans="1:26" s="10" customFormat="1" ht="14.65" hidden="1" customHeight="1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Z162" s="9"/>
    </row>
    <row r="163" spans="1:26" s="10" customFormat="1" ht="14.65" hidden="1" customHeight="1" x14ac:dyDescent="0.1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Z163" s="5"/>
    </row>
    <row r="164" spans="1:26" s="10" customFormat="1" ht="14.65" hidden="1" customHeight="1" x14ac:dyDescent="0.15">
      <c r="Z164" s="5"/>
    </row>
    <row r="165" spans="1:26" s="10" customFormat="1" ht="14.65" hidden="1" customHeight="1" x14ac:dyDescent="0.15"/>
    <row r="166" spans="1:26" s="10" customFormat="1" ht="14.65" hidden="1" customHeight="1" x14ac:dyDescent="0.15"/>
    <row r="167" spans="1:26" s="10" customFormat="1" ht="14.65" hidden="1" customHeight="1" x14ac:dyDescent="0.15"/>
    <row r="168" spans="1:26" s="10" customFormat="1" ht="14.65" hidden="1" customHeight="1" x14ac:dyDescent="0.15"/>
    <row r="169" spans="1:26" s="10" customFormat="1" ht="14.65" hidden="1" customHeight="1" x14ac:dyDescent="0.15"/>
    <row r="170" spans="1:26" s="10" customFormat="1" ht="14.65" hidden="1" customHeight="1" x14ac:dyDescent="0.15"/>
    <row r="171" spans="1:26" s="10" customFormat="1" ht="14.65" hidden="1" customHeight="1" x14ac:dyDescent="0.15"/>
    <row r="172" spans="1:26" s="10" customFormat="1" ht="14.65" hidden="1" customHeight="1" x14ac:dyDescent="0.15"/>
    <row r="173" spans="1:26" s="10" customFormat="1" ht="14.65" hidden="1" customHeight="1" x14ac:dyDescent="0.15"/>
    <row r="174" spans="1:26" s="10" customFormat="1" ht="14.65" hidden="1" customHeight="1" x14ac:dyDescent="0.15">
      <c r="A174" s="4"/>
    </row>
    <row r="175" spans="1:26" s="10" customFormat="1" ht="14.65" hidden="1" customHeight="1" x14ac:dyDescent="0.15">
      <c r="A175" s="9"/>
    </row>
    <row r="176" spans="1:26" s="10" customFormat="1" ht="14.65" hidden="1" customHeight="1" x14ac:dyDescent="0.15">
      <c r="A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s="10" customFormat="1" ht="14.65" hidden="1" customHeight="1" x14ac:dyDescent="0.15">
      <c r="A177" s="5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6" s="10" customFormat="1" ht="14.65" hidden="1" customHeight="1" x14ac:dyDescent="0.15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s="10" customFormat="1" ht="14.65" hidden="1" customHeight="1" x14ac:dyDescent="0.15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6" s="4" customFormat="1" ht="14.65" hidden="1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s="9" customFormat="1" ht="14.65" hidden="1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65" hidden="1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65" hidden="1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s="10" customFormat="1" ht="14.65" hidden="1" customHeight="1" x14ac:dyDescent="0.15"/>
    <row r="185" spans="1:26" s="10" customFormat="1" ht="14.65" hidden="1" customHeight="1" x14ac:dyDescent="0.15"/>
    <row r="186" spans="1:26" s="10" customFormat="1" ht="14.65" hidden="1" customHeight="1" x14ac:dyDescent="0.15"/>
    <row r="187" spans="1:26" s="10" customFormat="1" ht="14.65" hidden="1" customHeight="1" x14ac:dyDescent="0.15"/>
    <row r="188" spans="1:26" s="10" customFormat="1" ht="14.65" hidden="1" customHeight="1" x14ac:dyDescent="0.15"/>
    <row r="189" spans="1:26" s="10" customFormat="1" ht="14.65" hidden="1" customHeight="1" x14ac:dyDescent="0.15"/>
    <row r="190" spans="1:26" s="10" customFormat="1" ht="14.65" hidden="1" customHeight="1" x14ac:dyDescent="0.15"/>
    <row r="191" spans="1:26" s="10" customFormat="1" ht="14.65" hidden="1" customHeight="1" x14ac:dyDescent="0.15"/>
    <row r="192" spans="1:26" s="10" customFormat="1" ht="14.65" hidden="1" customHeight="1" x14ac:dyDescent="0.15"/>
    <row r="193" s="10" customFormat="1" ht="14.65" hidden="1" customHeight="1" x14ac:dyDescent="0.15"/>
    <row r="194" s="10" customFormat="1" ht="14.65" hidden="1" customHeight="1" x14ac:dyDescent="0.15"/>
    <row r="195" s="10" customFormat="1" ht="14.65" hidden="1" customHeight="1" x14ac:dyDescent="0.15"/>
    <row r="196" s="10" customFormat="1" ht="14.65" hidden="1" customHeight="1" x14ac:dyDescent="0.15"/>
    <row r="197" s="10" customFormat="1" ht="14.65" hidden="1" customHeight="1" x14ac:dyDescent="0.15"/>
    <row r="198" s="10" customFormat="1" ht="14.65" hidden="1" customHeight="1" x14ac:dyDescent="0.15"/>
    <row r="199" s="10" customFormat="1" ht="14.65" hidden="1" customHeight="1" x14ac:dyDescent="0.15"/>
    <row r="200" s="10" customFormat="1" ht="14.65" hidden="1" customHeight="1" x14ac:dyDescent="0.15"/>
    <row r="201" s="10" customFormat="1" ht="14.65" hidden="1" customHeight="1" x14ac:dyDescent="0.15"/>
    <row r="202" s="10" customFormat="1" ht="14.65" hidden="1" customHeight="1" x14ac:dyDescent="0.15"/>
    <row r="203" s="10" customFormat="1" ht="14.65" hidden="1" customHeight="1" x14ac:dyDescent="0.15"/>
    <row r="204" s="10" customFormat="1" ht="14.65" hidden="1" customHeight="1" x14ac:dyDescent="0.15"/>
    <row r="205" s="10" customFormat="1" ht="14.65" hidden="1" customHeight="1" x14ac:dyDescent="0.15"/>
    <row r="206" s="10" customFormat="1" ht="14.65" hidden="1" customHeight="1" x14ac:dyDescent="0.15"/>
    <row r="207" s="10" customFormat="1" ht="14.65" hidden="1" customHeight="1" x14ac:dyDescent="0.15"/>
    <row r="208" s="10" customFormat="1" ht="14.65" hidden="1" customHeight="1" x14ac:dyDescent="0.15"/>
    <row r="209" spans="2:26" s="10" customFormat="1" ht="14.65" hidden="1" customHeight="1" x14ac:dyDescent="0.15"/>
    <row r="210" spans="2:26" s="10" customFormat="1" ht="14.65" hidden="1" customHeight="1" x14ac:dyDescent="0.15"/>
    <row r="211" spans="2:26" s="10" customFormat="1" ht="14.65" hidden="1" customHeight="1" x14ac:dyDescent="0.15"/>
    <row r="212" spans="2:26" s="10" customFormat="1" ht="14.65" hidden="1" customHeight="1" x14ac:dyDescent="0.15"/>
    <row r="213" spans="2:26" s="10" customFormat="1" ht="14.65" hidden="1" customHeight="1" x14ac:dyDescent="0.15"/>
    <row r="214" spans="2:26" s="10" customFormat="1" ht="14.65" hidden="1" customHeight="1" x14ac:dyDescent="0.15"/>
    <row r="215" spans="2:26" s="10" customFormat="1" ht="14.65" hidden="1" customHeight="1" x14ac:dyDescent="0.15"/>
    <row r="216" spans="2:26" s="10" customFormat="1" ht="14.65" hidden="1" customHeight="1" x14ac:dyDescent="0.15"/>
    <row r="217" spans="2:26" s="10" customFormat="1" ht="14.65" hidden="1" customHeight="1" x14ac:dyDescent="0.15"/>
    <row r="218" spans="2:26" s="10" customFormat="1" ht="14.65" hidden="1" customHeight="1" x14ac:dyDescent="0.15"/>
    <row r="219" spans="2:26" s="10" customFormat="1" ht="14.65" hidden="1" customHeight="1" x14ac:dyDescent="0.15"/>
    <row r="220" spans="2:26" s="10" customFormat="1" ht="14.65" hidden="1" customHeight="1" x14ac:dyDescent="0.1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26" s="10" customFormat="1" ht="14.65" hidden="1" customHeight="1" x14ac:dyDescent="0.1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Z221" s="8"/>
    </row>
    <row r="222" spans="2:26" s="10" customFormat="1" ht="14.65" hidden="1" customHeight="1" x14ac:dyDescent="0.1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Z222" s="5"/>
    </row>
    <row r="223" spans="2:26" s="10" customFormat="1" ht="14.65" hidden="1" customHeight="1" x14ac:dyDescent="0.1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Z223" s="7"/>
    </row>
    <row r="224" spans="2:26" s="10" customFormat="1" ht="14.65" hidden="1" customHeight="1" x14ac:dyDescent="0.1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Z224" s="7"/>
    </row>
    <row r="225" spans="1:26" s="10" customFormat="1" ht="14.65" hidden="1" customHeight="1" x14ac:dyDescent="0.1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Z225" s="7"/>
    </row>
    <row r="226" spans="1:26" s="10" customFormat="1" ht="14.65" hidden="1" customHeight="1" x14ac:dyDescent="0.1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Z226" s="7"/>
    </row>
    <row r="227" spans="1:26" s="10" customFormat="1" ht="14.65" hidden="1" customHeight="1" x14ac:dyDescent="0.1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Z227" s="7"/>
    </row>
    <row r="228" spans="1:26" s="10" customFormat="1" ht="14.65" hidden="1" customHeight="1" x14ac:dyDescent="0.15">
      <c r="Z228" s="7"/>
    </row>
    <row r="229" spans="1:26" s="10" customFormat="1" ht="14.65" hidden="1" customHeight="1" x14ac:dyDescent="0.15"/>
    <row r="230" spans="1:26" s="10" customFormat="1" ht="14.65" hidden="1" customHeight="1" x14ac:dyDescent="0.1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26" s="10" customFormat="1" ht="14.65" hidden="1" customHeight="1" x14ac:dyDescent="0.1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Z231" s="7"/>
    </row>
    <row r="232" spans="1:26" s="10" customFormat="1" ht="14.65" hidden="1" customHeight="1" x14ac:dyDescent="0.1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Z232" s="7"/>
    </row>
    <row r="233" spans="1:26" s="10" customFormat="1" ht="14.65" hidden="1" customHeight="1" x14ac:dyDescent="0.15">
      <c r="Z233" s="7"/>
    </row>
    <row r="234" spans="1:26" s="10" customFormat="1" ht="14.65" hidden="1" customHeight="1" x14ac:dyDescent="0.15">
      <c r="A234" s="8"/>
    </row>
    <row r="235" spans="1:26" s="10" customFormat="1" ht="14.65" hidden="1" customHeight="1" x14ac:dyDescent="0.15">
      <c r="A235" s="5"/>
    </row>
    <row r="236" spans="1:26" s="10" customFormat="1" ht="14.65" hidden="1" customHeight="1" x14ac:dyDescent="0.15">
      <c r="A236" s="7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6" s="10" customFormat="1" ht="14.65" hidden="1" customHeight="1" x14ac:dyDescent="0.15">
      <c r="A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6" s="10" customFormat="1" ht="14.65" hidden="1" customHeight="1" x14ac:dyDescent="0.15">
      <c r="A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6" s="10" customFormat="1" ht="14.65" hidden="1" customHeight="1" x14ac:dyDescent="0.15">
      <c r="A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6" s="8" customFormat="1" ht="14.65" hidden="1" customHeight="1" x14ac:dyDescent="0.15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0"/>
    </row>
    <row r="241" spans="1:26" ht="14.65" hidden="1" customHeight="1" x14ac:dyDescent="0.15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0"/>
    </row>
    <row r="242" spans="1:26" s="7" customFormat="1" ht="14.65" hidden="1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Z242" s="10"/>
    </row>
    <row r="243" spans="1:26" s="7" customFormat="1" ht="14.65" hidden="1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Z243" s="10"/>
    </row>
    <row r="244" spans="1:26" s="7" customFormat="1" ht="14.65" hidden="1" customHeight="1" x14ac:dyDescent="0.1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s="7" customFormat="1" ht="14.65" hidden="1" customHeight="1" x14ac:dyDescent="0.1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s="7" customFormat="1" ht="14.65" hidden="1" customHeight="1" x14ac:dyDescent="0.1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Z246" s="10"/>
    </row>
    <row r="247" spans="1:26" s="7" customFormat="1" ht="14.65" hidden="1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Z247" s="10"/>
    </row>
    <row r="248" spans="1:26" s="10" customFormat="1" ht="14.65" hidden="1" customHeight="1" x14ac:dyDescent="0.15"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6" s="10" customFormat="1" ht="14.65" hidden="1" customHeight="1" x14ac:dyDescent="0.15"/>
    <row r="250" spans="1:26" s="7" customFormat="1" ht="14.65" hidden="1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s="7" customFormat="1" ht="14.65" hidden="1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s="7" customFormat="1" ht="14.65" hidden="1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s="10" customFormat="1" ht="14.65" hidden="1" customHeight="1" x14ac:dyDescent="0.15"/>
    <row r="254" spans="1:26" s="10" customFormat="1" ht="14.65" hidden="1" customHeight="1" x14ac:dyDescent="0.15"/>
    <row r="255" spans="1:26" s="10" customFormat="1" ht="14.65" hidden="1" customHeight="1" x14ac:dyDescent="0.15"/>
    <row r="256" spans="1:26" s="10" customFormat="1" ht="14.65" hidden="1" customHeight="1" x14ac:dyDescent="0.15"/>
    <row r="257" spans="2:26" s="10" customFormat="1" ht="14.65" hidden="1" customHeight="1" x14ac:dyDescent="0.15"/>
    <row r="258" spans="2:26" s="10" customFormat="1" ht="14.65" hidden="1" customHeight="1" x14ac:dyDescent="0.15"/>
    <row r="259" spans="2:26" s="10" customFormat="1" ht="14.65" hidden="1" customHeight="1" x14ac:dyDescent="0.15"/>
    <row r="260" spans="2:26" s="10" customFormat="1" ht="14.65" hidden="1" customHeight="1" x14ac:dyDescent="0.15"/>
    <row r="261" spans="2:26" s="10" customFormat="1" ht="14.65" hidden="1" customHeight="1" x14ac:dyDescent="0.15"/>
    <row r="262" spans="2:26" s="10" customFormat="1" ht="14.65" hidden="1" customHeight="1" x14ac:dyDescent="0.1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26" s="10" customFormat="1" ht="14.65" hidden="1" customHeight="1" x14ac:dyDescent="0.1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Z263" s="5"/>
    </row>
    <row r="264" spans="2:26" s="10" customFormat="1" ht="14.65" hidden="1" customHeight="1" x14ac:dyDescent="0.1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Z264" s="5"/>
    </row>
    <row r="265" spans="2:26" s="10" customFormat="1" ht="14.65" hidden="1" customHeight="1" x14ac:dyDescent="0.1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Z265" s="5"/>
    </row>
    <row r="266" spans="2:26" s="10" customFormat="1" ht="14.65" hidden="1" customHeight="1" x14ac:dyDescent="0.1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Z266" s="5"/>
    </row>
    <row r="267" spans="2:26" s="10" customFormat="1" ht="14.65" hidden="1" customHeight="1" x14ac:dyDescent="0.1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Z267" s="5"/>
    </row>
    <row r="268" spans="2:26" s="10" customFormat="1" ht="14.65" hidden="1" customHeight="1" x14ac:dyDescent="0.1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Z268" s="5"/>
    </row>
    <row r="269" spans="2:26" s="10" customFormat="1" ht="14.65" hidden="1" customHeight="1" x14ac:dyDescent="0.1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Z269" s="5"/>
    </row>
    <row r="270" spans="2:26" s="10" customFormat="1" ht="14.65" hidden="1" customHeight="1" x14ac:dyDescent="0.1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Z270" s="5"/>
    </row>
    <row r="271" spans="2:26" s="10" customFormat="1" ht="14.65" hidden="1" customHeight="1" x14ac:dyDescent="0.1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Z271" s="5"/>
    </row>
    <row r="272" spans="2:26" s="10" customFormat="1" ht="14.65" hidden="1" customHeight="1" x14ac:dyDescent="0.1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Z272" s="5"/>
    </row>
    <row r="273" spans="1:26" s="10" customFormat="1" ht="14.65" hidden="1" customHeight="1" x14ac:dyDescent="0.1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Z273" s="5"/>
    </row>
    <row r="274" spans="1:26" s="10" customFormat="1" ht="14.65" hidden="1" customHeight="1" x14ac:dyDescent="0.1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Z274" s="5"/>
    </row>
    <row r="275" spans="1:26" s="10" customFormat="1" ht="14.65" hidden="1" customHeight="1" x14ac:dyDescent="0.1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Z275" s="5"/>
    </row>
    <row r="276" spans="1:26" s="10" customFormat="1" ht="14.65" hidden="1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Z276" s="5"/>
    </row>
    <row r="277" spans="1:26" s="10" customFormat="1" ht="14.65" hidden="1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Z277" s="5"/>
    </row>
    <row r="278" spans="1:26" s="10" customFormat="1" ht="14.65" hidden="1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10" customFormat="1" ht="14.65" hidden="1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10" customFormat="1" ht="14.65" hidden="1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10" customFormat="1" ht="14.65" hidden="1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65" hidden="1" customHeight="1" x14ac:dyDescent="0.15"/>
    <row r="283" spans="1:26" ht="14.65" hidden="1" customHeight="1" x14ac:dyDescent="0.15"/>
  </sheetData>
  <mergeCells count="10">
    <mergeCell ref="O61:Y61"/>
    <mergeCell ref="O62:Y62"/>
    <mergeCell ref="B63:M63"/>
    <mergeCell ref="O63:Y63"/>
    <mergeCell ref="O22:Y22"/>
    <mergeCell ref="B1:Z1"/>
    <mergeCell ref="B2:Z2"/>
    <mergeCell ref="B3:Z3"/>
    <mergeCell ref="B5:M5"/>
    <mergeCell ref="O5:Y5"/>
  </mergeCells>
  <phoneticPr fontId="3"/>
  <printOptions horizontalCentered="1" vertic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&amp;R郡上市（連結）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"/>
  <sheetViews>
    <sheetView view="pageBreakPreview" zoomScaleNormal="100" zoomScaleSheetLayoutView="100" workbookViewId="0">
      <selection activeCell="L41" sqref="L41"/>
    </sheetView>
  </sheetViews>
  <sheetFormatPr defaultColWidth="9" defaultRowHeight="18" customHeight="1" x14ac:dyDescent="0.15"/>
  <cols>
    <col min="1" max="1" width="1.25" style="5" customWidth="1"/>
    <col min="2" max="10" width="2.125" style="5" customWidth="1"/>
    <col min="11" max="11" width="18.375" style="5" customWidth="1"/>
    <col min="12" max="12" width="14.625" style="5" customWidth="1"/>
    <col min="13" max="13" width="0.625" style="5" customWidth="1"/>
    <col min="14" max="16384" width="9" style="5"/>
  </cols>
  <sheetData>
    <row r="1" spans="1:15" ht="13.5" x14ac:dyDescent="0.15">
      <c r="A1" s="157" t="s">
        <v>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5" ht="18.75" x14ac:dyDescent="0.2">
      <c r="A2" s="158" t="s">
        <v>72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23"/>
      <c r="N2" s="23"/>
      <c r="O2" s="23"/>
    </row>
    <row r="3" spans="1:15" ht="17.25" customHeight="1" x14ac:dyDescent="0.2">
      <c r="A3" s="159" t="s">
        <v>168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23"/>
      <c r="N3" s="23"/>
      <c r="O3" s="23"/>
    </row>
    <row r="4" spans="1:15" ht="17.25" x14ac:dyDescent="0.2">
      <c r="A4" s="161" t="s">
        <v>169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23"/>
      <c r="N4" s="23"/>
      <c r="O4" s="23"/>
    </row>
    <row r="5" spans="1:15" thickBo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7"/>
      <c r="L5" s="78" t="s">
        <v>161</v>
      </c>
      <c r="M5" s="23"/>
      <c r="N5" s="23"/>
      <c r="O5" s="23"/>
    </row>
    <row r="6" spans="1:15" thickBot="1" x14ac:dyDescent="0.25">
      <c r="A6" s="162" t="s">
        <v>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70" t="s">
        <v>157</v>
      </c>
      <c r="M6" s="23"/>
      <c r="N6" s="23"/>
      <c r="O6" s="23"/>
    </row>
    <row r="7" spans="1:15" ht="12.75" x14ac:dyDescent="0.15">
      <c r="A7" s="24"/>
      <c r="B7" s="25" t="s">
        <v>73</v>
      </c>
      <c r="C7" s="25"/>
      <c r="D7" s="4"/>
      <c r="E7" s="25"/>
      <c r="F7" s="25"/>
      <c r="G7" s="25"/>
      <c r="H7" s="25"/>
      <c r="I7" s="26"/>
      <c r="J7" s="26"/>
      <c r="K7" s="26"/>
      <c r="L7" s="71">
        <f>SUM(L8,L23)</f>
        <v>45546094.876000002</v>
      </c>
    </row>
    <row r="8" spans="1:15" ht="12.75" x14ac:dyDescent="0.15">
      <c r="A8" s="24"/>
      <c r="B8" s="25"/>
      <c r="C8" s="25" t="s">
        <v>74</v>
      </c>
      <c r="D8" s="25"/>
      <c r="E8" s="25"/>
      <c r="F8" s="25"/>
      <c r="G8" s="25"/>
      <c r="H8" s="25"/>
      <c r="I8" s="26"/>
      <c r="J8" s="26"/>
      <c r="K8" s="26"/>
      <c r="L8" s="71">
        <f>SUM(L19,L14,L9)</f>
        <v>23701314.309999999</v>
      </c>
    </row>
    <row r="9" spans="1:15" ht="12.75" x14ac:dyDescent="0.15">
      <c r="A9" s="24"/>
      <c r="B9" s="25"/>
      <c r="C9" s="25"/>
      <c r="D9" s="25" t="s">
        <v>75</v>
      </c>
      <c r="E9" s="25"/>
      <c r="F9" s="25"/>
      <c r="G9" s="25"/>
      <c r="H9" s="25"/>
      <c r="I9" s="26"/>
      <c r="J9" s="26"/>
      <c r="K9" s="26"/>
      <c r="L9" s="71">
        <f>SUM(L10:L13)</f>
        <v>7575827.6639999999</v>
      </c>
      <c r="N9" s="5" t="s">
        <v>76</v>
      </c>
    </row>
    <row r="10" spans="1:15" s="10" customFormat="1" ht="12.75" x14ac:dyDescent="0.15">
      <c r="A10" s="24"/>
      <c r="B10" s="25"/>
      <c r="C10" s="25"/>
      <c r="D10" s="25"/>
      <c r="E10" s="25" t="s">
        <v>77</v>
      </c>
      <c r="F10" s="25"/>
      <c r="G10" s="25"/>
      <c r="H10" s="25"/>
      <c r="I10" s="26"/>
      <c r="J10" s="26"/>
      <c r="K10" s="26"/>
      <c r="L10" s="71">
        <v>6088821.7410000004</v>
      </c>
    </row>
    <row r="11" spans="1:15" s="10" customFormat="1" ht="12.75" x14ac:dyDescent="0.15">
      <c r="A11" s="24"/>
      <c r="B11" s="25"/>
      <c r="C11" s="25"/>
      <c r="D11" s="25"/>
      <c r="E11" s="25" t="s">
        <v>78</v>
      </c>
      <c r="F11" s="25"/>
      <c r="G11" s="25"/>
      <c r="H11" s="25"/>
      <c r="I11" s="26"/>
      <c r="J11" s="26"/>
      <c r="K11" s="26"/>
      <c r="L11" s="71">
        <v>484344.17</v>
      </c>
    </row>
    <row r="12" spans="1:15" s="10" customFormat="1" ht="12.75" x14ac:dyDescent="0.15">
      <c r="A12" s="24"/>
      <c r="B12" s="25"/>
      <c r="C12" s="25"/>
      <c r="D12" s="25"/>
      <c r="E12" s="25" t="s">
        <v>79</v>
      </c>
      <c r="F12" s="25"/>
      <c r="G12" s="25"/>
      <c r="H12" s="25"/>
      <c r="I12" s="26"/>
      <c r="J12" s="26"/>
      <c r="K12" s="26"/>
      <c r="L12" s="71">
        <v>401163.152</v>
      </c>
    </row>
    <row r="13" spans="1:15" s="10" customFormat="1" ht="12.75" x14ac:dyDescent="0.15">
      <c r="A13" s="24"/>
      <c r="B13" s="25"/>
      <c r="C13" s="25"/>
      <c r="D13" s="25"/>
      <c r="E13" s="25" t="s">
        <v>34</v>
      </c>
      <c r="F13" s="25"/>
      <c r="G13" s="25"/>
      <c r="H13" s="25"/>
      <c r="I13" s="26"/>
      <c r="J13" s="26"/>
      <c r="K13" s="26"/>
      <c r="L13" s="71">
        <v>601498.60100000002</v>
      </c>
    </row>
    <row r="14" spans="1:15" s="10" customFormat="1" ht="12.75" x14ac:dyDescent="0.15">
      <c r="A14" s="24"/>
      <c r="B14" s="25"/>
      <c r="C14" s="25"/>
      <c r="D14" s="25" t="s">
        <v>80</v>
      </c>
      <c r="E14" s="25"/>
      <c r="F14" s="25"/>
      <c r="G14" s="25"/>
      <c r="H14" s="25"/>
      <c r="I14" s="26"/>
      <c r="J14" s="26"/>
      <c r="K14" s="26"/>
      <c r="L14" s="71">
        <f>SUM(L15:L18)</f>
        <v>14884797.977</v>
      </c>
    </row>
    <row r="15" spans="1:15" s="10" customFormat="1" ht="12.75" x14ac:dyDescent="0.15">
      <c r="A15" s="24"/>
      <c r="B15" s="25"/>
      <c r="C15" s="25"/>
      <c r="D15" s="25"/>
      <c r="E15" s="25" t="s">
        <v>81</v>
      </c>
      <c r="F15" s="25"/>
      <c r="G15" s="25"/>
      <c r="H15" s="25"/>
      <c r="I15" s="26"/>
      <c r="J15" s="26"/>
      <c r="K15" s="26"/>
      <c r="L15" s="71">
        <v>6836391.8279999997</v>
      </c>
    </row>
    <row r="16" spans="1:15" s="10" customFormat="1" ht="12.75" x14ac:dyDescent="0.15">
      <c r="A16" s="24"/>
      <c r="B16" s="25"/>
      <c r="C16" s="25"/>
      <c r="D16" s="25"/>
      <c r="E16" s="25" t="s">
        <v>82</v>
      </c>
      <c r="F16" s="25"/>
      <c r="G16" s="25"/>
      <c r="H16" s="25"/>
      <c r="I16" s="26"/>
      <c r="J16" s="26"/>
      <c r="K16" s="26"/>
      <c r="L16" s="71">
        <v>1935931.4990000001</v>
      </c>
    </row>
    <row r="17" spans="1:22" s="10" customFormat="1" ht="15.75" customHeight="1" x14ac:dyDescent="0.15">
      <c r="A17" s="24"/>
      <c r="B17" s="25"/>
      <c r="C17" s="25"/>
      <c r="D17" s="25"/>
      <c r="E17" s="25" t="s">
        <v>83</v>
      </c>
      <c r="F17" s="25"/>
      <c r="G17" s="25"/>
      <c r="H17" s="25"/>
      <c r="I17" s="26"/>
      <c r="J17" s="26"/>
      <c r="K17" s="26"/>
      <c r="L17" s="71">
        <v>5673453.0899999999</v>
      </c>
    </row>
    <row r="18" spans="1:22" s="10" customFormat="1" ht="15.75" customHeight="1" x14ac:dyDescent="0.15">
      <c r="A18" s="24"/>
      <c r="B18" s="25"/>
      <c r="C18" s="25"/>
      <c r="D18" s="25"/>
      <c r="E18" s="25" t="s">
        <v>34</v>
      </c>
      <c r="F18" s="25"/>
      <c r="G18" s="25"/>
      <c r="H18" s="25"/>
      <c r="I18" s="26"/>
      <c r="J18" s="26"/>
      <c r="K18" s="26"/>
      <c r="L18" s="71">
        <v>439021.56</v>
      </c>
    </row>
    <row r="19" spans="1:22" s="10" customFormat="1" ht="15.75" customHeight="1" x14ac:dyDescent="0.15">
      <c r="A19" s="24"/>
      <c r="B19" s="25"/>
      <c r="C19" s="25"/>
      <c r="D19" s="25" t="s">
        <v>84</v>
      </c>
      <c r="E19" s="25"/>
      <c r="F19" s="25"/>
      <c r="G19" s="25"/>
      <c r="H19" s="25"/>
      <c r="I19" s="26"/>
      <c r="J19" s="26"/>
      <c r="K19" s="26"/>
      <c r="L19" s="71">
        <f>SUM(L20:L22)</f>
        <v>1240688.669</v>
      </c>
      <c r="O19" s="25"/>
      <c r="P19" s="25"/>
      <c r="Q19" s="25"/>
      <c r="R19" s="25"/>
      <c r="S19" s="26"/>
      <c r="T19" s="26"/>
      <c r="U19" s="26"/>
      <c r="V19" s="26"/>
    </row>
    <row r="20" spans="1:22" s="10" customFormat="1" ht="15.75" customHeight="1" x14ac:dyDescent="0.15">
      <c r="A20" s="24"/>
      <c r="B20" s="25"/>
      <c r="C20" s="25"/>
      <c r="D20" s="4"/>
      <c r="E20" s="4" t="s">
        <v>85</v>
      </c>
      <c r="F20" s="4"/>
      <c r="G20" s="25"/>
      <c r="H20" s="25"/>
      <c r="I20" s="26"/>
      <c r="J20" s="26"/>
      <c r="K20" s="26"/>
      <c r="L20" s="71">
        <v>441050.13400000002</v>
      </c>
      <c r="O20" s="25"/>
      <c r="P20" s="25"/>
      <c r="Q20" s="25"/>
      <c r="R20" s="25"/>
      <c r="S20" s="26"/>
      <c r="T20" s="26"/>
      <c r="U20" s="26"/>
      <c r="V20" s="26"/>
    </row>
    <row r="21" spans="1:22" s="10" customFormat="1" ht="15.75" customHeight="1" x14ac:dyDescent="0.15">
      <c r="A21" s="24"/>
      <c r="B21" s="25"/>
      <c r="C21" s="25"/>
      <c r="D21" s="4"/>
      <c r="E21" s="25" t="s">
        <v>86</v>
      </c>
      <c r="F21" s="25"/>
      <c r="G21" s="25"/>
      <c r="H21" s="25"/>
      <c r="I21" s="26"/>
      <c r="J21" s="26"/>
      <c r="K21" s="26"/>
      <c r="L21" s="71">
        <v>30778.633999999998</v>
      </c>
      <c r="O21" s="25"/>
      <c r="P21" s="25"/>
      <c r="Q21" s="25"/>
      <c r="R21" s="25"/>
      <c r="S21" s="26"/>
      <c r="T21" s="26"/>
      <c r="U21" s="26"/>
      <c r="V21" s="26"/>
    </row>
    <row r="22" spans="1:22" s="10" customFormat="1" ht="15.75" customHeight="1" x14ac:dyDescent="0.15">
      <c r="A22" s="24"/>
      <c r="B22" s="25"/>
      <c r="C22" s="25"/>
      <c r="D22" s="4"/>
      <c r="E22" s="25" t="s">
        <v>13</v>
      </c>
      <c r="F22" s="25"/>
      <c r="G22" s="25"/>
      <c r="H22" s="25"/>
      <c r="I22" s="26"/>
      <c r="J22" s="26"/>
      <c r="K22" s="26"/>
      <c r="L22" s="71">
        <v>768859.90099999995</v>
      </c>
      <c r="O22" s="25"/>
      <c r="P22" s="25"/>
      <c r="Q22" s="25"/>
      <c r="R22" s="25"/>
      <c r="S22" s="26"/>
      <c r="T22" s="26"/>
      <c r="U22" s="26"/>
      <c r="V22" s="26"/>
    </row>
    <row r="23" spans="1:22" s="10" customFormat="1" ht="15.75" customHeight="1" x14ac:dyDescent="0.15">
      <c r="A23" s="24"/>
      <c r="B23" s="25"/>
      <c r="C23" s="27" t="s">
        <v>87</v>
      </c>
      <c r="D23" s="27"/>
      <c r="E23" s="25"/>
      <c r="F23" s="25"/>
      <c r="G23" s="25"/>
      <c r="H23" s="25"/>
      <c r="I23" s="26"/>
      <c r="J23" s="26"/>
      <c r="K23" s="26"/>
      <c r="L23" s="71">
        <f>SUM(L24:L27)</f>
        <v>21844780.566</v>
      </c>
      <c r="O23" s="25"/>
      <c r="P23" s="25"/>
      <c r="Q23" s="25"/>
      <c r="R23" s="25"/>
      <c r="S23" s="26"/>
      <c r="T23" s="26"/>
      <c r="U23" s="26"/>
      <c r="V23" s="26"/>
    </row>
    <row r="24" spans="1:22" s="10" customFormat="1" ht="15.75" customHeight="1" x14ac:dyDescent="0.15">
      <c r="A24" s="24"/>
      <c r="B24" s="25"/>
      <c r="C24" s="25"/>
      <c r="D24" s="25" t="s">
        <v>88</v>
      </c>
      <c r="E24" s="25"/>
      <c r="F24" s="25"/>
      <c r="G24" s="25"/>
      <c r="H24" s="25"/>
      <c r="I24" s="26"/>
      <c r="J24" s="26"/>
      <c r="K24" s="26"/>
      <c r="L24" s="71">
        <v>11823335.836999999</v>
      </c>
      <c r="O24" s="25"/>
      <c r="P24" s="25"/>
      <c r="Q24" s="25"/>
      <c r="R24" s="25"/>
      <c r="S24" s="26"/>
      <c r="T24" s="26"/>
      <c r="U24" s="26"/>
      <c r="V24" s="26"/>
    </row>
    <row r="25" spans="1:22" s="10" customFormat="1" ht="15.75" customHeight="1" x14ac:dyDescent="0.15">
      <c r="A25" s="24"/>
      <c r="B25" s="25"/>
      <c r="C25" s="25"/>
      <c r="D25" s="25" t="s">
        <v>89</v>
      </c>
      <c r="E25" s="25"/>
      <c r="F25" s="25"/>
      <c r="G25" s="25"/>
      <c r="H25" s="25"/>
      <c r="I25" s="26"/>
      <c r="J25" s="26"/>
      <c r="K25" s="26"/>
      <c r="L25" s="71">
        <v>8301352.1009999998</v>
      </c>
    </row>
    <row r="26" spans="1:22" s="10" customFormat="1" ht="15.75" customHeight="1" x14ac:dyDescent="0.15">
      <c r="A26" s="24"/>
      <c r="B26" s="25"/>
      <c r="C26" s="25"/>
      <c r="D26" s="25" t="s">
        <v>160</v>
      </c>
      <c r="E26" s="25"/>
      <c r="F26" s="25"/>
      <c r="G26" s="25"/>
      <c r="H26" s="25"/>
      <c r="I26" s="26"/>
      <c r="J26" s="26"/>
      <c r="K26" s="26"/>
      <c r="L26" s="71">
        <v>1695129</v>
      </c>
    </row>
    <row r="27" spans="1:22" s="10" customFormat="1" ht="15.75" customHeight="1" x14ac:dyDescent="0.15">
      <c r="A27" s="24"/>
      <c r="B27" s="25"/>
      <c r="C27" s="25"/>
      <c r="D27" s="25" t="s">
        <v>62</v>
      </c>
      <c r="E27" s="25"/>
      <c r="F27" s="25"/>
      <c r="G27" s="25"/>
      <c r="H27" s="25"/>
      <c r="I27" s="26"/>
      <c r="J27" s="26"/>
      <c r="K27" s="26"/>
      <c r="L27" s="71">
        <v>24963.628000000001</v>
      </c>
    </row>
    <row r="28" spans="1:22" s="10" customFormat="1" ht="15.75" customHeight="1" x14ac:dyDescent="0.15">
      <c r="A28" s="24"/>
      <c r="B28" s="28" t="s">
        <v>90</v>
      </c>
      <c r="C28" s="28"/>
      <c r="D28" s="25"/>
      <c r="E28" s="25"/>
      <c r="F28" s="25"/>
      <c r="G28" s="25"/>
      <c r="H28" s="25"/>
      <c r="I28" s="26"/>
      <c r="J28" s="26"/>
      <c r="K28" s="26"/>
      <c r="L28" s="71">
        <f>SUM(L29:L30)</f>
        <v>6664171.8720000004</v>
      </c>
    </row>
    <row r="29" spans="1:22" s="10" customFormat="1" ht="15.75" customHeight="1" x14ac:dyDescent="0.15">
      <c r="A29" s="24"/>
      <c r="B29" s="25"/>
      <c r="C29" s="25" t="s">
        <v>91</v>
      </c>
      <c r="D29" s="28"/>
      <c r="E29" s="25"/>
      <c r="F29" s="25"/>
      <c r="G29" s="25"/>
      <c r="H29" s="25"/>
      <c r="I29" s="26"/>
      <c r="J29" s="26"/>
      <c r="K29" s="26"/>
      <c r="L29" s="71">
        <v>4489421.5250000004</v>
      </c>
    </row>
    <row r="30" spans="1:22" s="10" customFormat="1" ht="15.75" customHeight="1" x14ac:dyDescent="0.15">
      <c r="A30" s="24"/>
      <c r="B30" s="25"/>
      <c r="C30" s="25" t="s">
        <v>34</v>
      </c>
      <c r="D30" s="25"/>
      <c r="E30" s="4"/>
      <c r="F30" s="25"/>
      <c r="G30" s="25"/>
      <c r="H30" s="25"/>
      <c r="I30" s="26"/>
      <c r="J30" s="26"/>
      <c r="K30" s="26"/>
      <c r="L30" s="71">
        <v>2174750.3470000001</v>
      </c>
      <c r="U30" s="15"/>
    </row>
    <row r="31" spans="1:22" s="10" customFormat="1" ht="15.75" customHeight="1" x14ac:dyDescent="0.15">
      <c r="A31" s="29" t="s">
        <v>92</v>
      </c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72">
        <f>L28-L7</f>
        <v>-38881923.004000001</v>
      </c>
    </row>
    <row r="32" spans="1:22" s="10" customFormat="1" ht="15.75" customHeight="1" x14ac:dyDescent="0.15">
      <c r="A32" s="24"/>
      <c r="B32" s="25" t="s">
        <v>93</v>
      </c>
      <c r="C32" s="25"/>
      <c r="D32" s="4"/>
      <c r="E32" s="25"/>
      <c r="F32" s="25"/>
      <c r="G32" s="25"/>
      <c r="H32" s="25"/>
      <c r="I32" s="26"/>
      <c r="J32" s="26"/>
      <c r="K32" s="26"/>
      <c r="L32" s="71">
        <f>SUM(L33:L37)</f>
        <v>55505.385999999999</v>
      </c>
    </row>
    <row r="33" spans="1:12" s="10" customFormat="1" ht="15.75" customHeight="1" x14ac:dyDescent="0.15">
      <c r="A33" s="24"/>
      <c r="B33" s="25"/>
      <c r="C33" s="4" t="s">
        <v>94</v>
      </c>
      <c r="D33" s="4"/>
      <c r="E33" s="25"/>
      <c r="F33" s="25"/>
      <c r="G33" s="25"/>
      <c r="H33" s="25"/>
      <c r="I33" s="26"/>
      <c r="J33" s="26"/>
      <c r="K33" s="26"/>
      <c r="L33" s="71">
        <v>0</v>
      </c>
    </row>
    <row r="34" spans="1:12" s="10" customFormat="1" ht="12.75" x14ac:dyDescent="0.15">
      <c r="A34" s="24"/>
      <c r="B34" s="25"/>
      <c r="C34" s="27" t="s">
        <v>95</v>
      </c>
      <c r="D34" s="27"/>
      <c r="E34" s="25"/>
      <c r="F34" s="25"/>
      <c r="G34" s="25"/>
      <c r="H34" s="25"/>
      <c r="I34" s="26"/>
      <c r="J34" s="26"/>
      <c r="K34" s="26"/>
      <c r="L34" s="71">
        <v>23765.050999999999</v>
      </c>
    </row>
    <row r="35" spans="1:12" s="10" customFormat="1" ht="12.75" x14ac:dyDescent="0.15">
      <c r="A35" s="24"/>
      <c r="B35" s="25"/>
      <c r="C35" s="27" t="s">
        <v>159</v>
      </c>
      <c r="D35" s="27"/>
      <c r="E35" s="25"/>
      <c r="F35" s="25"/>
      <c r="G35" s="25"/>
      <c r="H35" s="25"/>
      <c r="I35" s="26"/>
      <c r="J35" s="26"/>
      <c r="K35" s="26"/>
      <c r="L35" s="71">
        <v>0</v>
      </c>
    </row>
    <row r="36" spans="1:12" s="10" customFormat="1" ht="12.75" x14ac:dyDescent="0.15">
      <c r="A36" s="24"/>
      <c r="B36" s="25"/>
      <c r="C36" s="25" t="s">
        <v>96</v>
      </c>
      <c r="D36" s="25"/>
      <c r="E36" s="25"/>
      <c r="F36" s="25"/>
      <c r="G36" s="25"/>
      <c r="H36" s="25"/>
      <c r="I36" s="26"/>
      <c r="J36" s="26"/>
      <c r="K36" s="26"/>
      <c r="L36" s="71">
        <v>0</v>
      </c>
    </row>
    <row r="37" spans="1:12" s="10" customFormat="1" ht="12.75" x14ac:dyDescent="0.15">
      <c r="A37" s="24"/>
      <c r="B37" s="25"/>
      <c r="C37" s="25" t="s">
        <v>34</v>
      </c>
      <c r="D37" s="25"/>
      <c r="E37" s="25"/>
      <c r="F37" s="25"/>
      <c r="G37" s="25"/>
      <c r="H37" s="25"/>
      <c r="I37" s="26"/>
      <c r="J37" s="26"/>
      <c r="K37" s="26"/>
      <c r="L37" s="71">
        <v>31740.334999999999</v>
      </c>
    </row>
    <row r="38" spans="1:12" s="10" customFormat="1" ht="12.75" x14ac:dyDescent="0.15">
      <c r="A38" s="24"/>
      <c r="B38" s="25" t="s">
        <v>97</v>
      </c>
      <c r="C38" s="25"/>
      <c r="D38" s="25"/>
      <c r="E38" s="25"/>
      <c r="F38" s="25"/>
      <c r="G38" s="25"/>
      <c r="H38" s="25"/>
      <c r="I38" s="26"/>
      <c r="J38" s="26"/>
      <c r="K38" s="26"/>
      <c r="L38" s="71">
        <f>SUM(L39:L40)</f>
        <v>28904.541999999998</v>
      </c>
    </row>
    <row r="39" spans="1:12" s="10" customFormat="1" ht="12.75" x14ac:dyDescent="0.15">
      <c r="A39" s="24"/>
      <c r="B39" s="25"/>
      <c r="C39" s="25" t="s">
        <v>98</v>
      </c>
      <c r="D39" s="25"/>
      <c r="E39" s="25"/>
      <c r="F39" s="25"/>
      <c r="G39" s="25"/>
      <c r="H39" s="25"/>
      <c r="I39" s="26"/>
      <c r="J39" s="26"/>
      <c r="K39" s="26"/>
      <c r="L39" s="71">
        <v>26971.067999999999</v>
      </c>
    </row>
    <row r="40" spans="1:12" s="10" customFormat="1" ht="13.5" thickBot="1" x14ac:dyDescent="0.2">
      <c r="A40" s="32"/>
      <c r="B40" s="33"/>
      <c r="C40" s="33" t="s">
        <v>13</v>
      </c>
      <c r="D40" s="33"/>
      <c r="E40" s="33"/>
      <c r="F40" s="33"/>
      <c r="G40" s="33"/>
      <c r="H40" s="33"/>
      <c r="I40" s="34"/>
      <c r="J40" s="34"/>
      <c r="K40" s="34"/>
      <c r="L40" s="73">
        <v>1933.4739999999999</v>
      </c>
    </row>
    <row r="41" spans="1:12" s="10" customFormat="1" ht="13.5" thickBot="1" x14ac:dyDescent="0.2">
      <c r="A41" s="35" t="s">
        <v>99</v>
      </c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74">
        <f>L31-L32+L38</f>
        <v>-38908523.847999997</v>
      </c>
    </row>
    <row r="42" spans="1:12" s="10" customFormat="1" ht="12.75" x14ac:dyDescent="0.15">
      <c r="A42" s="38"/>
      <c r="B42" s="38"/>
      <c r="C42" s="38"/>
      <c r="D42" s="38"/>
      <c r="E42" s="38"/>
      <c r="F42" s="38"/>
      <c r="G42" s="38"/>
      <c r="H42" s="38"/>
      <c r="I42" s="39"/>
      <c r="J42" s="39"/>
      <c r="K42" s="39"/>
    </row>
    <row r="43" spans="1:12" s="10" customFormat="1" ht="12.75" x14ac:dyDescent="0.15">
      <c r="A43" s="25"/>
      <c r="B43" s="25"/>
      <c r="C43" s="25"/>
      <c r="D43" s="25"/>
      <c r="E43" s="25"/>
      <c r="F43" s="25"/>
      <c r="G43" s="25"/>
      <c r="H43" s="25"/>
      <c r="I43" s="26"/>
      <c r="J43" s="26"/>
      <c r="K43" s="26"/>
    </row>
    <row r="44" spans="1:12" s="10" customFormat="1" ht="12.75" x14ac:dyDescent="0.15">
      <c r="A44" s="25"/>
      <c r="B44" s="25"/>
      <c r="C44" s="25"/>
      <c r="D44" s="25"/>
      <c r="E44" s="25"/>
      <c r="F44" s="25"/>
      <c r="G44" s="25"/>
      <c r="H44" s="25"/>
      <c r="I44" s="26"/>
      <c r="J44" s="26"/>
      <c r="K44" s="26"/>
    </row>
    <row r="45" spans="1:12" s="10" customFormat="1" ht="12.75" x14ac:dyDescent="0.15"/>
    <row r="46" spans="1:12" s="10" customFormat="1" ht="12.75" x14ac:dyDescent="0.15"/>
    <row r="47" spans="1:12" s="10" customFormat="1" ht="12.75" x14ac:dyDescent="0.15"/>
    <row r="48" spans="1:12" s="10" customFormat="1" ht="12.75" x14ac:dyDescent="0.15"/>
    <row r="49" spans="1:15" s="10" customFormat="1" ht="12.75" x14ac:dyDescent="0.15"/>
    <row r="50" spans="1:15" s="10" customFormat="1" ht="12.75" x14ac:dyDescent="0.15"/>
    <row r="51" spans="1:15" s="10" customFormat="1" ht="12.75" x14ac:dyDescent="0.15"/>
    <row r="52" spans="1:15" s="10" customFormat="1" ht="12.7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5" s="10" customFormat="1" ht="12.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s="10" customFormat="1" ht="12.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5" s="10" customFormat="1" ht="12.75" x14ac:dyDescent="0.15"/>
    <row r="56" spans="1:15" s="10" customFormat="1" ht="12.75" x14ac:dyDescent="0.15"/>
    <row r="57" spans="1:15" s="10" customFormat="1" ht="12.75" x14ac:dyDescent="0.15"/>
    <row r="58" spans="1:15" s="10" customFormat="1" ht="12.75" x14ac:dyDescent="0.15"/>
    <row r="59" spans="1:15" s="10" customFormat="1" ht="12.75" x14ac:dyDescent="0.15"/>
    <row r="60" spans="1:15" s="10" customFormat="1" ht="12.75" x14ac:dyDescent="0.15"/>
    <row r="61" spans="1:15" s="10" customFormat="1" ht="12.75" x14ac:dyDescent="0.15"/>
    <row r="62" spans="1:15" s="10" customFormat="1" ht="12.75" x14ac:dyDescent="0.15"/>
    <row r="63" spans="1:15" s="9" customFormat="1" ht="12.7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"/>
      <c r="M64" s="9"/>
      <c r="N64" s="9"/>
      <c r="O64" s="9"/>
    </row>
    <row r="65" spans="1:15" ht="12.7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s="10" customFormat="1" ht="12.75" x14ac:dyDescent="0.15">
      <c r="L66" s="5"/>
      <c r="M66" s="5"/>
      <c r="N66" s="5"/>
      <c r="O66" s="5"/>
    </row>
    <row r="67" spans="1:15" s="10" customFormat="1" ht="12.75" x14ac:dyDescent="0.15"/>
    <row r="68" spans="1:15" s="10" customFormat="1" ht="12.75" x14ac:dyDescent="0.15"/>
    <row r="69" spans="1:15" s="10" customFormat="1" ht="12.75" x14ac:dyDescent="0.15"/>
    <row r="70" spans="1:15" s="10" customFormat="1" ht="12.75" x14ac:dyDescent="0.15"/>
    <row r="71" spans="1:15" s="10" customFormat="1" ht="12.75" x14ac:dyDescent="0.15"/>
    <row r="72" spans="1:15" s="10" customFormat="1" ht="12.75" x14ac:dyDescent="0.15"/>
    <row r="73" spans="1:15" s="10" customFormat="1" ht="12.75" x14ac:dyDescent="0.15"/>
    <row r="74" spans="1:15" s="10" customFormat="1" ht="12.75" x14ac:dyDescent="0.15"/>
    <row r="75" spans="1:15" s="10" customFormat="1" ht="12.75" x14ac:dyDescent="0.15"/>
    <row r="76" spans="1:15" s="10" customFormat="1" ht="12.75" x14ac:dyDescent="0.15"/>
    <row r="77" spans="1:15" s="10" customFormat="1" ht="12.75" x14ac:dyDescent="0.15"/>
    <row r="78" spans="1:15" s="10" customFormat="1" ht="12.75" x14ac:dyDescent="0.15"/>
    <row r="79" spans="1:15" s="10" customFormat="1" ht="12.75" x14ac:dyDescent="0.15"/>
    <row r="80" spans="1:15" s="10" customFormat="1" ht="12.75" x14ac:dyDescent="0.15"/>
    <row r="81" spans="1:11" s="10" customFormat="1" ht="12.75" x14ac:dyDescent="0.15"/>
    <row r="82" spans="1:11" s="10" customFormat="1" ht="12.75" x14ac:dyDescent="0.15"/>
    <row r="83" spans="1:11" s="10" customFormat="1" ht="12.75" x14ac:dyDescent="0.15"/>
    <row r="84" spans="1:11" s="10" customFormat="1" ht="12.75" x14ac:dyDescent="0.15"/>
    <row r="85" spans="1:11" s="10" customFormat="1" ht="12.75" x14ac:dyDescent="0.15"/>
    <row r="86" spans="1:11" s="10" customFormat="1" ht="12.7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10" customFormat="1" ht="12.7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0" customFormat="1" ht="12.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s="10" customFormat="1" ht="12.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10" customFormat="1" ht="12.75" x14ac:dyDescent="0.15"/>
    <row r="91" spans="1:11" s="10" customFormat="1" ht="12.75" x14ac:dyDescent="0.15"/>
    <row r="92" spans="1:11" s="10" customFormat="1" ht="12.75" x14ac:dyDescent="0.15"/>
    <row r="93" spans="1:11" s="10" customFormat="1" ht="12.75" x14ac:dyDescent="0.15"/>
    <row r="94" spans="1:11" s="10" customFormat="1" ht="12.75" x14ac:dyDescent="0.15"/>
    <row r="95" spans="1:11" s="10" customFormat="1" ht="12.75" x14ac:dyDescent="0.15"/>
    <row r="96" spans="1:11" s="10" customFormat="1" ht="12.75" x14ac:dyDescent="0.15"/>
    <row r="97" spans="1:15" s="4" customFormat="1" ht="12.7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9" customFormat="1" ht="12.7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4"/>
      <c r="M98" s="4"/>
      <c r="N98" s="4"/>
      <c r="O98" s="4"/>
    </row>
    <row r="99" spans="1:15" ht="12.7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  <c r="M99" s="9"/>
      <c r="N99" s="9"/>
      <c r="O99" s="9"/>
    </row>
    <row r="100" spans="1:15" ht="12.7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5" s="10" customFormat="1" ht="12.75" x14ac:dyDescent="0.15">
      <c r="L101" s="5"/>
      <c r="M101" s="5"/>
      <c r="N101" s="5"/>
      <c r="O101" s="5"/>
    </row>
    <row r="102" spans="1:15" s="10" customFormat="1" ht="12.75" x14ac:dyDescent="0.15"/>
    <row r="103" spans="1:15" s="10" customFormat="1" ht="12.75" x14ac:dyDescent="0.15"/>
    <row r="104" spans="1:15" s="10" customFormat="1" ht="12.75" x14ac:dyDescent="0.15"/>
    <row r="105" spans="1:15" s="10" customFormat="1" ht="12.75" x14ac:dyDescent="0.15"/>
    <row r="106" spans="1:15" s="10" customFormat="1" ht="12.75" x14ac:dyDescent="0.15"/>
    <row r="107" spans="1:15" s="10" customFormat="1" ht="12.75" x14ac:dyDescent="0.15"/>
    <row r="108" spans="1:15" s="10" customFormat="1" ht="12.75" x14ac:dyDescent="0.15"/>
    <row r="109" spans="1:15" s="10" customFormat="1" ht="12.75" x14ac:dyDescent="0.15"/>
    <row r="110" spans="1:15" s="10" customFormat="1" ht="12.75" x14ac:dyDescent="0.15"/>
    <row r="111" spans="1:15" s="10" customFormat="1" ht="12.75" x14ac:dyDescent="0.15"/>
    <row r="112" spans="1:15" s="10" customFormat="1" ht="12.75" x14ac:dyDescent="0.15"/>
    <row r="113" spans="1:11" s="10" customFormat="1" ht="12.75" x14ac:dyDescent="0.15"/>
    <row r="114" spans="1:11" s="10" customFormat="1" ht="12.75" x14ac:dyDescent="0.15"/>
    <row r="115" spans="1:11" s="10" customFormat="1" ht="12.75" x14ac:dyDescent="0.15"/>
    <row r="116" spans="1:11" s="10" customFormat="1" ht="12.75" x14ac:dyDescent="0.15"/>
    <row r="117" spans="1:11" s="10" customFormat="1" ht="12.75" x14ac:dyDescent="0.15"/>
    <row r="118" spans="1:11" s="10" customFormat="1" ht="12.75" x14ac:dyDescent="0.15"/>
    <row r="119" spans="1:11" s="10" customFormat="1" ht="12.75" x14ac:dyDescent="0.15"/>
    <row r="120" spans="1:11" s="10" customFormat="1" ht="12.75" x14ac:dyDescent="0.15"/>
    <row r="121" spans="1:11" s="10" customFormat="1" ht="12.75" x14ac:dyDescent="0.15"/>
    <row r="122" spans="1:11" s="10" customFormat="1" ht="12.75" x14ac:dyDescent="0.15"/>
    <row r="123" spans="1:11" s="10" customFormat="1" ht="12.75" x14ac:dyDescent="0.15"/>
    <row r="124" spans="1:11" s="10" customFormat="1" ht="12.75" x14ac:dyDescent="0.15"/>
    <row r="125" spans="1:11" s="10" customFormat="1" ht="12.75" x14ac:dyDescent="0.15"/>
    <row r="126" spans="1:11" s="10" customFormat="1" ht="12.75" x14ac:dyDescent="0.15"/>
    <row r="127" spans="1:11" s="10" customFormat="1" ht="12.75" x14ac:dyDescent="0.15"/>
    <row r="128" spans="1:11" s="10" customFormat="1" ht="12.7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10" customFormat="1" ht="12.75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5" s="10" customFormat="1" ht="12.75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5" s="10" customFormat="1" ht="12.75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5" s="10" customFormat="1" ht="12.75" x14ac:dyDescent="0.15"/>
    <row r="133" spans="1:15" s="10" customFormat="1" ht="12.75" x14ac:dyDescent="0.15"/>
    <row r="134" spans="1:15" s="10" customFormat="1" ht="12.75" x14ac:dyDescent="0.15"/>
    <row r="135" spans="1:15" s="10" customFormat="1" ht="12.75" x14ac:dyDescent="0.15"/>
    <row r="136" spans="1:15" s="10" customFormat="1" ht="12.75" x14ac:dyDescent="0.15"/>
    <row r="137" spans="1:15" s="10" customFormat="1" ht="12.75" x14ac:dyDescent="0.15"/>
    <row r="138" spans="1:15" s="10" customFormat="1" ht="12.75" x14ac:dyDescent="0.15"/>
    <row r="139" spans="1:15" s="4" customFormat="1" ht="12.75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9" customFormat="1" ht="12.75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4"/>
      <c r="M140" s="4"/>
      <c r="N140" s="4"/>
      <c r="O140" s="4"/>
    </row>
    <row r="141" spans="1:15" ht="12.75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  <c r="M141" s="9"/>
      <c r="N141" s="9"/>
      <c r="O141" s="9"/>
    </row>
    <row r="142" spans="1:15" ht="12.75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5" s="10" customFormat="1" ht="12.75" x14ac:dyDescent="0.15">
      <c r="L143" s="5"/>
      <c r="M143" s="5"/>
      <c r="N143" s="5"/>
      <c r="O143" s="5"/>
    </row>
    <row r="144" spans="1:15" s="10" customFormat="1" ht="12.75" x14ac:dyDescent="0.15"/>
    <row r="145" s="10" customFormat="1" ht="12.75" x14ac:dyDescent="0.15"/>
    <row r="146" s="10" customFormat="1" ht="12.75" x14ac:dyDescent="0.15"/>
    <row r="147" s="10" customFormat="1" ht="12.75" x14ac:dyDescent="0.15"/>
    <row r="148" s="10" customFormat="1" ht="12.75" x14ac:dyDescent="0.15"/>
    <row r="149" s="10" customFormat="1" ht="12.75" x14ac:dyDescent="0.15"/>
    <row r="150" s="10" customFormat="1" ht="12.75" x14ac:dyDescent="0.15"/>
    <row r="151" s="10" customFormat="1" ht="12.75" x14ac:dyDescent="0.15"/>
    <row r="152" s="10" customFormat="1" ht="12.75" x14ac:dyDescent="0.15"/>
    <row r="153" s="10" customFormat="1" ht="12.75" x14ac:dyDescent="0.15"/>
    <row r="154" s="10" customFormat="1" ht="12.75" x14ac:dyDescent="0.15"/>
    <row r="155" s="10" customFormat="1" ht="12.75" x14ac:dyDescent="0.15"/>
    <row r="156" s="10" customFormat="1" ht="12.75" x14ac:dyDescent="0.15"/>
    <row r="157" s="10" customFormat="1" ht="12.75" x14ac:dyDescent="0.15"/>
    <row r="158" s="10" customFormat="1" ht="12.75" x14ac:dyDescent="0.15"/>
    <row r="159" s="10" customFormat="1" ht="12.75" x14ac:dyDescent="0.15"/>
    <row r="160" s="10" customFormat="1" ht="12.75" x14ac:dyDescent="0.15"/>
    <row r="161" s="10" customFormat="1" ht="12.75" x14ac:dyDescent="0.15"/>
    <row r="162" s="10" customFormat="1" ht="12.75" x14ac:dyDescent="0.15"/>
    <row r="163" s="10" customFormat="1" ht="12.75" x14ac:dyDescent="0.15"/>
    <row r="164" s="10" customFormat="1" ht="12.75" x14ac:dyDescent="0.15"/>
    <row r="165" s="10" customFormat="1" ht="12.75" x14ac:dyDescent="0.15"/>
    <row r="166" s="10" customFormat="1" ht="12.75" x14ac:dyDescent="0.15"/>
    <row r="167" s="10" customFormat="1" ht="12.75" x14ac:dyDescent="0.15"/>
    <row r="168" s="10" customFormat="1" ht="12.75" x14ac:dyDescent="0.15"/>
    <row r="169" s="10" customFormat="1" ht="12.75" x14ac:dyDescent="0.15"/>
    <row r="170" s="10" customFormat="1" ht="12.75" x14ac:dyDescent="0.15"/>
    <row r="171" s="10" customFormat="1" ht="12.75" x14ac:dyDescent="0.15"/>
    <row r="172" s="10" customFormat="1" ht="12.75" x14ac:dyDescent="0.15"/>
    <row r="173" s="10" customFormat="1" ht="12.75" x14ac:dyDescent="0.15"/>
    <row r="174" s="10" customFormat="1" ht="12.75" x14ac:dyDescent="0.15"/>
    <row r="175" s="10" customFormat="1" ht="12.75" x14ac:dyDescent="0.15"/>
    <row r="176" s="10" customFormat="1" ht="12.75" x14ac:dyDescent="0.15"/>
    <row r="177" spans="1:11" s="10" customFormat="1" ht="12.75" x14ac:dyDescent="0.15"/>
    <row r="178" spans="1:11" s="10" customFormat="1" ht="12.75" x14ac:dyDescent="0.15"/>
    <row r="179" spans="1:11" s="10" customFormat="1" ht="12.75" x14ac:dyDescent="0.15"/>
    <row r="180" spans="1:11" s="10" customFormat="1" ht="12.75" x14ac:dyDescent="0.15"/>
    <row r="181" spans="1:11" s="10" customFormat="1" ht="12.75" x14ac:dyDescent="0.15"/>
    <row r="182" spans="1:11" s="10" customFormat="1" ht="12.75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10" customFormat="1" ht="12.75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0" customFormat="1" ht="12.75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10" customFormat="1" ht="12.75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10" customFormat="1" ht="12.75" x14ac:dyDescent="0.15"/>
    <row r="187" spans="1:11" s="10" customFormat="1" ht="12.75" x14ac:dyDescent="0.15"/>
    <row r="188" spans="1:11" s="10" customFormat="1" ht="12.75" x14ac:dyDescent="0.15"/>
    <row r="189" spans="1:11" s="10" customFormat="1" ht="12.75" x14ac:dyDescent="0.15"/>
    <row r="190" spans="1:11" s="10" customFormat="1" ht="12.75" x14ac:dyDescent="0.15"/>
    <row r="191" spans="1:11" s="10" customFormat="1" ht="12.75" x14ac:dyDescent="0.15"/>
    <row r="192" spans="1:11" s="10" customFormat="1" ht="12.75" x14ac:dyDescent="0.15"/>
    <row r="193" spans="1:15" s="4" customFormat="1" ht="12.75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s="9" customFormat="1" ht="12.75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4"/>
      <c r="N194" s="4"/>
      <c r="O194" s="4"/>
    </row>
    <row r="195" spans="1:15" ht="12.75" x14ac:dyDescent="0.1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  <c r="M195" s="9"/>
      <c r="N195" s="9"/>
      <c r="O195" s="9"/>
    </row>
    <row r="196" spans="1:15" ht="12.75" x14ac:dyDescent="0.1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5" s="10" customFormat="1" ht="12.75" x14ac:dyDescent="0.15">
      <c r="L197" s="5"/>
      <c r="M197" s="5"/>
      <c r="N197" s="5"/>
      <c r="O197" s="5"/>
    </row>
    <row r="198" spans="1:15" s="10" customFormat="1" ht="12.75" x14ac:dyDescent="0.15"/>
    <row r="199" spans="1:15" s="10" customFormat="1" ht="12.75" x14ac:dyDescent="0.15"/>
    <row r="200" spans="1:15" s="10" customFormat="1" ht="12.75" x14ac:dyDescent="0.15"/>
    <row r="201" spans="1:15" s="10" customFormat="1" ht="12.75" x14ac:dyDescent="0.15"/>
    <row r="202" spans="1:15" s="10" customFormat="1" ht="12.75" x14ac:dyDescent="0.15"/>
    <row r="203" spans="1:15" s="10" customFormat="1" ht="12.75" x14ac:dyDescent="0.15"/>
    <row r="204" spans="1:15" s="10" customFormat="1" ht="12.75" x14ac:dyDescent="0.15"/>
    <row r="205" spans="1:15" s="10" customFormat="1" ht="12.75" x14ac:dyDescent="0.15"/>
    <row r="206" spans="1:15" s="10" customFormat="1" ht="12.75" x14ac:dyDescent="0.15"/>
    <row r="207" spans="1:15" s="10" customFormat="1" ht="12.75" x14ac:dyDescent="0.15"/>
    <row r="208" spans="1:15" s="10" customFormat="1" ht="12.75" x14ac:dyDescent="0.15"/>
    <row r="209" s="10" customFormat="1" ht="12.75" x14ac:dyDescent="0.15"/>
    <row r="210" s="10" customFormat="1" ht="12.75" x14ac:dyDescent="0.15"/>
    <row r="211" s="10" customFormat="1" ht="12.75" x14ac:dyDescent="0.15"/>
    <row r="212" s="10" customFormat="1" ht="12.75" x14ac:dyDescent="0.15"/>
    <row r="213" s="10" customFormat="1" ht="12.75" x14ac:dyDescent="0.15"/>
    <row r="214" s="10" customFormat="1" ht="12.75" x14ac:dyDescent="0.15"/>
    <row r="215" s="10" customFormat="1" ht="12.75" x14ac:dyDescent="0.15"/>
    <row r="216" s="10" customFormat="1" ht="12.75" x14ac:dyDescent="0.15"/>
    <row r="217" s="10" customFormat="1" ht="12.75" x14ac:dyDescent="0.15"/>
    <row r="218" s="10" customFormat="1" ht="12.75" x14ac:dyDescent="0.15"/>
    <row r="219" s="10" customFormat="1" ht="12.75" x14ac:dyDescent="0.15"/>
    <row r="220" s="10" customFormat="1" ht="12.75" x14ac:dyDescent="0.15"/>
    <row r="221" s="10" customFormat="1" ht="12.75" x14ac:dyDescent="0.15"/>
    <row r="222" s="10" customFormat="1" ht="12.75" x14ac:dyDescent="0.15"/>
    <row r="223" s="10" customFormat="1" ht="12.75" x14ac:dyDescent="0.15"/>
    <row r="224" s="10" customFormat="1" ht="12.75" x14ac:dyDescent="0.15"/>
    <row r="225" s="10" customFormat="1" ht="12.75" x14ac:dyDescent="0.15"/>
    <row r="226" s="10" customFormat="1" ht="12.75" x14ac:dyDescent="0.15"/>
    <row r="227" s="10" customFormat="1" ht="12.75" x14ac:dyDescent="0.15"/>
    <row r="228" s="10" customFormat="1" ht="12.75" x14ac:dyDescent="0.15"/>
    <row r="229" s="10" customFormat="1" ht="12.75" x14ac:dyDescent="0.15"/>
    <row r="230" s="10" customFormat="1" ht="12.75" x14ac:dyDescent="0.15"/>
    <row r="231" s="10" customFormat="1" ht="12.75" x14ac:dyDescent="0.15"/>
    <row r="232" s="10" customFormat="1" ht="12.75" x14ac:dyDescent="0.15"/>
    <row r="233" s="10" customFormat="1" ht="12.75" x14ac:dyDescent="0.15"/>
    <row r="234" s="10" customFormat="1" ht="12.75" x14ac:dyDescent="0.15"/>
    <row r="235" s="10" customFormat="1" ht="12.75" x14ac:dyDescent="0.15"/>
    <row r="236" s="10" customFormat="1" ht="12.75" x14ac:dyDescent="0.15"/>
    <row r="237" s="10" customFormat="1" ht="12.75" x14ac:dyDescent="0.15"/>
    <row r="238" s="10" customFormat="1" ht="12.75" x14ac:dyDescent="0.15"/>
    <row r="239" s="10" customFormat="1" ht="12.75" x14ac:dyDescent="0.15"/>
    <row r="240" s="10" customFormat="1" ht="12.75" x14ac:dyDescent="0.15"/>
    <row r="241" spans="1:15" s="10" customFormat="1" ht="12.75" x14ac:dyDescent="0.15">
      <c r="B241" s="26"/>
      <c r="C241" s="26"/>
      <c r="D241" s="26"/>
      <c r="E241" s="26"/>
      <c r="F241" s="26"/>
      <c r="G241" s="26"/>
      <c r="H241" s="26"/>
    </row>
    <row r="242" spans="1:15" s="10" customFormat="1" ht="13.5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12"/>
    </row>
    <row r="243" spans="1:15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5" s="10" customFormat="1" ht="13.5" x14ac:dyDescent="0.1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7"/>
    </row>
    <row r="245" spans="1:15" s="10" customFormat="1" ht="13.5" x14ac:dyDescent="0.1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7"/>
    </row>
    <row r="246" spans="1:15" s="10" customFormat="1" ht="13.5" x14ac:dyDescent="0.1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7"/>
    </row>
    <row r="247" spans="1:15" s="10" customFormat="1" ht="13.5" x14ac:dyDescent="0.1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7"/>
    </row>
    <row r="248" spans="1:15" s="10" customFormat="1" ht="13.5" x14ac:dyDescent="0.1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7"/>
    </row>
    <row r="249" spans="1:15" s="10" customFormat="1" ht="13.5" x14ac:dyDescent="0.1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7"/>
    </row>
    <row r="250" spans="1:15" s="10" customFormat="1" ht="13.5" x14ac:dyDescent="0.1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26"/>
    </row>
    <row r="251" spans="1:15" s="10" customFormat="1" ht="13.5" x14ac:dyDescent="0.1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26"/>
    </row>
    <row r="252" spans="1:15" s="10" customFormat="1" ht="13.5" x14ac:dyDescent="0.1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7"/>
    </row>
    <row r="253" spans="1:15" s="8" customFormat="1" ht="13.5" x14ac:dyDescent="0.1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7"/>
      <c r="L253" s="10"/>
      <c r="M253" s="10"/>
      <c r="N253" s="10"/>
      <c r="O253" s="10"/>
    </row>
    <row r="254" spans="1:15" ht="13.5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12"/>
      <c r="N254" s="12"/>
      <c r="O254" s="12"/>
    </row>
    <row r="255" spans="1:15" s="7" customFormat="1" ht="12.75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26"/>
      <c r="L255" s="5"/>
      <c r="M255" s="5"/>
      <c r="N255" s="5"/>
      <c r="O255" s="5"/>
    </row>
    <row r="256" spans="1:15" s="7" customFormat="1" ht="12.75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5" s="7" customFormat="1" ht="12.75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5" s="7" customFormat="1" ht="12.75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5" s="7" customFormat="1" ht="12.75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5" s="7" customFormat="1" ht="12.75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5" s="10" customFormat="1" ht="12.75" x14ac:dyDescent="0.15">
      <c r="L261" s="7"/>
      <c r="M261" s="7"/>
      <c r="N261" s="7"/>
      <c r="O261" s="7"/>
    </row>
    <row r="262" spans="1:15" s="10" customFormat="1" ht="12.75" x14ac:dyDescent="0.15">
      <c r="L262" s="41"/>
      <c r="M262" s="41"/>
      <c r="N262" s="26"/>
      <c r="O262" s="26"/>
    </row>
    <row r="263" spans="1:15" s="7" customFormat="1" ht="12.75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1"/>
      <c r="M263" s="41"/>
      <c r="N263" s="26"/>
      <c r="O263" s="26"/>
    </row>
    <row r="264" spans="1:15" s="7" customFormat="1" ht="12.75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5" s="7" customFormat="1" ht="12.75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5" s="10" customFormat="1" ht="12.75" x14ac:dyDescent="0.15">
      <c r="L266" s="7"/>
      <c r="M266" s="7"/>
      <c r="N266" s="7"/>
      <c r="O266" s="7"/>
    </row>
    <row r="267" spans="1:15" s="10" customFormat="1" ht="12.75" x14ac:dyDescent="0.15">
      <c r="L267" s="26"/>
      <c r="M267" s="26"/>
      <c r="N267" s="26"/>
      <c r="O267" s="26"/>
    </row>
    <row r="268" spans="1:15" s="10" customFormat="1" ht="12.75" x14ac:dyDescent="0.15">
      <c r="L268" s="26"/>
      <c r="M268" s="26"/>
      <c r="N268" s="26"/>
      <c r="O268" s="26"/>
    </row>
    <row r="269" spans="1:15" s="10" customFormat="1" ht="12.75" x14ac:dyDescent="0.15">
      <c r="K269" s="26"/>
      <c r="L269" s="26"/>
      <c r="M269" s="26"/>
      <c r="N269" s="26"/>
      <c r="O269" s="26"/>
    </row>
    <row r="270" spans="1:15" s="10" customFormat="1" ht="12.75" x14ac:dyDescent="0.15">
      <c r="K270" s="26"/>
      <c r="L270" s="26"/>
      <c r="M270" s="26"/>
      <c r="N270" s="26"/>
      <c r="O270" s="26"/>
    </row>
    <row r="271" spans="1:15" s="10" customFormat="1" ht="12.75" x14ac:dyDescent="0.15">
      <c r="K271" s="26"/>
      <c r="L271" s="26"/>
      <c r="M271" s="26"/>
      <c r="N271" s="26"/>
      <c r="O271" s="26"/>
    </row>
    <row r="272" spans="1:15" s="10" customFormat="1" ht="12.75" x14ac:dyDescent="0.15">
      <c r="K272" s="26"/>
      <c r="L272" s="26"/>
      <c r="M272" s="26"/>
      <c r="N272" s="26"/>
      <c r="O272" s="26"/>
    </row>
    <row r="273" spans="1:15" s="10" customFormat="1" ht="12.75" x14ac:dyDescent="0.15">
      <c r="K273" s="26"/>
      <c r="L273" s="26"/>
      <c r="M273" s="26"/>
      <c r="N273" s="26"/>
      <c r="O273" s="26"/>
    </row>
    <row r="274" spans="1:15" s="10" customFormat="1" ht="12.75" x14ac:dyDescent="0.15">
      <c r="K274" s="26"/>
      <c r="L274" s="41"/>
      <c r="M274" s="41"/>
      <c r="N274" s="26"/>
      <c r="O274" s="26"/>
    </row>
    <row r="275" spans="1:15" s="10" customFormat="1" ht="12.75" x14ac:dyDescent="0.15">
      <c r="K275" s="26"/>
      <c r="L275" s="41"/>
      <c r="M275" s="41"/>
      <c r="N275" s="26"/>
      <c r="O275" s="26"/>
    </row>
    <row r="276" spans="1:15" s="10" customFormat="1" ht="12.75" x14ac:dyDescent="0.15">
      <c r="K276" s="26"/>
      <c r="L276" s="41"/>
      <c r="M276" s="41"/>
      <c r="N276" s="26"/>
      <c r="O276" s="26"/>
    </row>
    <row r="277" spans="1:15" s="10" customFormat="1" ht="12.75" x14ac:dyDescent="0.15">
      <c r="K277" s="26"/>
      <c r="L277" s="26"/>
      <c r="M277" s="26"/>
      <c r="N277" s="26"/>
      <c r="O277" s="26"/>
    </row>
    <row r="278" spans="1:15" s="10" customFormat="1" ht="12.75" x14ac:dyDescent="0.15">
      <c r="K278" s="26"/>
      <c r="L278" s="41"/>
      <c r="M278" s="41"/>
      <c r="N278" s="26"/>
      <c r="O278" s="26"/>
    </row>
    <row r="279" spans="1:15" s="10" customFormat="1" ht="12.75" x14ac:dyDescent="0.15">
      <c r="K279" s="26"/>
      <c r="L279" s="41"/>
      <c r="M279" s="41"/>
      <c r="N279" s="26"/>
      <c r="O279" s="26"/>
    </row>
    <row r="280" spans="1:15" s="10" customFormat="1" ht="12.75" x14ac:dyDescent="0.15">
      <c r="K280" s="26"/>
      <c r="L280" s="41"/>
      <c r="M280" s="41"/>
      <c r="N280" s="26"/>
      <c r="O280" s="26"/>
    </row>
    <row r="281" spans="1:15" s="10" customFormat="1" ht="12.75" x14ac:dyDescent="0.15">
      <c r="K281" s="26"/>
      <c r="L281" s="41"/>
      <c r="M281" s="41"/>
      <c r="N281" s="26"/>
      <c r="O281" s="26"/>
    </row>
    <row r="282" spans="1:15" s="10" customFormat="1" ht="12.75" x14ac:dyDescent="0.15">
      <c r="F282" s="5"/>
      <c r="G282" s="5"/>
      <c r="H282" s="5"/>
      <c r="I282" s="5"/>
      <c r="J282" s="5"/>
      <c r="K282" s="26"/>
      <c r="L282" s="41"/>
      <c r="M282" s="41"/>
      <c r="N282" s="26"/>
      <c r="O282" s="26"/>
    </row>
    <row r="283" spans="1:15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41"/>
      <c r="M283" s="41"/>
      <c r="N283" s="26"/>
      <c r="O283" s="26"/>
    </row>
    <row r="284" spans="1:15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41"/>
      <c r="M284" s="41"/>
      <c r="N284" s="26"/>
      <c r="O284" s="26"/>
    </row>
    <row r="285" spans="1:15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41"/>
      <c r="M285" s="41"/>
      <c r="N285" s="26"/>
      <c r="O285" s="26"/>
    </row>
    <row r="286" spans="1:15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41"/>
      <c r="M286" s="41"/>
      <c r="N286" s="26"/>
      <c r="O286" s="26"/>
    </row>
    <row r="287" spans="1:15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41"/>
      <c r="M287" s="41"/>
      <c r="N287" s="26"/>
      <c r="O287" s="26"/>
    </row>
    <row r="288" spans="1:15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41"/>
      <c r="M288" s="41"/>
      <c r="N288" s="26"/>
      <c r="O288" s="26"/>
    </row>
    <row r="289" spans="1:15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41"/>
      <c r="M289" s="41"/>
      <c r="N289" s="26"/>
      <c r="O289" s="26"/>
    </row>
    <row r="290" spans="1:15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41"/>
      <c r="M290" s="41"/>
      <c r="N290" s="26"/>
      <c r="O290" s="26"/>
    </row>
    <row r="291" spans="1:15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41"/>
      <c r="M291" s="41"/>
      <c r="N291" s="26"/>
      <c r="O291" s="26"/>
    </row>
    <row r="292" spans="1:15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41"/>
      <c r="M292" s="41"/>
      <c r="N292" s="26"/>
      <c r="O292" s="26"/>
    </row>
    <row r="293" spans="1:15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41"/>
      <c r="M293" s="41"/>
      <c r="N293" s="26"/>
      <c r="O293" s="26"/>
    </row>
    <row r="294" spans="1:15" ht="12.75" x14ac:dyDescent="0.15">
      <c r="L294" s="41"/>
      <c r="M294" s="41"/>
      <c r="N294" s="26"/>
      <c r="O294" s="26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9"/>
  <sheetViews>
    <sheetView workbookViewId="0">
      <selection activeCell="L26" sqref="L26"/>
    </sheetView>
  </sheetViews>
  <sheetFormatPr defaultColWidth="9" defaultRowHeight="18" customHeight="1" x14ac:dyDescent="0.15"/>
  <cols>
    <col min="1" max="1" width="1.125" style="5" customWidth="1"/>
    <col min="2" max="2" width="1.625" style="5" customWidth="1"/>
    <col min="3" max="8" width="2" style="5" customWidth="1"/>
    <col min="9" max="9" width="14.25" style="5" customWidth="1"/>
    <col min="10" max="10" width="5.125" style="5" customWidth="1"/>
    <col min="11" max="11" width="8.625" style="5" customWidth="1"/>
    <col min="12" max="14" width="13.125" style="5" customWidth="1"/>
    <col min="15" max="15" width="1" style="5" customWidth="1"/>
    <col min="16" max="16384" width="9" style="5"/>
  </cols>
  <sheetData>
    <row r="1" spans="1:14" ht="12.75" x14ac:dyDescent="0.15">
      <c r="B1" s="179" t="s">
        <v>100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17.25" x14ac:dyDescent="0.2">
      <c r="A2" s="23"/>
      <c r="B2" s="180" t="s">
        <v>101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7.25" x14ac:dyDescent="0.2">
      <c r="A3" s="42"/>
      <c r="B3" s="181" t="s">
        <v>170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7.25" x14ac:dyDescent="0.2">
      <c r="A4" s="42"/>
      <c r="B4" s="181" t="s">
        <v>171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thickBot="1" x14ac:dyDescent="0.25">
      <c r="A5" s="42"/>
      <c r="B5" s="88"/>
      <c r="C5" s="88"/>
      <c r="D5" s="88"/>
      <c r="E5" s="88"/>
      <c r="F5" s="88"/>
      <c r="G5" s="88"/>
      <c r="H5" s="88"/>
      <c r="I5" s="43"/>
      <c r="J5" s="88"/>
      <c r="K5" s="43"/>
      <c r="L5" s="88"/>
      <c r="M5" s="88"/>
      <c r="N5" s="43" t="s">
        <v>162</v>
      </c>
    </row>
    <row r="6" spans="1:14" ht="15" customHeight="1" x14ac:dyDescent="0.15">
      <c r="B6" s="182" t="s">
        <v>0</v>
      </c>
      <c r="C6" s="183"/>
      <c r="D6" s="183"/>
      <c r="E6" s="183"/>
      <c r="F6" s="183"/>
      <c r="G6" s="183"/>
      <c r="H6" s="183"/>
      <c r="I6" s="184"/>
      <c r="J6" s="188" t="s">
        <v>102</v>
      </c>
      <c r="K6" s="183"/>
      <c r="L6" s="89"/>
      <c r="M6" s="89"/>
      <c r="N6" s="90"/>
    </row>
    <row r="7" spans="1:14" ht="29.25" customHeight="1" thickBot="1" x14ac:dyDescent="0.2">
      <c r="B7" s="185"/>
      <c r="C7" s="186"/>
      <c r="D7" s="186"/>
      <c r="E7" s="186"/>
      <c r="F7" s="186"/>
      <c r="G7" s="186"/>
      <c r="H7" s="186"/>
      <c r="I7" s="187"/>
      <c r="J7" s="189"/>
      <c r="K7" s="186"/>
      <c r="L7" s="91" t="s">
        <v>103</v>
      </c>
      <c r="M7" s="91" t="s">
        <v>164</v>
      </c>
      <c r="N7" s="92" t="s">
        <v>165</v>
      </c>
    </row>
    <row r="8" spans="1:14" ht="18" customHeight="1" x14ac:dyDescent="0.15">
      <c r="A8" s="9"/>
      <c r="B8" s="93" t="s">
        <v>104</v>
      </c>
      <c r="C8" s="94"/>
      <c r="D8" s="94"/>
      <c r="E8" s="94"/>
      <c r="F8" s="94"/>
      <c r="G8" s="94"/>
      <c r="H8" s="94"/>
      <c r="I8" s="95"/>
      <c r="J8" s="173">
        <f>SUM(L8:N8)-1</f>
        <v>135530362</v>
      </c>
      <c r="K8" s="174"/>
      <c r="L8" s="96">
        <v>177774121</v>
      </c>
      <c r="M8" s="97">
        <v>-42376415</v>
      </c>
      <c r="N8" s="98">
        <v>132657</v>
      </c>
    </row>
    <row r="9" spans="1:14" ht="18" customHeight="1" x14ac:dyDescent="0.15">
      <c r="A9" s="9"/>
      <c r="B9" s="24"/>
      <c r="C9" s="25" t="s">
        <v>105</v>
      </c>
      <c r="D9" s="25"/>
      <c r="E9" s="25"/>
      <c r="F9" s="25"/>
      <c r="G9" s="25"/>
      <c r="H9" s="25"/>
      <c r="I9" s="4"/>
      <c r="J9" s="164">
        <f t="shared" ref="J9" si="0">SUM(L9:N9)</f>
        <v>-38908523.847999997</v>
      </c>
      <c r="K9" s="172"/>
      <c r="L9" s="99"/>
      <c r="M9" s="100">
        <f>'02行政コスト計算書'!L41</f>
        <v>-38908523.847999997</v>
      </c>
      <c r="N9" s="101"/>
    </row>
    <row r="10" spans="1:14" ht="18" customHeight="1" x14ac:dyDescent="0.15">
      <c r="B10" s="102"/>
      <c r="C10" s="4" t="s">
        <v>106</v>
      </c>
      <c r="D10" s="4"/>
      <c r="E10" s="4"/>
      <c r="F10" s="4"/>
      <c r="G10" s="4"/>
      <c r="H10" s="4"/>
      <c r="I10" s="4"/>
      <c r="J10" s="164">
        <f t="shared" ref="J10:J22" si="1">SUM(L10:N10)</f>
        <v>37255471.170000002</v>
      </c>
      <c r="K10" s="172"/>
      <c r="L10" s="99"/>
      <c r="M10" s="100">
        <f>SUM(M11:M12)</f>
        <v>37255471.170000002</v>
      </c>
      <c r="N10" s="103">
        <f>SUM(N11:N12)</f>
        <v>0</v>
      </c>
    </row>
    <row r="11" spans="1:14" s="10" customFormat="1" ht="18" customHeight="1" x14ac:dyDescent="0.15">
      <c r="A11" s="5"/>
      <c r="B11" s="104"/>
      <c r="C11" s="4"/>
      <c r="D11" s="105" t="s">
        <v>107</v>
      </c>
      <c r="E11" s="105"/>
      <c r="F11" s="105"/>
      <c r="G11" s="105"/>
      <c r="H11" s="105"/>
      <c r="I11" s="4"/>
      <c r="J11" s="164">
        <f t="shared" si="1"/>
        <v>26040038.214000002</v>
      </c>
      <c r="K11" s="172"/>
      <c r="L11" s="99"/>
      <c r="M11" s="100">
        <v>26040038.214000002</v>
      </c>
      <c r="N11" s="103"/>
    </row>
    <row r="12" spans="1:14" s="10" customFormat="1" ht="18" customHeight="1" x14ac:dyDescent="0.15">
      <c r="A12" s="5"/>
      <c r="B12" s="106"/>
      <c r="C12" s="107"/>
      <c r="D12" s="107" t="s">
        <v>108</v>
      </c>
      <c r="E12" s="107"/>
      <c r="F12" s="107"/>
      <c r="G12" s="107"/>
      <c r="H12" s="107"/>
      <c r="I12" s="108"/>
      <c r="J12" s="166">
        <f t="shared" si="1"/>
        <v>11215432.956</v>
      </c>
      <c r="K12" s="167"/>
      <c r="L12" s="109"/>
      <c r="M12" s="110">
        <v>11215432.956</v>
      </c>
      <c r="N12" s="111"/>
    </row>
    <row r="13" spans="1:14" s="10" customFormat="1" ht="18" customHeight="1" x14ac:dyDescent="0.15">
      <c r="A13" s="5"/>
      <c r="B13" s="29"/>
      <c r="C13" s="112" t="s">
        <v>166</v>
      </c>
      <c r="D13" s="113"/>
      <c r="E13" s="112"/>
      <c r="F13" s="112"/>
      <c r="G13" s="112"/>
      <c r="H13" s="112"/>
      <c r="I13" s="114"/>
      <c r="J13" s="177">
        <f>SUM(L13:N13)</f>
        <v>-1653052.6779999956</v>
      </c>
      <c r="K13" s="178"/>
      <c r="L13" s="115"/>
      <c r="M13" s="116">
        <f>M9+M10</f>
        <v>-1653052.6779999956</v>
      </c>
      <c r="N13" s="117">
        <f>N9+N10</f>
        <v>0</v>
      </c>
    </row>
    <row r="14" spans="1:14" s="10" customFormat="1" ht="18" customHeight="1" x14ac:dyDescent="0.15">
      <c r="B14" s="24"/>
      <c r="C14" s="118" t="s">
        <v>109</v>
      </c>
      <c r="D14" s="118"/>
      <c r="E14" s="118"/>
      <c r="F14" s="105"/>
      <c r="G14" s="105"/>
      <c r="H14" s="105"/>
      <c r="I14" s="4"/>
      <c r="J14" s="175"/>
      <c r="K14" s="176"/>
      <c r="L14" s="119"/>
      <c r="M14" s="100"/>
      <c r="N14" s="120"/>
    </row>
    <row r="15" spans="1:14" s="10" customFormat="1" ht="18" customHeight="1" x14ac:dyDescent="0.15">
      <c r="B15" s="24"/>
      <c r="C15" s="118"/>
      <c r="D15" s="118" t="s">
        <v>110</v>
      </c>
      <c r="E15" s="105"/>
      <c r="F15" s="105"/>
      <c r="G15" s="105"/>
      <c r="H15" s="105"/>
      <c r="I15" s="4"/>
      <c r="J15" s="175"/>
      <c r="K15" s="176"/>
      <c r="L15" s="119"/>
      <c r="M15" s="100"/>
      <c r="N15" s="120"/>
    </row>
    <row r="16" spans="1:14" s="10" customFormat="1" ht="18" customHeight="1" x14ac:dyDescent="0.15">
      <c r="B16" s="24"/>
      <c r="C16" s="118"/>
      <c r="D16" s="118" t="s">
        <v>111</v>
      </c>
      <c r="E16" s="118"/>
      <c r="F16" s="105"/>
      <c r="G16" s="105"/>
      <c r="H16" s="105"/>
      <c r="I16" s="4"/>
      <c r="J16" s="175"/>
      <c r="K16" s="176"/>
      <c r="L16" s="119"/>
      <c r="M16" s="100"/>
      <c r="N16" s="120"/>
    </row>
    <row r="17" spans="2:21" s="10" customFormat="1" ht="18" customHeight="1" x14ac:dyDescent="0.15">
      <c r="B17" s="24"/>
      <c r="C17" s="118"/>
      <c r="D17" s="118" t="s">
        <v>112</v>
      </c>
      <c r="E17" s="118"/>
      <c r="F17" s="105"/>
      <c r="G17" s="105"/>
      <c r="H17" s="105"/>
      <c r="I17" s="4"/>
      <c r="J17" s="175"/>
      <c r="K17" s="176"/>
      <c r="L17" s="119"/>
      <c r="M17" s="100"/>
      <c r="N17" s="120"/>
    </row>
    <row r="18" spans="2:21" s="10" customFormat="1" ht="18" customHeight="1" x14ac:dyDescent="0.15">
      <c r="B18" s="24"/>
      <c r="C18" s="118"/>
      <c r="D18" s="118" t="s">
        <v>113</v>
      </c>
      <c r="E18" s="118"/>
      <c r="F18" s="105"/>
      <c r="G18" s="121"/>
      <c r="H18" s="105"/>
      <c r="I18" s="4"/>
      <c r="J18" s="175"/>
      <c r="K18" s="176"/>
      <c r="L18" s="119"/>
      <c r="M18" s="100"/>
      <c r="N18" s="120"/>
    </row>
    <row r="19" spans="2:21" s="10" customFormat="1" ht="18" customHeight="1" x14ac:dyDescent="0.15">
      <c r="B19" s="24"/>
      <c r="C19" s="118" t="s">
        <v>114</v>
      </c>
      <c r="D19" s="105"/>
      <c r="E19" s="105"/>
      <c r="F19" s="105"/>
      <c r="G19" s="105"/>
      <c r="H19" s="105"/>
      <c r="I19" s="4"/>
      <c r="J19" s="164">
        <v>1716.8630000000001</v>
      </c>
      <c r="K19" s="172"/>
      <c r="L19" s="119"/>
      <c r="M19" s="99"/>
      <c r="N19" s="120"/>
    </row>
    <row r="20" spans="2:21" s="10" customFormat="1" ht="18" customHeight="1" x14ac:dyDescent="0.15">
      <c r="B20" s="24"/>
      <c r="C20" s="118" t="s">
        <v>115</v>
      </c>
      <c r="D20" s="118"/>
      <c r="E20" s="105"/>
      <c r="F20" s="105"/>
      <c r="G20" s="105"/>
      <c r="H20" s="105"/>
      <c r="I20" s="4"/>
      <c r="J20" s="164">
        <v>4508.0990000000002</v>
      </c>
      <c r="K20" s="172"/>
      <c r="L20" s="119"/>
      <c r="M20" s="99"/>
      <c r="N20" s="120"/>
    </row>
    <row r="21" spans="2:21" s="10" customFormat="1" ht="18" customHeight="1" x14ac:dyDescent="0.15">
      <c r="B21" s="24"/>
      <c r="C21" s="118" t="s">
        <v>116</v>
      </c>
      <c r="D21" s="118"/>
      <c r="E21" s="105"/>
      <c r="F21" s="105"/>
      <c r="G21" s="105"/>
      <c r="H21" s="105"/>
      <c r="I21" s="4"/>
      <c r="J21" s="164">
        <f t="shared" si="1"/>
        <v>0</v>
      </c>
      <c r="K21" s="165"/>
      <c r="L21" s="99"/>
      <c r="M21" s="99"/>
      <c r="N21" s="103"/>
    </row>
    <row r="22" spans="2:21" s="10" customFormat="1" ht="18" customHeight="1" x14ac:dyDescent="0.15">
      <c r="B22" s="24"/>
      <c r="C22" s="118" t="s">
        <v>117</v>
      </c>
      <c r="D22" s="118"/>
      <c r="E22" s="105"/>
      <c r="F22" s="105"/>
      <c r="G22" s="105"/>
      <c r="H22" s="105"/>
      <c r="I22" s="4"/>
      <c r="J22" s="164">
        <f t="shared" si="1"/>
        <v>0</v>
      </c>
      <c r="K22" s="165"/>
      <c r="L22" s="99"/>
      <c r="M22" s="99"/>
      <c r="N22" s="103"/>
    </row>
    <row r="23" spans="2:21" s="10" customFormat="1" ht="18" customHeight="1" x14ac:dyDescent="0.15">
      <c r="B23" s="24"/>
      <c r="C23" s="118" t="s">
        <v>172</v>
      </c>
      <c r="D23" s="118"/>
      <c r="E23" s="105"/>
      <c r="F23" s="105"/>
      <c r="G23" s="105"/>
      <c r="H23" s="105"/>
      <c r="I23" s="4"/>
      <c r="J23" s="164">
        <v>-3181.1489999999999</v>
      </c>
      <c r="K23" s="165"/>
      <c r="L23" s="99"/>
      <c r="M23" s="99"/>
      <c r="N23" s="103"/>
    </row>
    <row r="24" spans="2:21" s="10" customFormat="1" ht="18" customHeight="1" x14ac:dyDescent="0.15">
      <c r="B24" s="106"/>
      <c r="C24" s="107" t="s">
        <v>13</v>
      </c>
      <c r="D24" s="107"/>
      <c r="E24" s="107"/>
      <c r="F24" s="122"/>
      <c r="G24" s="122"/>
      <c r="H24" s="122"/>
      <c r="I24" s="108"/>
      <c r="J24" s="166">
        <v>113.04</v>
      </c>
      <c r="K24" s="167"/>
      <c r="L24" s="123"/>
      <c r="M24" s="110"/>
      <c r="N24" s="85"/>
      <c r="O24" s="25"/>
      <c r="P24" s="25"/>
      <c r="Q24" s="25"/>
      <c r="R24" s="26"/>
      <c r="S24" s="26"/>
      <c r="T24" s="26"/>
      <c r="U24" s="26"/>
    </row>
    <row r="25" spans="2:21" s="10" customFormat="1" ht="18" customHeight="1" thickBot="1" x14ac:dyDescent="0.2">
      <c r="B25" s="124"/>
      <c r="C25" s="125" t="s">
        <v>118</v>
      </c>
      <c r="D25" s="126"/>
      <c r="E25" s="127"/>
      <c r="F25" s="127"/>
      <c r="G25" s="128"/>
      <c r="H25" s="127"/>
      <c r="I25" s="129"/>
      <c r="J25" s="168">
        <f>SUM(J13:K24)</f>
        <v>-1649895.8249999958</v>
      </c>
      <c r="K25" s="169"/>
      <c r="L25" s="130">
        <v>-1325288</v>
      </c>
      <c r="M25" s="131">
        <v>-334455</v>
      </c>
      <c r="N25" s="86">
        <v>9846</v>
      </c>
      <c r="O25" s="25"/>
      <c r="P25" s="25"/>
      <c r="Q25" s="25"/>
      <c r="R25" s="26"/>
      <c r="S25" s="26"/>
      <c r="T25" s="26"/>
      <c r="U25" s="26"/>
    </row>
    <row r="26" spans="2:21" s="10" customFormat="1" ht="18" customHeight="1" thickBot="1" x14ac:dyDescent="0.2">
      <c r="B26" s="132" t="s">
        <v>119</v>
      </c>
      <c r="C26" s="133"/>
      <c r="D26" s="133"/>
      <c r="E26" s="133"/>
      <c r="F26" s="134"/>
      <c r="G26" s="134"/>
      <c r="H26" s="134"/>
      <c r="I26" s="135"/>
      <c r="J26" s="170">
        <f>J25+J8</f>
        <v>133880466.175</v>
      </c>
      <c r="K26" s="171"/>
      <c r="L26" s="136">
        <f>'01貸借対照表'!Z24</f>
        <v>176448833.03199995</v>
      </c>
      <c r="M26" s="137">
        <f>'01貸借対照表'!Z25</f>
        <v>-42710870.145000003</v>
      </c>
      <c r="N26" s="87">
        <f>'01貸借対照表'!Z26</f>
        <v>142503.334</v>
      </c>
      <c r="O26" s="25"/>
      <c r="P26" s="25"/>
      <c r="Q26" s="25"/>
      <c r="R26" s="26"/>
      <c r="S26" s="26"/>
      <c r="T26" s="26"/>
      <c r="U26" s="26"/>
    </row>
    <row r="27" spans="2:21" s="10" customFormat="1" ht="6.75" customHeight="1" x14ac:dyDescent="0.15">
      <c r="B27" s="44"/>
      <c r="C27" s="45"/>
      <c r="D27" s="45"/>
      <c r="E27" s="45"/>
      <c r="F27" s="45"/>
      <c r="G27" s="45"/>
      <c r="H27" s="45"/>
      <c r="I27" s="45"/>
      <c r="N27" s="25"/>
      <c r="O27" s="25"/>
      <c r="P27" s="25"/>
      <c r="Q27" s="25"/>
      <c r="R27" s="26"/>
      <c r="S27" s="26"/>
      <c r="T27" s="26"/>
      <c r="U27" s="26"/>
    </row>
    <row r="28" spans="2:21" s="10" customFormat="1" ht="15.6" customHeight="1" x14ac:dyDescent="0.15">
      <c r="B28" s="46"/>
      <c r="C28" s="46"/>
      <c r="D28" s="46"/>
      <c r="E28" s="46"/>
      <c r="F28" s="46"/>
      <c r="G28" s="46"/>
      <c r="H28" s="46"/>
      <c r="I28" s="46"/>
      <c r="N28" s="25"/>
      <c r="O28" s="25"/>
      <c r="P28" s="25"/>
      <c r="Q28" s="25"/>
      <c r="R28" s="26"/>
      <c r="S28" s="26"/>
      <c r="T28" s="26"/>
      <c r="U28" s="26"/>
    </row>
    <row r="29" spans="2:21" s="10" customFormat="1" ht="15.6" customHeight="1" x14ac:dyDescent="0.15">
      <c r="B29" s="46"/>
      <c r="C29" s="46"/>
      <c r="D29" s="46"/>
      <c r="E29" s="46"/>
      <c r="F29" s="46"/>
      <c r="G29" s="46"/>
      <c r="H29" s="46"/>
      <c r="I29" s="46"/>
    </row>
    <row r="30" spans="2:21" s="10" customFormat="1" ht="15.6" customHeight="1" x14ac:dyDescent="0.15"/>
    <row r="31" spans="2:21" s="10" customFormat="1" ht="15.6" customHeight="1" x14ac:dyDescent="0.15"/>
    <row r="32" spans="2:21" s="10" customFormat="1" ht="15.6" customHeight="1" x14ac:dyDescent="0.15"/>
    <row r="33" spans="23:23" s="10" customFormat="1" ht="15.6" customHeight="1" x14ac:dyDescent="0.15">
      <c r="W33" s="15"/>
    </row>
    <row r="34" spans="23:23" s="10" customFormat="1" ht="12.75" x14ac:dyDescent="0.15"/>
    <row r="35" spans="23:23" s="10" customFormat="1" ht="12.75" x14ac:dyDescent="0.15"/>
    <row r="36" spans="23:23" s="10" customFormat="1" ht="12.75" x14ac:dyDescent="0.15"/>
    <row r="37" spans="23:23" s="10" customFormat="1" ht="12.75" x14ac:dyDescent="0.15"/>
    <row r="38" spans="23:23" s="10" customFormat="1" ht="12.75" x14ac:dyDescent="0.15"/>
    <row r="39" spans="23:23" s="10" customFormat="1" ht="12.75" x14ac:dyDescent="0.15"/>
    <row r="40" spans="23:23" s="10" customFormat="1" ht="12.75" x14ac:dyDescent="0.15"/>
    <row r="41" spans="23:23" s="10" customFormat="1" ht="12.75" x14ac:dyDescent="0.15"/>
    <row r="42" spans="23:23" s="10" customFormat="1" ht="12.75" x14ac:dyDescent="0.15"/>
    <row r="43" spans="23:23" s="10" customFormat="1" ht="12.75" x14ac:dyDescent="0.15"/>
    <row r="44" spans="23:23" s="10" customFormat="1" ht="12.75" x14ac:dyDescent="0.15"/>
    <row r="45" spans="23:23" s="10" customFormat="1" ht="12.75" x14ac:dyDescent="0.15"/>
    <row r="46" spans="23:23" s="10" customFormat="1" ht="12.75" x14ac:dyDescent="0.15"/>
    <row r="47" spans="23:23" s="10" customFormat="1" ht="12.75" x14ac:dyDescent="0.15"/>
    <row r="48" spans="23:23" s="10" customFormat="1" ht="12.75" x14ac:dyDescent="0.15"/>
    <row r="49" spans="2:9" s="10" customFormat="1" ht="12.75" x14ac:dyDescent="0.15"/>
    <row r="50" spans="2:9" s="10" customFormat="1" ht="12.75" x14ac:dyDescent="0.15"/>
    <row r="51" spans="2:9" s="10" customFormat="1" ht="12.75" x14ac:dyDescent="0.15"/>
    <row r="52" spans="2:9" s="10" customFormat="1" ht="12.75" x14ac:dyDescent="0.15"/>
    <row r="53" spans="2:9" s="10" customFormat="1" ht="12.75" x14ac:dyDescent="0.15"/>
    <row r="54" spans="2:9" s="10" customFormat="1" ht="12.75" x14ac:dyDescent="0.15"/>
    <row r="55" spans="2:9" s="10" customFormat="1" ht="12.75" x14ac:dyDescent="0.15"/>
    <row r="56" spans="2:9" s="10" customFormat="1" ht="12.75" x14ac:dyDescent="0.15"/>
    <row r="57" spans="2:9" s="10" customFormat="1" ht="12.75" x14ac:dyDescent="0.15"/>
    <row r="58" spans="2:9" s="10" customFormat="1" ht="12.75" x14ac:dyDescent="0.15"/>
    <row r="59" spans="2:9" s="10" customFormat="1" ht="12.75" x14ac:dyDescent="0.15"/>
    <row r="60" spans="2:9" s="10" customFormat="1" ht="12.75" x14ac:dyDescent="0.15"/>
    <row r="61" spans="2:9" s="10" customFormat="1" ht="12.75" x14ac:dyDescent="0.15"/>
    <row r="62" spans="2:9" s="10" customFormat="1" ht="12.75" x14ac:dyDescent="0.15">
      <c r="B62" s="4"/>
      <c r="C62" s="4"/>
      <c r="D62" s="4"/>
      <c r="E62" s="4"/>
      <c r="F62" s="4"/>
      <c r="G62" s="4"/>
      <c r="H62" s="4"/>
      <c r="I62" s="4"/>
    </row>
    <row r="63" spans="2:9" s="10" customFormat="1" ht="12.75" x14ac:dyDescent="0.15">
      <c r="B63" s="9"/>
      <c r="C63" s="9"/>
      <c r="D63" s="9"/>
      <c r="E63" s="9"/>
      <c r="F63" s="9"/>
      <c r="G63" s="9"/>
      <c r="H63" s="9"/>
      <c r="I63" s="9"/>
    </row>
    <row r="64" spans="2:9" s="10" customFormat="1" ht="12.75" x14ac:dyDescent="0.15">
      <c r="B64" s="5"/>
      <c r="C64" s="5"/>
      <c r="D64" s="5"/>
      <c r="E64" s="5"/>
      <c r="F64" s="5"/>
      <c r="G64" s="5"/>
      <c r="H64" s="5"/>
      <c r="I64" s="5"/>
    </row>
    <row r="65" spans="2:14" s="10" customFormat="1" ht="12.75" x14ac:dyDescent="0.15">
      <c r="B65" s="5"/>
      <c r="C65" s="5"/>
      <c r="D65" s="5"/>
      <c r="E65" s="5"/>
      <c r="F65" s="5"/>
      <c r="G65" s="5"/>
      <c r="H65" s="5"/>
      <c r="I65" s="5"/>
    </row>
    <row r="66" spans="2:14" s="10" customFormat="1" ht="12.75" x14ac:dyDescent="0.15"/>
    <row r="67" spans="2:14" s="10" customFormat="1" ht="12.75" x14ac:dyDescent="0.15"/>
    <row r="68" spans="2:14" s="9" customFormat="1" ht="12.75" x14ac:dyDescent="0.1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ht="12.75" x14ac:dyDescent="0.15">
      <c r="B69" s="10"/>
      <c r="C69" s="10"/>
      <c r="D69" s="10"/>
      <c r="E69" s="10"/>
      <c r="F69" s="10"/>
      <c r="G69" s="10"/>
      <c r="H69" s="10"/>
      <c r="I69" s="10"/>
      <c r="J69" s="9"/>
      <c r="K69" s="9"/>
      <c r="L69" s="9"/>
      <c r="M69" s="9"/>
      <c r="N69" s="9"/>
    </row>
    <row r="70" spans="2:14" ht="12.75" x14ac:dyDescent="0.15">
      <c r="B70" s="10"/>
      <c r="C70" s="10"/>
      <c r="D70" s="10"/>
      <c r="E70" s="10"/>
      <c r="F70" s="10"/>
      <c r="G70" s="10"/>
      <c r="H70" s="10"/>
      <c r="I70" s="10"/>
    </row>
    <row r="71" spans="2:14" s="10" customFormat="1" ht="12.75" x14ac:dyDescent="0.15">
      <c r="J71" s="5"/>
      <c r="K71" s="5"/>
      <c r="L71" s="5"/>
      <c r="M71" s="5"/>
      <c r="N71" s="5"/>
    </row>
    <row r="72" spans="2:14" s="10" customFormat="1" ht="12.75" x14ac:dyDescent="0.15"/>
    <row r="73" spans="2:14" s="10" customFormat="1" ht="12.75" x14ac:dyDescent="0.15"/>
    <row r="74" spans="2:14" s="10" customFormat="1" ht="12.75" x14ac:dyDescent="0.15"/>
    <row r="75" spans="2:14" s="10" customFormat="1" ht="12.75" x14ac:dyDescent="0.15"/>
    <row r="76" spans="2:14" s="10" customFormat="1" ht="12.75" x14ac:dyDescent="0.15"/>
    <row r="77" spans="2:14" s="10" customFormat="1" ht="12.75" x14ac:dyDescent="0.15"/>
    <row r="78" spans="2:14" s="10" customFormat="1" ht="12.75" x14ac:dyDescent="0.15"/>
    <row r="79" spans="2:14" s="10" customFormat="1" ht="12.75" x14ac:dyDescent="0.15"/>
    <row r="80" spans="2:14" s="10" customFormat="1" ht="12.75" x14ac:dyDescent="0.15"/>
    <row r="81" s="10" customFormat="1" ht="12.75" x14ac:dyDescent="0.15"/>
    <row r="82" s="10" customFormat="1" ht="12.75" x14ac:dyDescent="0.15"/>
    <row r="83" s="10" customFormat="1" ht="12.75" x14ac:dyDescent="0.15"/>
    <row r="84" s="10" customFormat="1" ht="12.75" x14ac:dyDescent="0.15"/>
    <row r="85" s="10" customFormat="1" ht="12.75" x14ac:dyDescent="0.15"/>
    <row r="86" s="10" customFormat="1" ht="12.75" x14ac:dyDescent="0.15"/>
    <row r="87" s="10" customFormat="1" ht="12.75" x14ac:dyDescent="0.15"/>
    <row r="88" s="10" customFormat="1" ht="12.75" x14ac:dyDescent="0.15"/>
    <row r="89" s="10" customFormat="1" ht="12.75" x14ac:dyDescent="0.15"/>
    <row r="90" s="10" customFormat="1" ht="12.75" x14ac:dyDescent="0.15"/>
    <row r="91" s="10" customFormat="1" ht="12.75" x14ac:dyDescent="0.15"/>
    <row r="92" s="10" customFormat="1" ht="12.75" x14ac:dyDescent="0.15"/>
    <row r="93" s="10" customFormat="1" ht="12.75" x14ac:dyDescent="0.15"/>
    <row r="94" s="10" customFormat="1" ht="12.75" x14ac:dyDescent="0.15"/>
    <row r="95" s="10" customFormat="1" ht="12.75" x14ac:dyDescent="0.15"/>
    <row r="96" s="10" customFormat="1" ht="12.75" x14ac:dyDescent="0.15"/>
    <row r="97" spans="2:14" s="10" customFormat="1" ht="12.75" x14ac:dyDescent="0.15"/>
    <row r="98" spans="2:14" s="10" customFormat="1" ht="12.75" x14ac:dyDescent="0.15"/>
    <row r="99" spans="2:14" s="10" customFormat="1" ht="12.75" x14ac:dyDescent="0.15"/>
    <row r="100" spans="2:14" s="10" customFormat="1" ht="12.75" x14ac:dyDescent="0.15"/>
    <row r="101" spans="2:14" s="10" customFormat="1" ht="12.75" x14ac:dyDescent="0.15"/>
    <row r="102" spans="2:14" s="4" customFormat="1" ht="12.75" x14ac:dyDescent="0.1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s="9" customFormat="1" ht="12.75" x14ac:dyDescent="0.15">
      <c r="B103" s="10"/>
      <c r="C103" s="10"/>
      <c r="D103" s="10"/>
      <c r="E103" s="10"/>
      <c r="F103" s="10"/>
      <c r="G103" s="10"/>
      <c r="H103" s="10"/>
      <c r="I103" s="10"/>
      <c r="J103" s="4"/>
      <c r="K103" s="4"/>
      <c r="L103" s="4"/>
      <c r="M103" s="4"/>
      <c r="N103" s="4"/>
    </row>
    <row r="104" spans="2:14" ht="12.75" x14ac:dyDescent="0.15">
      <c r="B104" s="10"/>
      <c r="C104" s="10"/>
      <c r="D104" s="10"/>
      <c r="E104" s="10"/>
      <c r="F104" s="10"/>
      <c r="G104" s="10"/>
      <c r="H104" s="10"/>
      <c r="I104" s="10"/>
      <c r="J104" s="9"/>
      <c r="K104" s="9"/>
      <c r="L104" s="9"/>
      <c r="M104" s="9"/>
      <c r="N104" s="9"/>
    </row>
    <row r="105" spans="2:14" ht="12.75" x14ac:dyDescent="0.15">
      <c r="B105" s="10"/>
      <c r="C105" s="10"/>
      <c r="D105" s="10"/>
      <c r="E105" s="10"/>
      <c r="F105" s="10"/>
      <c r="G105" s="10"/>
      <c r="H105" s="10"/>
      <c r="I105" s="10"/>
    </row>
    <row r="106" spans="2:14" s="10" customFormat="1" ht="12.75" x14ac:dyDescent="0.15">
      <c r="J106" s="5"/>
      <c r="K106" s="5"/>
      <c r="L106" s="5"/>
      <c r="M106" s="5"/>
      <c r="N106" s="5"/>
    </row>
    <row r="107" spans="2:14" s="10" customFormat="1" ht="12.75" x14ac:dyDescent="0.15"/>
    <row r="108" spans="2:14" s="10" customFormat="1" ht="12.75" x14ac:dyDescent="0.15"/>
    <row r="109" spans="2:14" s="10" customFormat="1" ht="12.75" x14ac:dyDescent="0.15"/>
    <row r="110" spans="2:14" s="10" customFormat="1" ht="12.75" x14ac:dyDescent="0.15"/>
    <row r="111" spans="2:14" s="10" customFormat="1" ht="12.75" x14ac:dyDescent="0.15"/>
    <row r="112" spans="2:14" s="10" customFormat="1" ht="12.75" x14ac:dyDescent="0.15"/>
    <row r="113" spans="2:9" s="10" customFormat="1" ht="12.75" x14ac:dyDescent="0.15"/>
    <row r="114" spans="2:9" s="10" customFormat="1" ht="12.75" x14ac:dyDescent="0.15"/>
    <row r="115" spans="2:9" s="10" customFormat="1" ht="12.75" x14ac:dyDescent="0.15"/>
    <row r="116" spans="2:9" s="10" customFormat="1" ht="12.75" x14ac:dyDescent="0.15">
      <c r="B116" s="4"/>
      <c r="C116" s="4"/>
      <c r="D116" s="4"/>
      <c r="E116" s="4"/>
      <c r="F116" s="4"/>
      <c r="G116" s="4"/>
      <c r="H116" s="4"/>
      <c r="I116" s="4"/>
    </row>
    <row r="117" spans="2:9" s="10" customFormat="1" ht="12.75" x14ac:dyDescent="0.15">
      <c r="B117" s="9"/>
      <c r="C117" s="9"/>
      <c r="D117" s="9"/>
      <c r="E117" s="9"/>
      <c r="F117" s="9"/>
      <c r="G117" s="9"/>
      <c r="H117" s="9"/>
      <c r="I117" s="9"/>
    </row>
    <row r="118" spans="2:9" s="10" customFormat="1" ht="12.75" x14ac:dyDescent="0.15">
      <c r="B118" s="5"/>
      <c r="C118" s="5"/>
      <c r="D118" s="5"/>
      <c r="E118" s="5"/>
      <c r="F118" s="5"/>
      <c r="G118" s="5"/>
      <c r="H118" s="5"/>
      <c r="I118" s="5"/>
    </row>
    <row r="119" spans="2:9" s="10" customFormat="1" ht="12.75" x14ac:dyDescent="0.15">
      <c r="B119" s="5"/>
      <c r="C119" s="5"/>
      <c r="D119" s="5"/>
      <c r="E119" s="5"/>
      <c r="F119" s="5"/>
      <c r="G119" s="5"/>
      <c r="H119" s="5"/>
      <c r="I119" s="5"/>
    </row>
    <row r="120" spans="2:9" s="10" customFormat="1" ht="12.75" x14ac:dyDescent="0.15"/>
    <row r="121" spans="2:9" s="10" customFormat="1" ht="12.75" x14ac:dyDescent="0.15"/>
    <row r="122" spans="2:9" s="10" customFormat="1" ht="12.75" x14ac:dyDescent="0.15"/>
    <row r="123" spans="2:9" s="10" customFormat="1" ht="12.75" x14ac:dyDescent="0.15"/>
    <row r="124" spans="2:9" s="10" customFormat="1" ht="12.75" x14ac:dyDescent="0.15"/>
    <row r="125" spans="2:9" s="10" customFormat="1" ht="12.75" x14ac:dyDescent="0.15"/>
    <row r="126" spans="2:9" s="10" customFormat="1" ht="12.75" x14ac:dyDescent="0.15"/>
    <row r="127" spans="2:9" s="10" customFormat="1" ht="12.75" x14ac:dyDescent="0.15"/>
    <row r="128" spans="2:9" s="10" customFormat="1" ht="12.75" x14ac:dyDescent="0.15"/>
    <row r="129" spans="2:14" s="10" customFormat="1" ht="12.75" x14ac:dyDescent="0.15"/>
    <row r="130" spans="2:14" s="10" customFormat="1" ht="12.75" x14ac:dyDescent="0.15"/>
    <row r="131" spans="2:14" s="10" customFormat="1" ht="12.75" x14ac:dyDescent="0.15"/>
    <row r="132" spans="2:14" s="10" customFormat="1" ht="12.75" x14ac:dyDescent="0.15"/>
    <row r="133" spans="2:14" s="10" customFormat="1" ht="12.75" x14ac:dyDescent="0.15"/>
    <row r="134" spans="2:14" s="10" customFormat="1" ht="12.75" x14ac:dyDescent="0.15"/>
    <row r="135" spans="2:14" s="10" customFormat="1" ht="12.75" x14ac:dyDescent="0.15"/>
    <row r="136" spans="2:14" s="10" customFormat="1" ht="12.75" x14ac:dyDescent="0.15"/>
    <row r="137" spans="2:14" s="10" customFormat="1" ht="12.75" x14ac:dyDescent="0.15"/>
    <row r="138" spans="2:14" s="10" customFormat="1" ht="12.75" x14ac:dyDescent="0.15"/>
    <row r="139" spans="2:14" s="10" customFormat="1" ht="12.75" x14ac:dyDescent="0.15"/>
    <row r="140" spans="2:14" s="10" customFormat="1" ht="12.75" x14ac:dyDescent="0.15"/>
    <row r="141" spans="2:14" s="10" customFormat="1" ht="12.75" x14ac:dyDescent="0.15"/>
    <row r="142" spans="2:14" s="10" customFormat="1" ht="12.75" x14ac:dyDescent="0.15"/>
    <row r="143" spans="2:14" s="10" customFormat="1" ht="12.75" x14ac:dyDescent="0.15"/>
    <row r="144" spans="2:14" s="4" customFormat="1" ht="12.75" x14ac:dyDescent="0.1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14" s="9" customFormat="1" ht="12.75" x14ac:dyDescent="0.15">
      <c r="B145" s="10"/>
      <c r="C145" s="10"/>
      <c r="D145" s="10"/>
      <c r="E145" s="10"/>
      <c r="F145" s="10"/>
      <c r="G145" s="10"/>
      <c r="H145" s="10"/>
      <c r="I145" s="10"/>
      <c r="J145" s="4"/>
      <c r="K145" s="4"/>
      <c r="L145" s="4"/>
      <c r="M145" s="4"/>
      <c r="N145" s="4"/>
    </row>
    <row r="146" spans="2:14" ht="12.75" x14ac:dyDescent="0.15">
      <c r="B146" s="10"/>
      <c r="C146" s="10"/>
      <c r="D146" s="10"/>
      <c r="E146" s="10"/>
      <c r="F146" s="10"/>
      <c r="G146" s="10"/>
      <c r="H146" s="10"/>
      <c r="I146" s="10"/>
      <c r="J146" s="9"/>
      <c r="K146" s="9"/>
      <c r="L146" s="9"/>
      <c r="M146" s="9"/>
      <c r="N146" s="9"/>
    </row>
    <row r="147" spans="2:14" ht="12.75" x14ac:dyDescent="0.15">
      <c r="B147" s="10"/>
      <c r="C147" s="10"/>
      <c r="D147" s="10"/>
      <c r="E147" s="10"/>
      <c r="F147" s="10"/>
      <c r="G147" s="10"/>
      <c r="H147" s="10"/>
      <c r="I147" s="10"/>
    </row>
    <row r="148" spans="2:14" s="10" customFormat="1" ht="12.75" x14ac:dyDescent="0.15">
      <c r="J148" s="5"/>
      <c r="K148" s="5"/>
      <c r="L148" s="5"/>
      <c r="M148" s="5"/>
      <c r="N148" s="5"/>
    </row>
    <row r="149" spans="2:14" s="10" customFormat="1" ht="12.75" x14ac:dyDescent="0.15"/>
    <row r="150" spans="2:14" s="10" customFormat="1" ht="12.75" x14ac:dyDescent="0.15"/>
    <row r="151" spans="2:14" s="10" customFormat="1" ht="12.75" x14ac:dyDescent="0.15"/>
    <row r="152" spans="2:14" s="10" customFormat="1" ht="12.75" x14ac:dyDescent="0.15"/>
    <row r="153" spans="2:14" s="10" customFormat="1" ht="12.75" x14ac:dyDescent="0.15"/>
    <row r="154" spans="2:14" s="10" customFormat="1" ht="12.75" x14ac:dyDescent="0.15"/>
    <row r="155" spans="2:14" s="10" customFormat="1" ht="12.75" x14ac:dyDescent="0.15"/>
    <row r="156" spans="2:14" s="10" customFormat="1" ht="12.75" x14ac:dyDescent="0.15"/>
    <row r="157" spans="2:14" s="10" customFormat="1" ht="12.75" x14ac:dyDescent="0.15"/>
    <row r="158" spans="2:14" s="10" customFormat="1" ht="12.75" x14ac:dyDescent="0.15"/>
    <row r="159" spans="2:14" s="10" customFormat="1" ht="12.75" x14ac:dyDescent="0.15"/>
    <row r="160" spans="2:14" s="10" customFormat="1" ht="12.75" x14ac:dyDescent="0.15"/>
    <row r="161" spans="2:9" s="10" customFormat="1" ht="12.75" x14ac:dyDescent="0.15"/>
    <row r="162" spans="2:9" s="10" customFormat="1" ht="12.75" x14ac:dyDescent="0.15"/>
    <row r="163" spans="2:9" s="10" customFormat="1" ht="12.75" x14ac:dyDescent="0.15"/>
    <row r="164" spans="2:9" s="10" customFormat="1" ht="12.75" x14ac:dyDescent="0.15"/>
    <row r="165" spans="2:9" s="10" customFormat="1" ht="12.75" x14ac:dyDescent="0.15"/>
    <row r="166" spans="2:9" s="10" customFormat="1" ht="12.75" x14ac:dyDescent="0.15"/>
    <row r="167" spans="2:9" s="10" customFormat="1" ht="12.75" x14ac:dyDescent="0.15"/>
    <row r="168" spans="2:9" s="10" customFormat="1" ht="12.75" x14ac:dyDescent="0.15"/>
    <row r="169" spans="2:9" s="10" customFormat="1" ht="12.75" x14ac:dyDescent="0.15"/>
    <row r="170" spans="2:9" s="10" customFormat="1" ht="12.75" x14ac:dyDescent="0.15"/>
    <row r="171" spans="2:9" s="10" customFormat="1" ht="12.75" x14ac:dyDescent="0.15"/>
    <row r="172" spans="2:9" s="10" customFormat="1" ht="12.75" x14ac:dyDescent="0.15"/>
    <row r="173" spans="2:9" s="10" customFormat="1" ht="12.75" x14ac:dyDescent="0.15"/>
    <row r="174" spans="2:9" s="10" customFormat="1" ht="12.75" x14ac:dyDescent="0.15"/>
    <row r="175" spans="2:9" s="10" customFormat="1" ht="12.75" x14ac:dyDescent="0.15">
      <c r="C175" s="26"/>
      <c r="D175" s="26"/>
      <c r="E175" s="26"/>
      <c r="F175" s="26"/>
      <c r="G175" s="26"/>
      <c r="H175" s="26"/>
    </row>
    <row r="176" spans="2:9" s="10" customFormat="1" ht="13.5" x14ac:dyDescent="0.15">
      <c r="B176" s="8"/>
      <c r="C176" s="8"/>
      <c r="D176" s="8"/>
      <c r="E176" s="8"/>
      <c r="F176" s="8"/>
      <c r="G176" s="8"/>
      <c r="H176" s="8"/>
      <c r="I176" s="8"/>
    </row>
    <row r="177" spans="2:9" s="10" customFormat="1" ht="12.75" x14ac:dyDescent="0.15">
      <c r="B177" s="5"/>
      <c r="C177" s="5"/>
      <c r="D177" s="5"/>
      <c r="E177" s="5"/>
      <c r="F177" s="5"/>
      <c r="G177" s="5"/>
      <c r="H177" s="5"/>
      <c r="I177" s="5"/>
    </row>
    <row r="178" spans="2:9" s="10" customFormat="1" ht="13.5" x14ac:dyDescent="0.15">
      <c r="B178" s="40"/>
      <c r="C178" s="40"/>
      <c r="D178" s="40"/>
      <c r="E178" s="40"/>
      <c r="F178" s="40"/>
      <c r="G178" s="40"/>
      <c r="H178" s="40"/>
      <c r="I178" s="40"/>
    </row>
    <row r="179" spans="2:9" s="10" customFormat="1" ht="13.5" x14ac:dyDescent="0.15">
      <c r="B179" s="40"/>
      <c r="C179" s="40"/>
      <c r="D179" s="40"/>
      <c r="E179" s="40"/>
      <c r="F179" s="40"/>
      <c r="G179" s="40"/>
      <c r="H179" s="40"/>
      <c r="I179" s="40"/>
    </row>
    <row r="180" spans="2:9" s="10" customFormat="1" ht="13.5" x14ac:dyDescent="0.15">
      <c r="B180" s="40"/>
      <c r="C180" s="40"/>
      <c r="D180" s="40"/>
      <c r="E180" s="40"/>
      <c r="F180" s="40"/>
      <c r="G180" s="40"/>
      <c r="H180" s="40"/>
      <c r="I180" s="40"/>
    </row>
    <row r="181" spans="2:9" s="10" customFormat="1" ht="13.5" x14ac:dyDescent="0.15">
      <c r="B181" s="40"/>
      <c r="C181" s="40"/>
      <c r="D181" s="40"/>
      <c r="E181" s="40"/>
      <c r="F181" s="40"/>
      <c r="G181" s="40"/>
      <c r="H181" s="40"/>
      <c r="I181" s="40"/>
    </row>
    <row r="182" spans="2:9" s="10" customFormat="1" ht="13.5" x14ac:dyDescent="0.15">
      <c r="B182" s="40"/>
      <c r="C182" s="40"/>
      <c r="D182" s="40"/>
      <c r="E182" s="40"/>
      <c r="F182" s="40"/>
      <c r="G182" s="40"/>
      <c r="H182" s="40"/>
      <c r="I182" s="40"/>
    </row>
    <row r="183" spans="2:9" s="10" customFormat="1" ht="13.5" x14ac:dyDescent="0.15">
      <c r="B183" s="40"/>
      <c r="C183" s="40"/>
      <c r="D183" s="40"/>
      <c r="E183" s="40"/>
      <c r="F183" s="40"/>
      <c r="G183" s="40"/>
      <c r="H183" s="40"/>
      <c r="I183" s="40"/>
    </row>
    <row r="184" spans="2:9" s="10" customFormat="1" ht="13.5" x14ac:dyDescent="0.15">
      <c r="B184" s="40"/>
      <c r="C184" s="40"/>
      <c r="D184" s="40"/>
      <c r="E184" s="40"/>
      <c r="F184" s="40"/>
      <c r="G184" s="40"/>
      <c r="H184" s="40"/>
      <c r="I184" s="40"/>
    </row>
    <row r="185" spans="2:9" s="10" customFormat="1" ht="13.5" x14ac:dyDescent="0.15">
      <c r="B185" s="40"/>
      <c r="C185" s="40"/>
      <c r="D185" s="40"/>
      <c r="E185" s="40"/>
      <c r="F185" s="40"/>
      <c r="G185" s="40"/>
      <c r="H185" s="40"/>
      <c r="I185" s="40"/>
    </row>
    <row r="186" spans="2:9" s="10" customFormat="1" ht="13.5" x14ac:dyDescent="0.15">
      <c r="B186" s="40"/>
      <c r="C186" s="40"/>
      <c r="D186" s="40"/>
      <c r="E186" s="40"/>
      <c r="F186" s="40"/>
      <c r="G186" s="40"/>
      <c r="H186" s="40"/>
      <c r="I186" s="40"/>
    </row>
    <row r="187" spans="2:9" s="10" customFormat="1" ht="13.5" x14ac:dyDescent="0.15">
      <c r="B187" s="40"/>
      <c r="C187" s="40"/>
      <c r="D187" s="40"/>
      <c r="E187" s="40"/>
      <c r="F187" s="40"/>
      <c r="G187" s="40"/>
      <c r="H187" s="40"/>
      <c r="I187" s="40"/>
    </row>
    <row r="188" spans="2:9" s="10" customFormat="1" ht="12.75" x14ac:dyDescent="0.15">
      <c r="B188" s="7"/>
      <c r="C188" s="7"/>
      <c r="D188" s="7"/>
      <c r="E188" s="7"/>
      <c r="F188" s="7"/>
      <c r="G188" s="7"/>
      <c r="H188" s="7"/>
      <c r="I188" s="7"/>
    </row>
    <row r="189" spans="2:9" s="10" customFormat="1" ht="12.75" x14ac:dyDescent="0.15"/>
    <row r="190" spans="2:9" s="10" customFormat="1" ht="12.75" x14ac:dyDescent="0.15"/>
    <row r="191" spans="2:9" s="10" customFormat="1" ht="12.75" x14ac:dyDescent="0.15"/>
    <row r="192" spans="2:9" s="10" customFormat="1" ht="12.75" x14ac:dyDescent="0.15"/>
    <row r="193" spans="2:14" s="10" customFormat="1" ht="12.75" x14ac:dyDescent="0.15"/>
    <row r="194" spans="2:14" s="10" customFormat="1" ht="12.75" x14ac:dyDescent="0.15"/>
    <row r="195" spans="2:14" s="10" customFormat="1" ht="12.75" x14ac:dyDescent="0.15"/>
    <row r="196" spans="2:14" s="10" customFormat="1" ht="12.75" x14ac:dyDescent="0.15"/>
    <row r="197" spans="2:14" s="10" customFormat="1" ht="12.75" x14ac:dyDescent="0.15"/>
    <row r="198" spans="2:14" s="4" customFormat="1" ht="12.75" x14ac:dyDescent="0.1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 s="9" customFormat="1" ht="12.75" x14ac:dyDescent="0.15">
      <c r="B199" s="10"/>
      <c r="C199" s="10"/>
      <c r="D199" s="10"/>
      <c r="E199" s="10"/>
      <c r="F199" s="10"/>
      <c r="G199" s="10"/>
      <c r="H199" s="10"/>
      <c r="I199" s="10"/>
      <c r="J199" s="4"/>
      <c r="K199" s="4"/>
      <c r="L199" s="4"/>
      <c r="M199" s="4"/>
      <c r="N199" s="4"/>
    </row>
    <row r="200" spans="2:14" ht="12.75" x14ac:dyDescent="0.15">
      <c r="B200" s="10"/>
      <c r="C200" s="10"/>
      <c r="D200" s="10"/>
      <c r="E200" s="10"/>
      <c r="F200" s="10"/>
      <c r="G200" s="10"/>
      <c r="H200" s="10"/>
      <c r="I200" s="10"/>
      <c r="J200" s="9"/>
      <c r="K200" s="9"/>
      <c r="L200" s="9"/>
      <c r="M200" s="9"/>
      <c r="N200" s="9"/>
    </row>
    <row r="201" spans="2:14" ht="12.75" x14ac:dyDescent="0.15">
      <c r="B201" s="10"/>
      <c r="C201" s="10"/>
      <c r="D201" s="10"/>
      <c r="E201" s="10"/>
      <c r="F201" s="10"/>
      <c r="G201" s="10"/>
      <c r="H201" s="10"/>
      <c r="I201" s="10"/>
    </row>
    <row r="202" spans="2:14" s="10" customFormat="1" ht="12.75" x14ac:dyDescent="0.15">
      <c r="J202" s="5"/>
      <c r="K202" s="5"/>
      <c r="L202" s="5"/>
      <c r="M202" s="5"/>
      <c r="N202" s="5"/>
    </row>
    <row r="203" spans="2:14" s="10" customFormat="1" ht="12.75" x14ac:dyDescent="0.15"/>
    <row r="204" spans="2:14" s="10" customFormat="1" ht="12.75" x14ac:dyDescent="0.15"/>
    <row r="205" spans="2:14" s="10" customFormat="1" ht="12.75" x14ac:dyDescent="0.15"/>
    <row r="206" spans="2:14" s="10" customFormat="1" ht="12.75" x14ac:dyDescent="0.15"/>
    <row r="207" spans="2:14" s="10" customFormat="1" ht="12.75" x14ac:dyDescent="0.15"/>
    <row r="208" spans="2:14" s="10" customFormat="1" ht="12.75" x14ac:dyDescent="0.15"/>
    <row r="209" spans="1:9" s="10" customFormat="1" ht="12.75" x14ac:dyDescent="0.15"/>
    <row r="210" spans="1:9" s="10" customFormat="1" ht="12.75" x14ac:dyDescent="0.15"/>
    <row r="211" spans="1:9" s="10" customFormat="1" ht="12.75" x14ac:dyDescent="0.15"/>
    <row r="212" spans="1:9" s="10" customFormat="1" ht="12.75" x14ac:dyDescent="0.15"/>
    <row r="213" spans="1:9" s="10" customFormat="1" ht="12.75" x14ac:dyDescent="0.15"/>
    <row r="214" spans="1:9" s="10" customFormat="1" ht="12.75" x14ac:dyDescent="0.15"/>
    <row r="215" spans="1:9" s="10" customFormat="1" ht="12.75" x14ac:dyDescent="0.15">
      <c r="A215" s="5"/>
    </row>
    <row r="216" spans="1:9" s="10" customFormat="1" ht="12.75" x14ac:dyDescent="0.15">
      <c r="A216" s="5"/>
      <c r="G216" s="5"/>
      <c r="H216" s="5"/>
    </row>
    <row r="217" spans="1:9" s="10" customFormat="1" ht="12.75" x14ac:dyDescent="0.1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10" customFormat="1" ht="12.75" x14ac:dyDescent="0.1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10" customFormat="1" ht="12.75" x14ac:dyDescent="0.1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10" customFormat="1" ht="12.75" x14ac:dyDescent="0.1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10" customFormat="1" ht="12.75" x14ac:dyDescent="0.1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10" customFormat="1" ht="12.75" x14ac:dyDescent="0.1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10" customFormat="1" ht="12.75" x14ac:dyDescent="0.1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10" customFormat="1" ht="12.75" x14ac:dyDescent="0.1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10" customFormat="1" ht="12.75" x14ac:dyDescent="0.1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10" customFormat="1" ht="12.75" x14ac:dyDescent="0.1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10" customFormat="1" ht="12.75" x14ac:dyDescent="0.1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10" customFormat="1" ht="12.75" x14ac:dyDescent="0.1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10" customFormat="1" ht="12.75" x14ac:dyDescent="0.1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10" customFormat="1" ht="12.75" x14ac:dyDescent="0.1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10" customFormat="1" ht="12.75" x14ac:dyDescent="0.1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10" customFormat="1" ht="12.75" x14ac:dyDescent="0.1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10" customFormat="1" ht="12.75" x14ac:dyDescent="0.1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10" customFormat="1" ht="12.75" x14ac:dyDescent="0.1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10" customFormat="1" ht="12.75" x14ac:dyDescent="0.1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10" customFormat="1" ht="12.75" x14ac:dyDescent="0.1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10" customFormat="1" ht="12.75" x14ac:dyDescent="0.1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10" customFormat="1" ht="12.75" x14ac:dyDescent="0.1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10" customFormat="1" ht="12.75" x14ac:dyDescent="0.1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10" customFormat="1" ht="12.75" x14ac:dyDescent="0.1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10" customFormat="1" ht="12.75" x14ac:dyDescent="0.1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10" customFormat="1" ht="12.75" x14ac:dyDescent="0.1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10" customFormat="1" ht="12.75" x14ac:dyDescent="0.1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10" customFormat="1" ht="12.75" x14ac:dyDescent="0.1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10" customFormat="1" ht="12.75" x14ac:dyDescent="0.1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10" customFormat="1" ht="12.75" x14ac:dyDescent="0.1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10" customFormat="1" ht="12.75" x14ac:dyDescent="0.1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10" customFormat="1" ht="12.75" x14ac:dyDescent="0.1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10" customFormat="1" ht="12.75" x14ac:dyDescent="0.1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10" customFormat="1" ht="12.75" x14ac:dyDescent="0.1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10" customFormat="1" ht="12.75" x14ac:dyDescent="0.1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10" customFormat="1" ht="12.75" x14ac:dyDescent="0.1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10" customFormat="1" ht="12.75" x14ac:dyDescent="0.1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10" customFormat="1" ht="12.75" x14ac:dyDescent="0.1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10" customFormat="1" ht="12.75" x14ac:dyDescent="0.15">
      <c r="A256" s="5"/>
      <c r="B256" s="5"/>
      <c r="C256" s="5"/>
      <c r="D256" s="5"/>
      <c r="E256" s="5"/>
      <c r="F256" s="5"/>
      <c r="G256" s="5"/>
      <c r="H256" s="5"/>
      <c r="I256" s="5"/>
    </row>
    <row r="257" spans="1:14" s="10" customFormat="1" ht="12.75" x14ac:dyDescent="0.15">
      <c r="A257" s="5"/>
      <c r="B257" s="5"/>
      <c r="C257" s="5"/>
      <c r="D257" s="5"/>
      <c r="E257" s="5"/>
      <c r="F257" s="5"/>
      <c r="G257" s="5"/>
      <c r="H257" s="5"/>
      <c r="I257" s="5"/>
    </row>
    <row r="258" spans="1:14" s="8" customFormat="1" ht="13.5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10"/>
      <c r="K258" s="10"/>
      <c r="L258" s="10"/>
      <c r="M258" s="10"/>
      <c r="N258" s="10"/>
    </row>
    <row r="259" spans="1:14" ht="13.5" x14ac:dyDescent="0.15">
      <c r="J259" s="12"/>
      <c r="K259" s="12"/>
      <c r="L259" s="12"/>
      <c r="M259" s="12"/>
      <c r="N259" s="12"/>
    </row>
    <row r="260" spans="1:14" s="7" customFormat="1" ht="12.75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s="7" customFormat="1" ht="12.75" x14ac:dyDescent="0.15">
      <c r="A261" s="5"/>
      <c r="B261" s="5"/>
      <c r="C261" s="5"/>
      <c r="D261" s="5"/>
      <c r="E261" s="5"/>
      <c r="F261" s="5"/>
      <c r="G261" s="5"/>
      <c r="H261" s="5"/>
      <c r="I261" s="5"/>
    </row>
    <row r="262" spans="1:14" s="7" customFormat="1" ht="12.75" x14ac:dyDescent="0.15">
      <c r="A262" s="5"/>
      <c r="B262" s="5"/>
      <c r="C262" s="5"/>
      <c r="D262" s="5"/>
      <c r="E262" s="5"/>
      <c r="F262" s="5"/>
      <c r="G262" s="5"/>
      <c r="H262" s="5"/>
      <c r="I262" s="5"/>
    </row>
    <row r="263" spans="1:14" s="7" customFormat="1" ht="12.75" x14ac:dyDescent="0.15">
      <c r="A263" s="5"/>
      <c r="B263" s="5"/>
      <c r="C263" s="5"/>
      <c r="D263" s="5"/>
      <c r="E263" s="5"/>
      <c r="F263" s="5"/>
      <c r="G263" s="5"/>
      <c r="H263" s="5"/>
      <c r="I263" s="5"/>
    </row>
    <row r="264" spans="1:14" s="7" customFormat="1" ht="12.75" x14ac:dyDescent="0.15">
      <c r="A264" s="5"/>
      <c r="B264" s="5"/>
      <c r="C264" s="5"/>
      <c r="D264" s="5"/>
      <c r="E264" s="5"/>
      <c r="F264" s="5"/>
      <c r="G264" s="5"/>
      <c r="H264" s="5"/>
      <c r="I264" s="5"/>
    </row>
    <row r="265" spans="1:14" s="7" customFormat="1" ht="12.75" x14ac:dyDescent="0.15">
      <c r="A265" s="5"/>
      <c r="B265" s="5"/>
      <c r="C265" s="5"/>
      <c r="D265" s="5"/>
      <c r="E265" s="5"/>
      <c r="F265" s="5"/>
      <c r="G265" s="5"/>
      <c r="H265" s="5"/>
      <c r="I265" s="5"/>
    </row>
    <row r="266" spans="1:14" s="10" customFormat="1" ht="12.75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7"/>
      <c r="K266" s="7"/>
      <c r="L266" s="7"/>
      <c r="M266" s="7"/>
      <c r="N266" s="7"/>
    </row>
    <row r="267" spans="1:14" s="10" customFormat="1" ht="12.75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41"/>
      <c r="K267" s="41"/>
      <c r="L267" s="26"/>
      <c r="M267" s="26"/>
      <c r="N267" s="26"/>
    </row>
    <row r="268" spans="1:14" s="7" customFormat="1" ht="12.75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41"/>
      <c r="K268" s="41"/>
      <c r="L268" s="26"/>
      <c r="M268" s="26"/>
      <c r="N268" s="26"/>
    </row>
    <row r="269" spans="1:14" s="7" customFormat="1" ht="12.75" x14ac:dyDescent="0.15">
      <c r="A269" s="5"/>
      <c r="B269" s="5"/>
      <c r="C269" s="5"/>
      <c r="D269" s="5"/>
      <c r="E269" s="5"/>
      <c r="F269" s="5"/>
      <c r="G269" s="5"/>
      <c r="H269" s="5"/>
      <c r="I269" s="5"/>
    </row>
    <row r="270" spans="1:14" s="7" customFormat="1" ht="12.75" x14ac:dyDescent="0.15">
      <c r="A270" s="5"/>
      <c r="B270" s="5"/>
      <c r="C270" s="5"/>
      <c r="D270" s="5"/>
      <c r="E270" s="5"/>
      <c r="F270" s="5"/>
      <c r="G270" s="5"/>
      <c r="H270" s="5"/>
      <c r="I270" s="5"/>
    </row>
    <row r="271" spans="1:14" s="10" customFormat="1" ht="12.75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7"/>
      <c r="K271" s="7"/>
      <c r="L271" s="7"/>
      <c r="M271" s="7"/>
      <c r="N271" s="7"/>
    </row>
    <row r="272" spans="1:14" s="10" customFormat="1" ht="12.75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26"/>
      <c r="K272" s="26"/>
      <c r="L272" s="26"/>
      <c r="M272" s="26"/>
      <c r="N272" s="26"/>
    </row>
    <row r="273" spans="1:14" s="10" customFormat="1" ht="12.75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26"/>
      <c r="K273" s="26"/>
      <c r="L273" s="26"/>
      <c r="M273" s="26"/>
      <c r="N273" s="26"/>
    </row>
    <row r="274" spans="1:14" s="10" customFormat="1" ht="12.75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26"/>
      <c r="K274" s="26"/>
      <c r="L274" s="26"/>
      <c r="M274" s="26"/>
      <c r="N274" s="26"/>
    </row>
    <row r="275" spans="1:14" s="10" customFormat="1" ht="12.75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26"/>
      <c r="K275" s="26"/>
      <c r="L275" s="26"/>
      <c r="M275" s="26"/>
      <c r="N275" s="26"/>
    </row>
    <row r="276" spans="1:14" s="10" customFormat="1" ht="12.75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26"/>
      <c r="K276" s="26"/>
      <c r="L276" s="26"/>
      <c r="M276" s="26"/>
      <c r="N276" s="26"/>
    </row>
    <row r="277" spans="1:14" s="10" customFormat="1" ht="12.75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26"/>
      <c r="K277" s="26"/>
      <c r="L277" s="26"/>
      <c r="M277" s="26"/>
      <c r="N277" s="26"/>
    </row>
    <row r="278" spans="1:14" s="10" customFormat="1" ht="12.75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26"/>
      <c r="K278" s="26"/>
      <c r="L278" s="26"/>
      <c r="M278" s="26"/>
      <c r="N278" s="26"/>
    </row>
    <row r="279" spans="1:14" s="10" customFormat="1" ht="12.75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41"/>
      <c r="K279" s="41"/>
      <c r="L279" s="26"/>
      <c r="M279" s="26"/>
      <c r="N279" s="26"/>
    </row>
    <row r="280" spans="1:14" s="10" customFormat="1" ht="12.75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41"/>
      <c r="K280" s="41"/>
      <c r="L280" s="26"/>
      <c r="M280" s="26"/>
      <c r="N280" s="26"/>
    </row>
    <row r="281" spans="1:14" s="10" customFormat="1" ht="12.75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41"/>
      <c r="K281" s="41"/>
      <c r="L281" s="26"/>
      <c r="M281" s="26"/>
      <c r="N281" s="26"/>
    </row>
    <row r="282" spans="1:14" s="10" customFormat="1" ht="12.75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26"/>
      <c r="K282" s="26"/>
      <c r="L282" s="26"/>
      <c r="M282" s="26"/>
      <c r="N282" s="26"/>
    </row>
    <row r="283" spans="1:14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41"/>
      <c r="K283" s="41"/>
      <c r="L283" s="26"/>
      <c r="M283" s="26"/>
      <c r="N283" s="26"/>
    </row>
    <row r="284" spans="1:14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41"/>
      <c r="K284" s="41"/>
      <c r="L284" s="26"/>
      <c r="M284" s="26"/>
      <c r="N284" s="26"/>
    </row>
    <row r="285" spans="1:14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41"/>
      <c r="K285" s="41"/>
      <c r="L285" s="26"/>
      <c r="M285" s="26"/>
      <c r="N285" s="26"/>
    </row>
    <row r="286" spans="1:14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41"/>
      <c r="K286" s="41"/>
      <c r="L286" s="26"/>
      <c r="M286" s="26"/>
      <c r="N286" s="26"/>
    </row>
    <row r="287" spans="1:14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41"/>
      <c r="K287" s="41"/>
      <c r="L287" s="26"/>
      <c r="M287" s="26"/>
      <c r="N287" s="26"/>
    </row>
    <row r="288" spans="1:14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41"/>
      <c r="K288" s="41"/>
      <c r="L288" s="26"/>
      <c r="M288" s="26"/>
      <c r="N288" s="26"/>
    </row>
    <row r="289" spans="1:14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41"/>
      <c r="K289" s="41"/>
      <c r="L289" s="26"/>
      <c r="M289" s="26"/>
      <c r="N289" s="26"/>
    </row>
    <row r="290" spans="1:14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41"/>
      <c r="K290" s="41"/>
      <c r="L290" s="26"/>
      <c r="M290" s="26"/>
      <c r="N290" s="26"/>
    </row>
    <row r="291" spans="1:14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41"/>
      <c r="K291" s="41"/>
      <c r="L291" s="26"/>
      <c r="M291" s="26"/>
      <c r="N291" s="26"/>
    </row>
    <row r="292" spans="1:14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41"/>
      <c r="K292" s="41"/>
      <c r="L292" s="26"/>
      <c r="M292" s="26"/>
      <c r="N292" s="26"/>
    </row>
    <row r="293" spans="1:14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41"/>
      <c r="K293" s="41"/>
      <c r="L293" s="26"/>
      <c r="M293" s="26"/>
      <c r="N293" s="26"/>
    </row>
    <row r="294" spans="1:14" s="10" customFormat="1" ht="12.75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41"/>
      <c r="K294" s="41"/>
      <c r="L294" s="26"/>
      <c r="M294" s="26"/>
      <c r="N294" s="26"/>
    </row>
    <row r="295" spans="1:14" s="10" customFormat="1" ht="12.75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41"/>
      <c r="K295" s="41"/>
      <c r="L295" s="26"/>
      <c r="M295" s="26"/>
      <c r="N295" s="26"/>
    </row>
    <row r="296" spans="1:14" s="10" customFormat="1" ht="12.75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41"/>
      <c r="K296" s="41"/>
      <c r="L296" s="26"/>
      <c r="M296" s="26"/>
      <c r="N296" s="26"/>
    </row>
    <row r="297" spans="1:14" s="10" customFormat="1" ht="12.75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41"/>
      <c r="K297" s="41"/>
      <c r="L297" s="26"/>
      <c r="M297" s="26"/>
      <c r="N297" s="26"/>
    </row>
    <row r="298" spans="1:14" s="10" customFormat="1" ht="12.75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41"/>
      <c r="K298" s="41"/>
      <c r="L298" s="26"/>
      <c r="M298" s="26"/>
      <c r="N298" s="26"/>
    </row>
    <row r="299" spans="1:14" ht="12.75" x14ac:dyDescent="0.15">
      <c r="J299" s="41"/>
      <c r="K299" s="41"/>
      <c r="L299" s="26"/>
      <c r="M299" s="26"/>
      <c r="N299" s="26"/>
    </row>
  </sheetData>
  <mergeCells count="25">
    <mergeCell ref="B1:N1"/>
    <mergeCell ref="B2:N2"/>
    <mergeCell ref="B3:N3"/>
    <mergeCell ref="B4:N4"/>
    <mergeCell ref="B6:I7"/>
    <mergeCell ref="J6:K7"/>
    <mergeCell ref="J20:K20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13:K13"/>
    <mergeCell ref="J21:K21"/>
    <mergeCell ref="J22:K22"/>
    <mergeCell ref="J24:K24"/>
    <mergeCell ref="J25:K25"/>
    <mergeCell ref="J26:K26"/>
    <mergeCell ref="J23:K2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view="pageBreakPreview" zoomScaleNormal="100" zoomScaleSheetLayoutView="100" workbookViewId="0">
      <selection activeCell="N33" sqref="N33:O33"/>
    </sheetView>
  </sheetViews>
  <sheetFormatPr defaultColWidth="8.875" defaultRowHeight="13.5" x14ac:dyDescent="0.15"/>
  <cols>
    <col min="1" max="1" width="0.875" style="8" customWidth="1"/>
    <col min="2" max="2" width="3.75" style="8" customWidth="1"/>
    <col min="3" max="3" width="16.75" style="8" customWidth="1"/>
    <col min="4" max="17" width="8.5" style="8" customWidth="1"/>
    <col min="18" max="18" width="16.25" style="8" customWidth="1"/>
    <col min="19" max="19" width="0.625" style="8" customWidth="1"/>
    <col min="20" max="20" width="0.375" style="8" customWidth="1"/>
    <col min="21" max="16384" width="8.875" style="8"/>
  </cols>
  <sheetData>
    <row r="1" spans="1:19" ht="14.25" x14ac:dyDescent="0.15">
      <c r="A1" s="208" t="s">
        <v>120</v>
      </c>
      <c r="B1" s="209"/>
      <c r="C1" s="209"/>
      <c r="D1" s="209"/>
      <c r="E1" s="209"/>
    </row>
    <row r="2" spans="1:19" ht="21" x14ac:dyDescent="0.15">
      <c r="A2" s="210" t="s">
        <v>121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1" x14ac:dyDescent="0.15">
      <c r="A3" s="208" t="s">
        <v>122</v>
      </c>
      <c r="B3" s="209"/>
      <c r="C3" s="209"/>
      <c r="D3" s="209"/>
      <c r="E3" s="209"/>
      <c r="F3" s="209"/>
      <c r="G3" s="209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 x14ac:dyDescent="0.15">
      <c r="A4" s="211" t="s">
        <v>123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19" ht="14.25" x14ac:dyDescent="0.15">
      <c r="A5" s="208" t="s">
        <v>124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7.25" x14ac:dyDescent="0.15">
      <c r="A6" s="12"/>
      <c r="B6" s="48" t="s">
        <v>125</v>
      </c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 t="s">
        <v>163</v>
      </c>
      <c r="R6" s="50"/>
      <c r="S6" s="12"/>
    </row>
    <row r="7" spans="1:19" ht="56.25" customHeight="1" x14ac:dyDescent="0.15">
      <c r="A7" s="12"/>
      <c r="B7" s="202" t="s">
        <v>126</v>
      </c>
      <c r="C7" s="202"/>
      <c r="D7" s="215" t="s">
        <v>127</v>
      </c>
      <c r="E7" s="212"/>
      <c r="F7" s="215" t="s">
        <v>128</v>
      </c>
      <c r="G7" s="212"/>
      <c r="H7" s="215" t="s">
        <v>129</v>
      </c>
      <c r="I7" s="212"/>
      <c r="J7" s="215" t="s">
        <v>130</v>
      </c>
      <c r="K7" s="212"/>
      <c r="L7" s="215" t="s">
        <v>131</v>
      </c>
      <c r="M7" s="212"/>
      <c r="N7" s="212" t="s">
        <v>132</v>
      </c>
      <c r="O7" s="202"/>
      <c r="P7" s="213" t="s">
        <v>133</v>
      </c>
      <c r="Q7" s="214"/>
      <c r="R7" s="52"/>
      <c r="S7" s="12"/>
    </row>
    <row r="8" spans="1:19" x14ac:dyDescent="0.15">
      <c r="A8" s="12"/>
      <c r="B8" s="195" t="s">
        <v>134</v>
      </c>
      <c r="C8" s="195"/>
      <c r="D8" s="190">
        <f>SUM(D9:E17)</f>
        <v>91248059.028999999</v>
      </c>
      <c r="E8" s="191"/>
      <c r="F8" s="190">
        <f>SUM(F9:G17)</f>
        <v>3272956.3360000001</v>
      </c>
      <c r="G8" s="191"/>
      <c r="H8" s="190">
        <f>SUM(H9:I17)</f>
        <v>550778.31499999994</v>
      </c>
      <c r="I8" s="191"/>
      <c r="J8" s="190">
        <f t="shared" ref="J8:J24" si="0">D8+F8-H8</f>
        <v>93970237.049999997</v>
      </c>
      <c r="K8" s="191"/>
      <c r="L8" s="190">
        <f>SUM(L9:M17)</f>
        <v>43690698.836000003</v>
      </c>
      <c r="M8" s="191"/>
      <c r="N8" s="191">
        <f>SUM(N9:O17)</f>
        <v>1493023.7609999999</v>
      </c>
      <c r="O8" s="199"/>
      <c r="P8" s="200">
        <f t="shared" ref="P8:P24" si="1">J8-L8</f>
        <v>50279538.213999994</v>
      </c>
      <c r="Q8" s="200"/>
      <c r="R8" s="52"/>
      <c r="S8" s="12"/>
    </row>
    <row r="9" spans="1:19" x14ac:dyDescent="0.15">
      <c r="A9" s="12"/>
      <c r="B9" s="195" t="s">
        <v>135</v>
      </c>
      <c r="C9" s="195"/>
      <c r="D9" s="190">
        <v>18555515.449999999</v>
      </c>
      <c r="E9" s="191"/>
      <c r="F9" s="190">
        <v>18</v>
      </c>
      <c r="G9" s="191"/>
      <c r="H9" s="190">
        <v>42179.904999999999</v>
      </c>
      <c r="I9" s="191"/>
      <c r="J9" s="190">
        <f t="shared" si="0"/>
        <v>18513353.544999998</v>
      </c>
      <c r="K9" s="191"/>
      <c r="L9" s="190">
        <v>0</v>
      </c>
      <c r="M9" s="191"/>
      <c r="N9" s="191">
        <v>0</v>
      </c>
      <c r="O9" s="199"/>
      <c r="P9" s="200">
        <f t="shared" si="1"/>
        <v>18513353.544999998</v>
      </c>
      <c r="Q9" s="200"/>
      <c r="R9" s="52"/>
      <c r="S9" s="12"/>
    </row>
    <row r="10" spans="1:19" x14ac:dyDescent="0.15">
      <c r="A10" s="12"/>
      <c r="B10" s="196" t="s">
        <v>136</v>
      </c>
      <c r="C10" s="196"/>
      <c r="D10" s="190">
        <v>1839805.14</v>
      </c>
      <c r="E10" s="191"/>
      <c r="F10" s="190">
        <v>0</v>
      </c>
      <c r="G10" s="191"/>
      <c r="H10" s="190">
        <v>0</v>
      </c>
      <c r="I10" s="191"/>
      <c r="J10" s="190">
        <f t="shared" si="0"/>
        <v>1839805.14</v>
      </c>
      <c r="K10" s="191"/>
      <c r="L10" s="190">
        <v>0</v>
      </c>
      <c r="M10" s="191"/>
      <c r="N10" s="191">
        <v>0</v>
      </c>
      <c r="O10" s="199"/>
      <c r="P10" s="200">
        <f t="shared" si="1"/>
        <v>1839805.14</v>
      </c>
      <c r="Q10" s="200"/>
      <c r="R10" s="52"/>
      <c r="S10" s="12"/>
    </row>
    <row r="11" spans="1:19" x14ac:dyDescent="0.15">
      <c r="A11" s="12"/>
      <c r="B11" s="196" t="s">
        <v>137</v>
      </c>
      <c r="C11" s="196"/>
      <c r="D11" s="190">
        <v>69255515.966000006</v>
      </c>
      <c r="E11" s="191"/>
      <c r="F11" s="190">
        <v>2623270.7450000001</v>
      </c>
      <c r="G11" s="191"/>
      <c r="H11" s="190">
        <v>46940.478999999999</v>
      </c>
      <c r="I11" s="191"/>
      <c r="J11" s="190">
        <f t="shared" si="0"/>
        <v>71831846.232000008</v>
      </c>
      <c r="K11" s="191"/>
      <c r="L11" s="190">
        <v>43013130.438000001</v>
      </c>
      <c r="M11" s="191"/>
      <c r="N11" s="191">
        <v>1461852.2439999999</v>
      </c>
      <c r="O11" s="199"/>
      <c r="P11" s="200">
        <f t="shared" si="1"/>
        <v>28818715.794000007</v>
      </c>
      <c r="Q11" s="200"/>
      <c r="R11" s="52"/>
      <c r="S11" s="12"/>
    </row>
    <row r="12" spans="1:19" x14ac:dyDescent="0.15">
      <c r="A12" s="12"/>
      <c r="B12" s="195" t="s">
        <v>138</v>
      </c>
      <c r="C12" s="195"/>
      <c r="D12" s="190">
        <v>1135275.5419999999</v>
      </c>
      <c r="E12" s="191"/>
      <c r="F12" s="190">
        <v>649666.59100000001</v>
      </c>
      <c r="G12" s="191"/>
      <c r="H12" s="190">
        <v>0</v>
      </c>
      <c r="I12" s="191"/>
      <c r="J12" s="190">
        <f t="shared" si="0"/>
        <v>1784942.1329999999</v>
      </c>
      <c r="K12" s="191"/>
      <c r="L12" s="190">
        <v>677310.39800000004</v>
      </c>
      <c r="M12" s="191"/>
      <c r="N12" s="191">
        <v>31148.517</v>
      </c>
      <c r="O12" s="199"/>
      <c r="P12" s="200">
        <f t="shared" si="1"/>
        <v>1107631.7349999999</v>
      </c>
      <c r="Q12" s="200"/>
      <c r="R12" s="52"/>
      <c r="S12" s="12"/>
    </row>
    <row r="13" spans="1:19" x14ac:dyDescent="0.15">
      <c r="A13" s="12"/>
      <c r="B13" s="196" t="s">
        <v>139</v>
      </c>
      <c r="C13" s="196"/>
      <c r="D13" s="190">
        <v>0</v>
      </c>
      <c r="E13" s="191"/>
      <c r="F13" s="190">
        <v>0</v>
      </c>
      <c r="G13" s="191"/>
      <c r="H13" s="190">
        <v>0</v>
      </c>
      <c r="I13" s="191"/>
      <c r="J13" s="190">
        <f t="shared" si="0"/>
        <v>0</v>
      </c>
      <c r="K13" s="191"/>
      <c r="L13" s="190">
        <v>0</v>
      </c>
      <c r="M13" s="191"/>
      <c r="N13" s="191">
        <v>0</v>
      </c>
      <c r="O13" s="199"/>
      <c r="P13" s="200">
        <f t="shared" si="1"/>
        <v>0</v>
      </c>
      <c r="Q13" s="200"/>
      <c r="R13" s="52"/>
      <c r="S13" s="12"/>
    </row>
    <row r="14" spans="1:19" x14ac:dyDescent="0.15">
      <c r="A14" s="12"/>
      <c r="B14" s="195" t="s">
        <v>140</v>
      </c>
      <c r="C14" s="195"/>
      <c r="D14" s="190">
        <v>0</v>
      </c>
      <c r="E14" s="191"/>
      <c r="F14" s="190">
        <v>0</v>
      </c>
      <c r="G14" s="191"/>
      <c r="H14" s="190">
        <v>0</v>
      </c>
      <c r="I14" s="191"/>
      <c r="J14" s="190">
        <f t="shared" si="0"/>
        <v>0</v>
      </c>
      <c r="K14" s="191"/>
      <c r="L14" s="190">
        <v>0</v>
      </c>
      <c r="M14" s="191"/>
      <c r="N14" s="191">
        <v>0</v>
      </c>
      <c r="O14" s="199"/>
      <c r="P14" s="200">
        <f t="shared" si="1"/>
        <v>0</v>
      </c>
      <c r="Q14" s="200"/>
      <c r="R14" s="52"/>
      <c r="S14" s="12"/>
    </row>
    <row r="15" spans="1:19" x14ac:dyDescent="0.15">
      <c r="A15" s="12"/>
      <c r="B15" s="196" t="s">
        <v>141</v>
      </c>
      <c r="C15" s="196"/>
      <c r="D15" s="190">
        <v>0</v>
      </c>
      <c r="E15" s="191"/>
      <c r="F15" s="190">
        <v>0</v>
      </c>
      <c r="G15" s="191"/>
      <c r="H15" s="190">
        <v>0</v>
      </c>
      <c r="I15" s="191"/>
      <c r="J15" s="190">
        <f t="shared" si="0"/>
        <v>0</v>
      </c>
      <c r="K15" s="191"/>
      <c r="L15" s="190">
        <v>0</v>
      </c>
      <c r="M15" s="191"/>
      <c r="N15" s="191">
        <v>0</v>
      </c>
      <c r="O15" s="199"/>
      <c r="P15" s="200">
        <f t="shared" si="1"/>
        <v>0</v>
      </c>
      <c r="Q15" s="200"/>
      <c r="R15" s="52"/>
      <c r="S15" s="12"/>
    </row>
    <row r="16" spans="1:19" x14ac:dyDescent="0.15">
      <c r="A16" s="12"/>
      <c r="B16" s="196" t="s">
        <v>142</v>
      </c>
      <c r="C16" s="196"/>
      <c r="D16" s="190">
        <v>289</v>
      </c>
      <c r="E16" s="191"/>
      <c r="F16" s="190">
        <v>1</v>
      </c>
      <c r="G16" s="191"/>
      <c r="H16" s="190">
        <v>0</v>
      </c>
      <c r="I16" s="191"/>
      <c r="J16" s="190">
        <f t="shared" si="0"/>
        <v>290</v>
      </c>
      <c r="K16" s="191"/>
      <c r="L16" s="190">
        <v>258</v>
      </c>
      <c r="M16" s="191"/>
      <c r="N16" s="191">
        <v>23</v>
      </c>
      <c r="O16" s="199"/>
      <c r="P16" s="200">
        <f t="shared" si="1"/>
        <v>32</v>
      </c>
      <c r="Q16" s="200"/>
      <c r="R16" s="52"/>
      <c r="S16" s="12"/>
    </row>
    <row r="17" spans="1:19" x14ac:dyDescent="0.15">
      <c r="A17" s="12"/>
      <c r="B17" s="196" t="s">
        <v>143</v>
      </c>
      <c r="C17" s="196"/>
      <c r="D17" s="190">
        <v>461657.93099999998</v>
      </c>
      <c r="E17" s="191"/>
      <c r="F17" s="190">
        <v>0</v>
      </c>
      <c r="G17" s="191"/>
      <c r="H17" s="190">
        <v>461657.93099999998</v>
      </c>
      <c r="I17" s="191"/>
      <c r="J17" s="190">
        <f t="shared" si="0"/>
        <v>0</v>
      </c>
      <c r="K17" s="191"/>
      <c r="L17" s="190">
        <v>0</v>
      </c>
      <c r="M17" s="191"/>
      <c r="N17" s="191">
        <v>0</v>
      </c>
      <c r="O17" s="199"/>
      <c r="P17" s="200">
        <f t="shared" si="1"/>
        <v>0</v>
      </c>
      <c r="Q17" s="200"/>
      <c r="R17" s="52"/>
      <c r="S17" s="12"/>
    </row>
    <row r="18" spans="1:19" x14ac:dyDescent="0.15">
      <c r="A18" s="12"/>
      <c r="B18" s="207" t="s">
        <v>144</v>
      </c>
      <c r="C18" s="207"/>
      <c r="D18" s="190">
        <f>SUM(D19:E23)</f>
        <v>185780974.95500001</v>
      </c>
      <c r="E18" s="191"/>
      <c r="F18" s="190">
        <f>SUM(F19:G23)</f>
        <v>2559856.1919999998</v>
      </c>
      <c r="G18" s="191"/>
      <c r="H18" s="190">
        <f>SUM(H19:I23)</f>
        <v>436276.37099999998</v>
      </c>
      <c r="I18" s="191"/>
      <c r="J18" s="190">
        <f t="shared" si="0"/>
        <v>187904554.77600002</v>
      </c>
      <c r="K18" s="191"/>
      <c r="L18" s="190">
        <f>SUM(L19:M23)</f>
        <v>80652751.978</v>
      </c>
      <c r="M18" s="191"/>
      <c r="N18" s="191">
        <f>SUM(N19:O23)</f>
        <v>3628550.074</v>
      </c>
      <c r="O18" s="199"/>
      <c r="P18" s="200">
        <f t="shared" si="1"/>
        <v>107251802.79800002</v>
      </c>
      <c r="Q18" s="200"/>
      <c r="R18" s="52"/>
      <c r="S18" s="12"/>
    </row>
    <row r="19" spans="1:19" x14ac:dyDescent="0.15">
      <c r="A19" s="12"/>
      <c r="B19" s="195" t="s">
        <v>145</v>
      </c>
      <c r="C19" s="195"/>
      <c r="D19" s="190">
        <v>2517337.7740000002</v>
      </c>
      <c r="E19" s="191"/>
      <c r="F19" s="190">
        <v>16821.379000000001</v>
      </c>
      <c r="G19" s="191"/>
      <c r="H19" s="190">
        <v>18.736000000000001</v>
      </c>
      <c r="I19" s="191"/>
      <c r="J19" s="190">
        <f t="shared" si="0"/>
        <v>2534140.4170000004</v>
      </c>
      <c r="K19" s="191"/>
      <c r="L19" s="190">
        <v>0</v>
      </c>
      <c r="M19" s="191"/>
      <c r="N19" s="191">
        <v>0</v>
      </c>
      <c r="O19" s="199"/>
      <c r="P19" s="200">
        <f t="shared" si="1"/>
        <v>2534140.4170000004</v>
      </c>
      <c r="Q19" s="200"/>
      <c r="R19" s="52"/>
      <c r="S19" s="12"/>
    </row>
    <row r="20" spans="1:19" x14ac:dyDescent="0.15">
      <c r="A20" s="12"/>
      <c r="B20" s="196" t="s">
        <v>146</v>
      </c>
      <c r="C20" s="196"/>
      <c r="D20" s="190">
        <v>1975704.257</v>
      </c>
      <c r="E20" s="191"/>
      <c r="F20" s="190">
        <v>367388.64</v>
      </c>
      <c r="G20" s="191"/>
      <c r="H20" s="190">
        <v>22848</v>
      </c>
      <c r="I20" s="191"/>
      <c r="J20" s="190">
        <f t="shared" si="0"/>
        <v>2320244.8969999999</v>
      </c>
      <c r="K20" s="191"/>
      <c r="L20" s="190">
        <v>1228300.3389999999</v>
      </c>
      <c r="M20" s="191"/>
      <c r="N20" s="191">
        <v>9718.5239999999994</v>
      </c>
      <c r="O20" s="199"/>
      <c r="P20" s="200">
        <f t="shared" si="1"/>
        <v>1091944.558</v>
      </c>
      <c r="Q20" s="200"/>
      <c r="R20" s="52"/>
      <c r="S20" s="12"/>
    </row>
    <row r="21" spans="1:19" x14ac:dyDescent="0.15">
      <c r="A21" s="12"/>
      <c r="B21" s="195" t="s">
        <v>138</v>
      </c>
      <c r="C21" s="195"/>
      <c r="D21" s="190">
        <v>180624412.27700001</v>
      </c>
      <c r="E21" s="191"/>
      <c r="F21" s="190">
        <v>1450433.659</v>
      </c>
      <c r="G21" s="191"/>
      <c r="H21" s="190">
        <v>0</v>
      </c>
      <c r="I21" s="191"/>
      <c r="J21" s="190">
        <f t="shared" si="0"/>
        <v>182074845.93600002</v>
      </c>
      <c r="K21" s="191"/>
      <c r="L21" s="190">
        <v>79424451.638999999</v>
      </c>
      <c r="M21" s="191"/>
      <c r="N21" s="191">
        <v>3618831.55</v>
      </c>
      <c r="O21" s="199"/>
      <c r="P21" s="200">
        <f t="shared" si="1"/>
        <v>102650394.29700002</v>
      </c>
      <c r="Q21" s="200"/>
      <c r="R21" s="52"/>
      <c r="S21" s="12"/>
    </row>
    <row r="22" spans="1:19" x14ac:dyDescent="0.15">
      <c r="A22" s="12"/>
      <c r="B22" s="195" t="s">
        <v>142</v>
      </c>
      <c r="C22" s="195"/>
      <c r="D22" s="190">
        <v>0</v>
      </c>
      <c r="E22" s="191"/>
      <c r="F22" s="190">
        <v>0</v>
      </c>
      <c r="G22" s="191"/>
      <c r="H22" s="190">
        <v>0</v>
      </c>
      <c r="I22" s="191"/>
      <c r="J22" s="190">
        <f t="shared" si="0"/>
        <v>0</v>
      </c>
      <c r="K22" s="191"/>
      <c r="L22" s="190">
        <v>0</v>
      </c>
      <c r="M22" s="191"/>
      <c r="N22" s="191">
        <v>0</v>
      </c>
      <c r="O22" s="199"/>
      <c r="P22" s="200">
        <f t="shared" si="1"/>
        <v>0</v>
      </c>
      <c r="Q22" s="200"/>
      <c r="R22" s="52"/>
      <c r="S22" s="12"/>
    </row>
    <row r="23" spans="1:19" x14ac:dyDescent="0.15">
      <c r="A23" s="12"/>
      <c r="B23" s="196" t="s">
        <v>143</v>
      </c>
      <c r="C23" s="196"/>
      <c r="D23" s="190">
        <v>663520.647</v>
      </c>
      <c r="E23" s="191"/>
      <c r="F23" s="190">
        <v>725212.51399999997</v>
      </c>
      <c r="G23" s="191"/>
      <c r="H23" s="190">
        <v>413409.63500000001</v>
      </c>
      <c r="I23" s="191"/>
      <c r="J23" s="190">
        <f t="shared" si="0"/>
        <v>975323.52599999984</v>
      </c>
      <c r="K23" s="191"/>
      <c r="L23" s="190">
        <v>0</v>
      </c>
      <c r="M23" s="191"/>
      <c r="N23" s="191">
        <v>0</v>
      </c>
      <c r="O23" s="199"/>
      <c r="P23" s="200">
        <f t="shared" si="1"/>
        <v>975323.52599999984</v>
      </c>
      <c r="Q23" s="200"/>
      <c r="R23" s="52"/>
      <c r="S23" s="12"/>
    </row>
    <row r="24" spans="1:19" x14ac:dyDescent="0.15">
      <c r="A24" s="12"/>
      <c r="B24" s="195" t="s">
        <v>147</v>
      </c>
      <c r="C24" s="195"/>
      <c r="D24" s="190">
        <v>6144457.2939999998</v>
      </c>
      <c r="E24" s="191"/>
      <c r="F24" s="190">
        <v>1216005.652</v>
      </c>
      <c r="G24" s="191"/>
      <c r="H24" s="190">
        <v>114228.27800000001</v>
      </c>
      <c r="I24" s="191"/>
      <c r="J24" s="190">
        <f t="shared" si="0"/>
        <v>7246234.6679999996</v>
      </c>
      <c r="K24" s="191"/>
      <c r="L24" s="190">
        <v>4709996.6500000004</v>
      </c>
      <c r="M24" s="191"/>
      <c r="N24" s="191">
        <v>394030.29800000001</v>
      </c>
      <c r="O24" s="199"/>
      <c r="P24" s="200">
        <f t="shared" si="1"/>
        <v>2536238.0179999992</v>
      </c>
      <c r="Q24" s="200"/>
      <c r="R24" s="52"/>
      <c r="S24" s="12"/>
    </row>
    <row r="25" spans="1:19" x14ac:dyDescent="0.15">
      <c r="A25" s="12"/>
      <c r="B25" s="205" t="s">
        <v>102</v>
      </c>
      <c r="C25" s="206"/>
      <c r="D25" s="190">
        <f>D8+D18+D24</f>
        <v>283173491.278</v>
      </c>
      <c r="E25" s="191"/>
      <c r="F25" s="190">
        <f>F8+F18+F24</f>
        <v>7048818.1799999997</v>
      </c>
      <c r="G25" s="191"/>
      <c r="H25" s="190">
        <f>H8+H18+H24</f>
        <v>1101282.9639999999</v>
      </c>
      <c r="I25" s="191"/>
      <c r="J25" s="190">
        <f>J8+J18+J24</f>
        <v>289121026.49400002</v>
      </c>
      <c r="K25" s="191"/>
      <c r="L25" s="190">
        <f>L8+L18+L24</f>
        <v>129053447.46400002</v>
      </c>
      <c r="M25" s="191"/>
      <c r="N25" s="191">
        <f>N8+N18+N24</f>
        <v>5515604.1330000004</v>
      </c>
      <c r="O25" s="199"/>
      <c r="P25" s="200">
        <f>P8+P18+P24</f>
        <v>160067579.03000003</v>
      </c>
      <c r="Q25" s="200"/>
      <c r="R25" s="52"/>
      <c r="S25" s="12"/>
    </row>
    <row r="26" spans="1:19" x14ac:dyDescent="0.15">
      <c r="A26" s="12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5"/>
      <c r="N26" s="55"/>
      <c r="O26" s="55"/>
      <c r="P26" s="56"/>
      <c r="Q26" s="56"/>
      <c r="R26" s="56"/>
      <c r="S26" s="12"/>
    </row>
    <row r="27" spans="1:19" ht="17.25" x14ac:dyDescent="0.15">
      <c r="A27" s="12"/>
      <c r="B27" s="58" t="s">
        <v>148</v>
      </c>
      <c r="C27" s="59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2"/>
      <c r="P27" s="12"/>
      <c r="Q27" s="12"/>
      <c r="R27" s="60" t="s">
        <v>163</v>
      </c>
      <c r="S27" s="12"/>
    </row>
    <row r="28" spans="1:19" x14ac:dyDescent="0.15">
      <c r="A28" s="12"/>
      <c r="B28" s="202" t="s">
        <v>126</v>
      </c>
      <c r="C28" s="202"/>
      <c r="D28" s="202" t="s">
        <v>149</v>
      </c>
      <c r="E28" s="202"/>
      <c r="F28" s="202" t="s">
        <v>150</v>
      </c>
      <c r="G28" s="202"/>
      <c r="H28" s="202" t="s">
        <v>151</v>
      </c>
      <c r="I28" s="202"/>
      <c r="J28" s="202" t="s">
        <v>152</v>
      </c>
      <c r="K28" s="202"/>
      <c r="L28" s="202" t="s">
        <v>153</v>
      </c>
      <c r="M28" s="202"/>
      <c r="N28" s="202" t="s">
        <v>154</v>
      </c>
      <c r="O28" s="202"/>
      <c r="P28" s="202" t="s">
        <v>155</v>
      </c>
      <c r="Q28" s="202"/>
      <c r="R28" s="202" t="s">
        <v>156</v>
      </c>
      <c r="S28" s="12"/>
    </row>
    <row r="29" spans="1:19" x14ac:dyDescent="0.15">
      <c r="A29" s="1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12"/>
    </row>
    <row r="30" spans="1:19" x14ac:dyDescent="0.15">
      <c r="A30" s="12"/>
      <c r="B30" s="203" t="s">
        <v>134</v>
      </c>
      <c r="C30" s="204"/>
      <c r="D30" s="190">
        <f>SUM(D31:E39)</f>
        <v>3271665.9589999993</v>
      </c>
      <c r="E30" s="191"/>
      <c r="F30" s="190">
        <f>SUM(F31:G39)</f>
        <v>19714625.305999998</v>
      </c>
      <c r="G30" s="191"/>
      <c r="H30" s="190">
        <f>SUM(H31:I39)</f>
        <v>3696381.3529999997</v>
      </c>
      <c r="I30" s="191"/>
      <c r="J30" s="190">
        <f>SUM(J31:K39)</f>
        <v>8751793.1669999994</v>
      </c>
      <c r="K30" s="191"/>
      <c r="L30" s="190">
        <f>SUM(L31:M39)</f>
        <v>5264136.9919999996</v>
      </c>
      <c r="M30" s="191"/>
      <c r="N30" s="190">
        <f>SUM(N31:O39)</f>
        <v>381033.77100000001</v>
      </c>
      <c r="O30" s="191"/>
      <c r="P30" s="190">
        <f>SUM(P31:Q39)</f>
        <v>9199901.6659999993</v>
      </c>
      <c r="Q30" s="191"/>
      <c r="R30" s="79">
        <f t="shared" ref="R30:R46" si="2">SUM(D30:Q30)</f>
        <v>50279538.213999994</v>
      </c>
      <c r="S30" s="12"/>
    </row>
    <row r="31" spans="1:19" x14ac:dyDescent="0.15">
      <c r="A31" s="12"/>
      <c r="B31" s="196" t="s">
        <v>145</v>
      </c>
      <c r="C31" s="196"/>
      <c r="D31" s="190">
        <v>1318961.3259999999</v>
      </c>
      <c r="E31" s="191"/>
      <c r="F31" s="190">
        <v>7883482.2230000002</v>
      </c>
      <c r="G31" s="191"/>
      <c r="H31" s="190">
        <v>680513.62699999998</v>
      </c>
      <c r="I31" s="191"/>
      <c r="J31" s="190">
        <v>1820148.6640000001</v>
      </c>
      <c r="K31" s="191"/>
      <c r="L31" s="190">
        <v>1056818.358</v>
      </c>
      <c r="M31" s="191"/>
      <c r="N31" s="190">
        <v>143406.18900000001</v>
      </c>
      <c r="O31" s="191"/>
      <c r="P31" s="190">
        <v>5610023.1579999998</v>
      </c>
      <c r="Q31" s="191"/>
      <c r="R31" s="79">
        <f t="shared" si="2"/>
        <v>18513353.545000002</v>
      </c>
      <c r="S31" s="12"/>
    </row>
    <row r="32" spans="1:19" x14ac:dyDescent="0.15">
      <c r="A32" s="12"/>
      <c r="B32" s="196" t="s">
        <v>136</v>
      </c>
      <c r="C32" s="196"/>
      <c r="D32" s="190">
        <v>0</v>
      </c>
      <c r="E32" s="191"/>
      <c r="F32" s="190">
        <v>0</v>
      </c>
      <c r="G32" s="191"/>
      <c r="H32" s="190">
        <v>0</v>
      </c>
      <c r="I32" s="191"/>
      <c r="J32" s="190">
        <v>0</v>
      </c>
      <c r="K32" s="191"/>
      <c r="L32" s="190">
        <v>1839805.14</v>
      </c>
      <c r="M32" s="191"/>
      <c r="N32" s="190">
        <v>0</v>
      </c>
      <c r="O32" s="191"/>
      <c r="P32" s="190">
        <v>0</v>
      </c>
      <c r="Q32" s="191"/>
      <c r="R32" s="79">
        <f t="shared" si="2"/>
        <v>1839805.14</v>
      </c>
      <c r="S32" s="12"/>
    </row>
    <row r="33" spans="1:20" x14ac:dyDescent="0.15">
      <c r="A33" s="12"/>
      <c r="B33" s="195" t="s">
        <v>137</v>
      </c>
      <c r="C33" s="195"/>
      <c r="D33" s="190">
        <v>1950870.7279999999</v>
      </c>
      <c r="E33" s="191"/>
      <c r="F33" s="190">
        <v>10955419.176999999</v>
      </c>
      <c r="G33" s="191"/>
      <c r="H33" s="190">
        <v>3004506.0129999998</v>
      </c>
      <c r="I33" s="191"/>
      <c r="J33" s="190">
        <v>6760559.2309999997</v>
      </c>
      <c r="K33" s="191"/>
      <c r="L33" s="190">
        <v>2331318.4670000002</v>
      </c>
      <c r="M33" s="191"/>
      <c r="N33" s="190">
        <v>228656.022</v>
      </c>
      <c r="O33" s="191"/>
      <c r="P33" s="190">
        <v>3587386.156</v>
      </c>
      <c r="Q33" s="191"/>
      <c r="R33" s="79">
        <f t="shared" si="2"/>
        <v>28818715.794</v>
      </c>
      <c r="S33" s="12"/>
    </row>
    <row r="34" spans="1:20" x14ac:dyDescent="0.15">
      <c r="A34" s="12"/>
      <c r="B34" s="196" t="s">
        <v>138</v>
      </c>
      <c r="C34" s="196"/>
      <c r="D34" s="190">
        <v>1833.905</v>
      </c>
      <c r="E34" s="191"/>
      <c r="F34" s="190">
        <v>875723.90599999996</v>
      </c>
      <c r="G34" s="191"/>
      <c r="H34" s="190">
        <v>11361.713</v>
      </c>
      <c r="I34" s="191"/>
      <c r="J34" s="190">
        <v>171085.272</v>
      </c>
      <c r="K34" s="191"/>
      <c r="L34" s="190">
        <v>36163.027000000002</v>
      </c>
      <c r="M34" s="191"/>
      <c r="N34" s="190">
        <v>8971.56</v>
      </c>
      <c r="O34" s="191"/>
      <c r="P34" s="190">
        <v>2492.3519999999999</v>
      </c>
      <c r="Q34" s="191"/>
      <c r="R34" s="79">
        <f t="shared" si="2"/>
        <v>1107631.7350000001</v>
      </c>
      <c r="S34" s="12"/>
    </row>
    <row r="35" spans="1:20" x14ac:dyDescent="0.15">
      <c r="A35" s="12"/>
      <c r="B35" s="196" t="s">
        <v>139</v>
      </c>
      <c r="C35" s="196"/>
      <c r="D35" s="190">
        <v>0</v>
      </c>
      <c r="E35" s="191"/>
      <c r="F35" s="190">
        <v>0</v>
      </c>
      <c r="G35" s="191"/>
      <c r="H35" s="190">
        <v>0</v>
      </c>
      <c r="I35" s="191"/>
      <c r="J35" s="190">
        <v>0</v>
      </c>
      <c r="K35" s="191"/>
      <c r="L35" s="190">
        <v>0</v>
      </c>
      <c r="M35" s="201"/>
      <c r="N35" s="199">
        <v>0</v>
      </c>
      <c r="O35" s="199"/>
      <c r="P35" s="200">
        <v>0</v>
      </c>
      <c r="Q35" s="200"/>
      <c r="R35" s="138">
        <f t="shared" si="2"/>
        <v>0</v>
      </c>
      <c r="S35" s="12"/>
    </row>
    <row r="36" spans="1:20" x14ac:dyDescent="0.15">
      <c r="A36" s="12"/>
      <c r="B36" s="195" t="s">
        <v>140</v>
      </c>
      <c r="C36" s="195"/>
      <c r="D36" s="190">
        <v>0</v>
      </c>
      <c r="E36" s="191"/>
      <c r="F36" s="190">
        <v>0</v>
      </c>
      <c r="G36" s="191"/>
      <c r="H36" s="190">
        <v>0</v>
      </c>
      <c r="I36" s="191"/>
      <c r="J36" s="190">
        <v>0</v>
      </c>
      <c r="K36" s="191"/>
      <c r="L36" s="190">
        <v>0</v>
      </c>
      <c r="M36" s="201"/>
      <c r="N36" s="199">
        <v>0</v>
      </c>
      <c r="O36" s="199"/>
      <c r="P36" s="200">
        <v>0</v>
      </c>
      <c r="Q36" s="200"/>
      <c r="R36" s="138">
        <f t="shared" si="2"/>
        <v>0</v>
      </c>
      <c r="S36" s="12"/>
    </row>
    <row r="37" spans="1:20" x14ac:dyDescent="0.15">
      <c r="A37" s="12"/>
      <c r="B37" s="196" t="s">
        <v>141</v>
      </c>
      <c r="C37" s="196"/>
      <c r="D37" s="190">
        <v>0</v>
      </c>
      <c r="E37" s="191"/>
      <c r="F37" s="190">
        <v>0</v>
      </c>
      <c r="G37" s="191"/>
      <c r="H37" s="190">
        <v>0</v>
      </c>
      <c r="I37" s="191"/>
      <c r="J37" s="190">
        <v>0</v>
      </c>
      <c r="K37" s="191"/>
      <c r="L37" s="190">
        <v>0</v>
      </c>
      <c r="M37" s="201"/>
      <c r="N37" s="199">
        <v>0</v>
      </c>
      <c r="O37" s="199"/>
      <c r="P37" s="200">
        <v>0</v>
      </c>
      <c r="Q37" s="200"/>
      <c r="R37" s="138">
        <f t="shared" si="2"/>
        <v>0</v>
      </c>
      <c r="S37" s="12"/>
    </row>
    <row r="38" spans="1:20" x14ac:dyDescent="0.15">
      <c r="A38" s="12"/>
      <c r="B38" s="196" t="s">
        <v>142</v>
      </c>
      <c r="C38" s="196"/>
      <c r="D38" s="190">
        <v>0</v>
      </c>
      <c r="E38" s="191"/>
      <c r="F38" s="190">
        <v>0</v>
      </c>
      <c r="G38" s="191"/>
      <c r="H38" s="190">
        <v>0</v>
      </c>
      <c r="I38" s="191"/>
      <c r="J38" s="190">
        <v>0</v>
      </c>
      <c r="K38" s="191"/>
      <c r="L38" s="190">
        <v>32</v>
      </c>
      <c r="M38" s="191"/>
      <c r="N38" s="190">
        <v>0</v>
      </c>
      <c r="O38" s="191"/>
      <c r="P38" s="190">
        <v>0</v>
      </c>
      <c r="Q38" s="191"/>
      <c r="R38" s="79">
        <f t="shared" si="2"/>
        <v>32</v>
      </c>
      <c r="S38" s="12"/>
    </row>
    <row r="39" spans="1:20" x14ac:dyDescent="0.15">
      <c r="A39" s="12"/>
      <c r="B39" s="196" t="s">
        <v>143</v>
      </c>
      <c r="C39" s="196"/>
      <c r="D39" s="190">
        <v>0</v>
      </c>
      <c r="E39" s="191"/>
      <c r="F39" s="190">
        <v>0</v>
      </c>
      <c r="G39" s="191"/>
      <c r="H39" s="190">
        <v>0</v>
      </c>
      <c r="I39" s="191"/>
      <c r="J39" s="190">
        <v>0</v>
      </c>
      <c r="K39" s="191"/>
      <c r="L39" s="190">
        <v>0</v>
      </c>
      <c r="M39" s="191"/>
      <c r="N39" s="190">
        <v>0</v>
      </c>
      <c r="O39" s="191"/>
      <c r="P39" s="190">
        <v>0</v>
      </c>
      <c r="Q39" s="191"/>
      <c r="R39" s="79">
        <f t="shared" si="2"/>
        <v>0</v>
      </c>
      <c r="S39" s="12"/>
    </row>
    <row r="40" spans="1:20" x14ac:dyDescent="0.15">
      <c r="A40" s="12"/>
      <c r="B40" s="197" t="s">
        <v>144</v>
      </c>
      <c r="C40" s="198"/>
      <c r="D40" s="190">
        <f>SUM(D41:E45)</f>
        <v>104545188.13699999</v>
      </c>
      <c r="E40" s="191"/>
      <c r="F40" s="190">
        <f>SUM(F41:G45)</f>
        <v>324177.14400000003</v>
      </c>
      <c r="G40" s="191"/>
      <c r="H40" s="190">
        <f>SUM(H41:I45)</f>
        <v>0</v>
      </c>
      <c r="I40" s="191"/>
      <c r="J40" s="190">
        <f>SUM(J41:K45)</f>
        <v>0</v>
      </c>
      <c r="K40" s="191"/>
      <c r="L40" s="190">
        <f>SUM(L41:M45)</f>
        <v>760799.17099999997</v>
      </c>
      <c r="M40" s="191"/>
      <c r="N40" s="190">
        <f>SUM(N41:O45)</f>
        <v>1397409.091</v>
      </c>
      <c r="O40" s="191"/>
      <c r="P40" s="190">
        <f>SUM(P41:Q45)</f>
        <v>224229.255</v>
      </c>
      <c r="Q40" s="191"/>
      <c r="R40" s="79">
        <f t="shared" si="2"/>
        <v>107251802.79799999</v>
      </c>
      <c r="S40" s="61"/>
    </row>
    <row r="41" spans="1:20" x14ac:dyDescent="0.15">
      <c r="A41" s="12"/>
      <c r="B41" s="196" t="s">
        <v>145</v>
      </c>
      <c r="C41" s="196"/>
      <c r="D41" s="190">
        <v>2328022.5040000002</v>
      </c>
      <c r="E41" s="191"/>
      <c r="F41" s="190">
        <v>7359.0230000000001</v>
      </c>
      <c r="G41" s="191"/>
      <c r="H41" s="190">
        <v>0</v>
      </c>
      <c r="I41" s="191"/>
      <c r="J41" s="190">
        <v>0</v>
      </c>
      <c r="K41" s="191"/>
      <c r="L41" s="190">
        <v>142074.747</v>
      </c>
      <c r="M41" s="191"/>
      <c r="N41" s="190">
        <v>6141.6750000000002</v>
      </c>
      <c r="O41" s="191"/>
      <c r="P41" s="190">
        <v>50542.468000000001</v>
      </c>
      <c r="Q41" s="191"/>
      <c r="R41" s="79">
        <f t="shared" si="2"/>
        <v>2534140.4169999999</v>
      </c>
      <c r="S41" s="12"/>
    </row>
    <row r="42" spans="1:20" x14ac:dyDescent="0.15">
      <c r="A42" s="12"/>
      <c r="B42" s="196" t="s">
        <v>146</v>
      </c>
      <c r="C42" s="196"/>
      <c r="D42" s="190">
        <v>271810.05300000001</v>
      </c>
      <c r="E42" s="191"/>
      <c r="F42" s="190">
        <v>302034.28100000002</v>
      </c>
      <c r="G42" s="191"/>
      <c r="H42" s="190">
        <v>0</v>
      </c>
      <c r="I42" s="191"/>
      <c r="J42" s="190">
        <v>0</v>
      </c>
      <c r="K42" s="191"/>
      <c r="L42" s="190">
        <v>518100.22399999999</v>
      </c>
      <c r="M42" s="191"/>
      <c r="N42" s="190">
        <v>0</v>
      </c>
      <c r="O42" s="191"/>
      <c r="P42" s="190">
        <v>0</v>
      </c>
      <c r="Q42" s="191"/>
      <c r="R42" s="79">
        <f t="shared" si="2"/>
        <v>1091944.558</v>
      </c>
      <c r="S42" s="12"/>
    </row>
    <row r="43" spans="1:20" x14ac:dyDescent="0.15">
      <c r="A43" s="12"/>
      <c r="B43" s="195" t="s">
        <v>138</v>
      </c>
      <c r="C43" s="195"/>
      <c r="D43" s="190">
        <v>101003032.05400001</v>
      </c>
      <c r="E43" s="191"/>
      <c r="F43" s="190">
        <v>14783.84</v>
      </c>
      <c r="G43" s="191"/>
      <c r="H43" s="190">
        <v>0</v>
      </c>
      <c r="I43" s="191"/>
      <c r="J43" s="190">
        <v>0</v>
      </c>
      <c r="K43" s="191"/>
      <c r="L43" s="190">
        <v>67624.2</v>
      </c>
      <c r="M43" s="191"/>
      <c r="N43" s="190">
        <v>1391267.416</v>
      </c>
      <c r="O43" s="191"/>
      <c r="P43" s="190">
        <v>173686.78700000001</v>
      </c>
      <c r="Q43" s="191"/>
      <c r="R43" s="79">
        <f t="shared" si="2"/>
        <v>102650394.29700001</v>
      </c>
      <c r="S43" s="12"/>
    </row>
    <row r="44" spans="1:20" x14ac:dyDescent="0.15">
      <c r="A44" s="12"/>
      <c r="B44" s="196" t="s">
        <v>142</v>
      </c>
      <c r="C44" s="196"/>
      <c r="D44" s="190">
        <v>0</v>
      </c>
      <c r="E44" s="191"/>
      <c r="F44" s="190">
        <v>0</v>
      </c>
      <c r="G44" s="191"/>
      <c r="H44" s="190">
        <v>0</v>
      </c>
      <c r="I44" s="191"/>
      <c r="J44" s="190">
        <v>0</v>
      </c>
      <c r="K44" s="191"/>
      <c r="L44" s="190">
        <v>0</v>
      </c>
      <c r="M44" s="191"/>
      <c r="N44" s="190">
        <v>0</v>
      </c>
      <c r="O44" s="191"/>
      <c r="P44" s="190">
        <v>0</v>
      </c>
      <c r="Q44" s="191"/>
      <c r="R44" s="79">
        <f t="shared" si="2"/>
        <v>0</v>
      </c>
      <c r="S44" s="12"/>
    </row>
    <row r="45" spans="1:20" x14ac:dyDescent="0.15">
      <c r="A45" s="12"/>
      <c r="B45" s="195" t="s">
        <v>143</v>
      </c>
      <c r="C45" s="195"/>
      <c r="D45" s="190">
        <v>942323.52599999995</v>
      </c>
      <c r="E45" s="191"/>
      <c r="F45" s="190">
        <v>0</v>
      </c>
      <c r="G45" s="191"/>
      <c r="H45" s="190">
        <v>0</v>
      </c>
      <c r="I45" s="191"/>
      <c r="J45" s="190">
        <v>0</v>
      </c>
      <c r="K45" s="191"/>
      <c r="L45" s="190">
        <v>33000</v>
      </c>
      <c r="M45" s="191"/>
      <c r="N45" s="190">
        <v>0</v>
      </c>
      <c r="O45" s="191"/>
      <c r="P45" s="190">
        <v>0</v>
      </c>
      <c r="Q45" s="191"/>
      <c r="R45" s="79">
        <f t="shared" si="2"/>
        <v>975323.52599999995</v>
      </c>
      <c r="S45" s="12"/>
    </row>
    <row r="46" spans="1:20" x14ac:dyDescent="0.15">
      <c r="A46" s="12"/>
      <c r="B46" s="193" t="s">
        <v>147</v>
      </c>
      <c r="C46" s="194"/>
      <c r="D46" s="190">
        <v>162879.92499999999</v>
      </c>
      <c r="E46" s="191"/>
      <c r="F46" s="190">
        <v>96913.695999999996</v>
      </c>
      <c r="G46" s="191"/>
      <c r="H46" s="190">
        <v>113735.136</v>
      </c>
      <c r="I46" s="191"/>
      <c r="J46" s="190">
        <v>603776.32499999995</v>
      </c>
      <c r="K46" s="191"/>
      <c r="L46" s="190">
        <v>48331.59</v>
      </c>
      <c r="M46" s="191"/>
      <c r="N46" s="190">
        <v>1213458.9280000001</v>
      </c>
      <c r="O46" s="191"/>
      <c r="P46" s="190">
        <v>297142.41800000001</v>
      </c>
      <c r="Q46" s="191"/>
      <c r="R46" s="79">
        <f t="shared" si="2"/>
        <v>2536238.0180000002</v>
      </c>
      <c r="S46" s="12"/>
    </row>
    <row r="47" spans="1:20" ht="13.5" customHeight="1" x14ac:dyDescent="0.15">
      <c r="A47" s="12"/>
      <c r="B47" s="192" t="s">
        <v>156</v>
      </c>
      <c r="C47" s="192"/>
      <c r="D47" s="190">
        <f>D30+D40+D46</f>
        <v>107979734.021</v>
      </c>
      <c r="E47" s="191"/>
      <c r="F47" s="190">
        <f>F30+F40+F46</f>
        <v>20135716.145999998</v>
      </c>
      <c r="G47" s="191"/>
      <c r="H47" s="190">
        <f>H30+H40+H46</f>
        <v>3810116.4889999996</v>
      </c>
      <c r="I47" s="191"/>
      <c r="J47" s="190">
        <f>J30+J40+J46</f>
        <v>9355569.4919999987</v>
      </c>
      <c r="K47" s="191"/>
      <c r="L47" s="190">
        <f>L30+L40+L46</f>
        <v>6073267.7529999996</v>
      </c>
      <c r="M47" s="191"/>
      <c r="N47" s="190">
        <f>N30+N40+N46</f>
        <v>2991901.79</v>
      </c>
      <c r="O47" s="191"/>
      <c r="P47" s="190">
        <f>P30+P40+P46</f>
        <v>9721273.3389999997</v>
      </c>
      <c r="Q47" s="191"/>
      <c r="R47" s="79">
        <f>R30+R40+R46</f>
        <v>160067579.03</v>
      </c>
      <c r="S47" s="12"/>
    </row>
    <row r="48" spans="1:20" ht="3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5.0999999999999996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15">
      <c r="S50" s="12"/>
    </row>
  </sheetData>
  <mergeCells count="310"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&amp;R郡上市（連結）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01貸借対照表</vt:lpstr>
      <vt:lpstr>02行政コスト計算書</vt:lpstr>
      <vt:lpstr>03純資産変動計算書</vt:lpstr>
      <vt:lpstr>06有形固定資産明細</vt:lpstr>
      <vt:lpstr>'01貸借対照表'!Print_Area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2019-05-07T13:55:49Z</cp:lastPrinted>
  <dcterms:created xsi:type="dcterms:W3CDTF">2014-03-27T08:10:30Z</dcterms:created>
  <dcterms:modified xsi:type="dcterms:W3CDTF">2019-05-07T13:56:01Z</dcterms:modified>
</cp:coreProperties>
</file>