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53.1.19\h31\本所\08商工観光部\01商工課\26 産業連関表\★Web原稿\保護あり\"/>
    </mc:Choice>
  </mc:AlternateContent>
  <workbookProtection workbookAlgorithmName="SHA-512" workbookHashValue="R9M23Eu1pXMfHrEahFIhYkh9w0OTIamRYxNthBV9mNkpFzhibydKHC3IE9HvuabI1lHspjVCauIAJF6fhAS5IQ==" workbookSaltValue="avLHh85HASc3FbDggIyyoA==" workbookSpinCount="100000" lockStructure="1"/>
  <bookViews>
    <workbookView xWindow="0" yWindow="0" windowWidth="20490" windowHeight="7560" activeTab="1"/>
  </bookViews>
  <sheets>
    <sheet name="説明" sheetId="10" r:id="rId1"/>
    <sheet name="入力→推計" sheetId="1" r:id="rId2"/>
    <sheet name="フロー図" sheetId="7" r:id="rId3"/>
    <sheet name="総括表" sheetId="5" r:id="rId4"/>
    <sheet name="→計算用（印刷非設定）" sheetId="6" r:id="rId5"/>
    <sheet name="設備投資額" sheetId="2" r:id="rId6"/>
    <sheet name="産業連関表" sheetId="3" r:id="rId7"/>
    <sheet name="計算" sheetId="4" r:id="rId8"/>
    <sheet name="グラフ用" sheetId="8" r:id="rId9"/>
  </sheets>
  <definedNames>
    <definedName name="_Fill" localSheetId="2" hidden="1">#REF!</definedName>
    <definedName name="_Fill" hidden="1">#REF!</definedName>
    <definedName name="\a">#REF!</definedName>
    <definedName name="_xlnm.Print_Area" localSheetId="2">フロー図!$A$1:$AE$33</definedName>
    <definedName name="_xlnm.Print_Area" localSheetId="7">計算!#REF!</definedName>
    <definedName name="_xlnm.Print_Area" localSheetId="6">産業連関表!#REF!</definedName>
    <definedName name="_xlnm.Print_Area" localSheetId="5">設備投資額!$A$97:$BT$142</definedName>
    <definedName name="_xlnm.Print_Area" localSheetId="0">説明!$A$1:$Z$51</definedName>
    <definedName name="_xlnm.Print_Area" localSheetId="3">総括表!$B$1:$AB$50</definedName>
    <definedName name="_xlnm.Print_Area" localSheetId="1">入力→推計!$A$1:$Z$153</definedName>
    <definedName name="_xlnm.Print_Titles" localSheetId="7">計算!$A:$B,計算!#REF!</definedName>
    <definedName name="_xlnm.Print_Titles" localSheetId="6">産業連関表!$A:$B,産業連関表!#REF!</definedName>
    <definedName name="_xlnm.Print_Titles" localSheetId="5">設備投資額!$A:$B,設備投資額!$97:$99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R341" i="3" l="1"/>
  <c r="AQ340" i="3"/>
  <c r="AP339" i="3"/>
  <c r="AO338" i="3"/>
  <c r="AN337" i="3"/>
  <c r="AM336" i="3"/>
  <c r="AL335" i="3"/>
  <c r="AK334" i="3"/>
  <c r="AJ333" i="3"/>
  <c r="AI332" i="3"/>
  <c r="AH331" i="3"/>
  <c r="AG330" i="3"/>
  <c r="AF329" i="3"/>
  <c r="AE328" i="3"/>
  <c r="AD327" i="3"/>
  <c r="AC326" i="3"/>
  <c r="AB325" i="3"/>
  <c r="AA324" i="3"/>
  <c r="Z323" i="3"/>
  <c r="Y322" i="3"/>
  <c r="X321" i="3"/>
  <c r="W320" i="3"/>
  <c r="V319" i="3"/>
  <c r="U318" i="3"/>
  <c r="T317" i="3"/>
  <c r="S316" i="3"/>
  <c r="R315" i="3"/>
  <c r="Q314" i="3"/>
  <c r="P313" i="3"/>
  <c r="O312" i="3"/>
  <c r="N311" i="3"/>
  <c r="M310" i="3"/>
  <c r="L309" i="3"/>
  <c r="K308" i="3"/>
  <c r="J307" i="3"/>
  <c r="I306" i="3"/>
  <c r="H305" i="3"/>
  <c r="G304" i="3"/>
  <c r="F303" i="3"/>
  <c r="E302" i="3"/>
  <c r="D301" i="3"/>
  <c r="C300" i="3"/>
  <c r="G48" i="5" l="1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R7" i="7" l="1"/>
  <c r="B7" i="7"/>
  <c r="EK141" i="2"/>
  <c r="EJ141" i="2"/>
  <c r="EI141" i="2"/>
  <c r="EH141" i="2"/>
  <c r="EG141" i="2"/>
  <c r="EF141" i="2"/>
  <c r="EE141" i="2"/>
  <c r="ED141" i="2"/>
  <c r="EC141" i="2"/>
  <c r="EB141" i="2"/>
  <c r="EA141" i="2"/>
  <c r="DZ141" i="2"/>
  <c r="DY141" i="2"/>
  <c r="DX141" i="2"/>
  <c r="DW141" i="2"/>
  <c r="DV141" i="2"/>
  <c r="DU141" i="2"/>
  <c r="DT141" i="2"/>
  <c r="DS141" i="2"/>
  <c r="DR141" i="2"/>
  <c r="DQ141" i="2"/>
  <c r="DP141" i="2"/>
  <c r="DO141" i="2"/>
  <c r="DN141" i="2"/>
  <c r="DM141" i="2"/>
  <c r="DL141" i="2"/>
  <c r="DK141" i="2"/>
  <c r="DJ141" i="2"/>
  <c r="DI141" i="2"/>
  <c r="DH141" i="2"/>
  <c r="DG141" i="2"/>
  <c r="DF141" i="2"/>
  <c r="DE141" i="2"/>
  <c r="DD141" i="2"/>
  <c r="DC141" i="2"/>
  <c r="DB141" i="2"/>
  <c r="DA141" i="2"/>
  <c r="CZ141" i="2"/>
  <c r="CY141" i="2"/>
  <c r="CX141" i="2"/>
  <c r="CW141" i="2"/>
  <c r="CV141" i="2"/>
  <c r="CU141" i="2"/>
  <c r="CT141" i="2"/>
  <c r="CS141" i="2"/>
  <c r="CR141" i="2"/>
  <c r="CQ141" i="2"/>
  <c r="CP141" i="2"/>
  <c r="CO141" i="2"/>
  <c r="CN141" i="2"/>
  <c r="CM141" i="2"/>
  <c r="CL141" i="2"/>
  <c r="CK141" i="2"/>
  <c r="CJ141" i="2"/>
  <c r="CI141" i="2"/>
  <c r="CH141" i="2"/>
  <c r="CG141" i="2"/>
  <c r="CF141" i="2"/>
  <c r="CE141" i="2"/>
  <c r="CD141" i="2"/>
  <c r="CC141" i="2"/>
  <c r="CB141" i="2"/>
  <c r="CA141" i="2"/>
  <c r="BZ141" i="2"/>
  <c r="BY141" i="2"/>
  <c r="BX141" i="2"/>
  <c r="BW141" i="2"/>
  <c r="BV141" i="2"/>
  <c r="BU141" i="2"/>
  <c r="BT141" i="2"/>
  <c r="BS141" i="2"/>
  <c r="BR141" i="2"/>
  <c r="BQ141" i="2"/>
  <c r="BP141" i="2"/>
  <c r="BO141" i="2"/>
  <c r="BN141" i="2"/>
  <c r="BM141" i="2"/>
  <c r="BL141" i="2"/>
  <c r="BK141" i="2"/>
  <c r="BJ141" i="2"/>
  <c r="BI141" i="2"/>
  <c r="BH141" i="2"/>
  <c r="BG141" i="2"/>
  <c r="BF141" i="2"/>
  <c r="BE141" i="2"/>
  <c r="BD141" i="2"/>
  <c r="BC141" i="2"/>
  <c r="BB141" i="2"/>
  <c r="BA141" i="2"/>
  <c r="AZ141" i="2"/>
  <c r="AY141" i="2"/>
  <c r="AX141" i="2"/>
  <c r="AW141" i="2"/>
  <c r="AV141" i="2"/>
  <c r="AU141" i="2"/>
  <c r="AT141" i="2"/>
  <c r="AS141" i="2"/>
  <c r="AR141" i="2"/>
  <c r="AQ141" i="2"/>
  <c r="AP141" i="2"/>
  <c r="AO141" i="2"/>
  <c r="AN141" i="2"/>
  <c r="AM141" i="2"/>
  <c r="AL141" i="2"/>
  <c r="AK141" i="2"/>
  <c r="AJ141" i="2"/>
  <c r="AI141" i="2"/>
  <c r="AH141" i="2"/>
  <c r="AG141" i="2"/>
  <c r="AF141" i="2"/>
  <c r="AE141" i="2"/>
  <c r="AD141" i="2"/>
  <c r="AC141" i="2"/>
  <c r="AB141" i="2"/>
  <c r="AA141" i="2"/>
  <c r="Z141" i="2"/>
  <c r="Y141" i="2"/>
  <c r="X141" i="2"/>
  <c r="W141" i="2"/>
  <c r="V141" i="2"/>
  <c r="U141" i="2"/>
  <c r="T141" i="2"/>
  <c r="S141" i="2"/>
  <c r="R141" i="2"/>
  <c r="Q141" i="2"/>
  <c r="P141" i="2"/>
  <c r="O141" i="2"/>
  <c r="N141" i="2"/>
  <c r="M141" i="2"/>
  <c r="L141" i="2"/>
  <c r="K141" i="2"/>
  <c r="J141" i="2"/>
  <c r="I141" i="2"/>
  <c r="H141" i="2"/>
  <c r="G141" i="2"/>
  <c r="F141" i="2"/>
  <c r="EK140" i="2"/>
  <c r="EJ140" i="2"/>
  <c r="EI140" i="2"/>
  <c r="EH140" i="2"/>
  <c r="EG140" i="2"/>
  <c r="EF140" i="2"/>
  <c r="EE140" i="2"/>
  <c r="ED140" i="2"/>
  <c r="EC140" i="2"/>
  <c r="EB140" i="2"/>
  <c r="EA140" i="2"/>
  <c r="DZ140" i="2"/>
  <c r="DY140" i="2"/>
  <c r="DX140" i="2"/>
  <c r="DW140" i="2"/>
  <c r="DV140" i="2"/>
  <c r="DU140" i="2"/>
  <c r="DT140" i="2"/>
  <c r="DS140" i="2"/>
  <c r="DR140" i="2"/>
  <c r="DQ140" i="2"/>
  <c r="DP140" i="2"/>
  <c r="DO140" i="2"/>
  <c r="DN140" i="2"/>
  <c r="DM140" i="2"/>
  <c r="DL140" i="2"/>
  <c r="DK140" i="2"/>
  <c r="DJ140" i="2"/>
  <c r="DI140" i="2"/>
  <c r="DH140" i="2"/>
  <c r="DG140" i="2"/>
  <c r="DF140" i="2"/>
  <c r="DE140" i="2"/>
  <c r="DD140" i="2"/>
  <c r="DC140" i="2"/>
  <c r="DB140" i="2"/>
  <c r="DA140" i="2"/>
  <c r="CZ140" i="2"/>
  <c r="CY140" i="2"/>
  <c r="CX140" i="2"/>
  <c r="CW140" i="2"/>
  <c r="CV140" i="2"/>
  <c r="CU140" i="2"/>
  <c r="CT140" i="2"/>
  <c r="CS140" i="2"/>
  <c r="CR140" i="2"/>
  <c r="CQ140" i="2"/>
  <c r="CP140" i="2"/>
  <c r="CO140" i="2"/>
  <c r="CN140" i="2"/>
  <c r="CM140" i="2"/>
  <c r="CL140" i="2"/>
  <c r="CK140" i="2"/>
  <c r="CJ140" i="2"/>
  <c r="CI140" i="2"/>
  <c r="CH140" i="2"/>
  <c r="CG140" i="2"/>
  <c r="CF140" i="2"/>
  <c r="CE140" i="2"/>
  <c r="CD140" i="2"/>
  <c r="CC140" i="2"/>
  <c r="CB140" i="2"/>
  <c r="CA140" i="2"/>
  <c r="BZ140" i="2"/>
  <c r="BY140" i="2"/>
  <c r="BX140" i="2"/>
  <c r="BW140" i="2"/>
  <c r="BV140" i="2"/>
  <c r="BU140" i="2"/>
  <c r="BT140" i="2"/>
  <c r="BS140" i="2"/>
  <c r="BR140" i="2"/>
  <c r="BQ140" i="2"/>
  <c r="BP140" i="2"/>
  <c r="BO140" i="2"/>
  <c r="BN140" i="2"/>
  <c r="BM140" i="2"/>
  <c r="BL140" i="2"/>
  <c r="BK140" i="2"/>
  <c r="BJ140" i="2"/>
  <c r="BI140" i="2"/>
  <c r="BH140" i="2"/>
  <c r="BG140" i="2"/>
  <c r="BF140" i="2"/>
  <c r="BE140" i="2"/>
  <c r="BD140" i="2"/>
  <c r="BC140" i="2"/>
  <c r="BB140" i="2"/>
  <c r="BA140" i="2"/>
  <c r="AZ140" i="2"/>
  <c r="AY140" i="2"/>
  <c r="AX140" i="2"/>
  <c r="AW140" i="2"/>
  <c r="AV140" i="2"/>
  <c r="AU140" i="2"/>
  <c r="AT140" i="2"/>
  <c r="AS140" i="2"/>
  <c r="AR140" i="2"/>
  <c r="AQ140" i="2"/>
  <c r="AP140" i="2"/>
  <c r="AO140" i="2"/>
  <c r="AN140" i="2"/>
  <c r="AM140" i="2"/>
  <c r="AL140" i="2"/>
  <c r="AK140" i="2"/>
  <c r="AJ140" i="2"/>
  <c r="AI140" i="2"/>
  <c r="AH140" i="2"/>
  <c r="AG140" i="2"/>
  <c r="AF140" i="2"/>
  <c r="AE140" i="2"/>
  <c r="AD140" i="2"/>
  <c r="AC140" i="2"/>
  <c r="AB140" i="2"/>
  <c r="AA140" i="2"/>
  <c r="Z140" i="2"/>
  <c r="Y140" i="2"/>
  <c r="X140" i="2"/>
  <c r="W140" i="2"/>
  <c r="V140" i="2"/>
  <c r="U140" i="2"/>
  <c r="T140" i="2"/>
  <c r="S140" i="2"/>
  <c r="R140" i="2"/>
  <c r="Q140" i="2"/>
  <c r="P140" i="2"/>
  <c r="O140" i="2"/>
  <c r="N140" i="2"/>
  <c r="M140" i="2"/>
  <c r="L140" i="2"/>
  <c r="K140" i="2"/>
  <c r="J140" i="2"/>
  <c r="I140" i="2"/>
  <c r="H140" i="2"/>
  <c r="G140" i="2"/>
  <c r="F140" i="2"/>
  <c r="EK139" i="2"/>
  <c r="EJ139" i="2"/>
  <c r="EI139" i="2"/>
  <c r="EH139" i="2"/>
  <c r="EG139" i="2"/>
  <c r="EF139" i="2"/>
  <c r="EE139" i="2"/>
  <c r="ED139" i="2"/>
  <c r="EC139" i="2"/>
  <c r="EB139" i="2"/>
  <c r="EA139" i="2"/>
  <c r="DZ139" i="2"/>
  <c r="DY139" i="2"/>
  <c r="DX139" i="2"/>
  <c r="DW139" i="2"/>
  <c r="DV139" i="2"/>
  <c r="DU139" i="2"/>
  <c r="DT139" i="2"/>
  <c r="DS139" i="2"/>
  <c r="DR139" i="2"/>
  <c r="DQ139" i="2"/>
  <c r="DP139" i="2"/>
  <c r="DO139" i="2"/>
  <c r="DN139" i="2"/>
  <c r="DM139" i="2"/>
  <c r="DL139" i="2"/>
  <c r="DK139" i="2"/>
  <c r="DJ139" i="2"/>
  <c r="DI139" i="2"/>
  <c r="DH139" i="2"/>
  <c r="DG139" i="2"/>
  <c r="DF139" i="2"/>
  <c r="DE139" i="2"/>
  <c r="DD139" i="2"/>
  <c r="DC139" i="2"/>
  <c r="DB139" i="2"/>
  <c r="DA139" i="2"/>
  <c r="CZ139" i="2"/>
  <c r="CY139" i="2"/>
  <c r="CX139" i="2"/>
  <c r="CW139" i="2"/>
  <c r="CV139" i="2"/>
  <c r="CU139" i="2"/>
  <c r="CT139" i="2"/>
  <c r="CS139" i="2"/>
  <c r="CR139" i="2"/>
  <c r="CQ139" i="2"/>
  <c r="CP139" i="2"/>
  <c r="CO139" i="2"/>
  <c r="CN139" i="2"/>
  <c r="CM139" i="2"/>
  <c r="CL139" i="2"/>
  <c r="CK139" i="2"/>
  <c r="CJ139" i="2"/>
  <c r="CI139" i="2"/>
  <c r="CH139" i="2"/>
  <c r="CG139" i="2"/>
  <c r="CF139" i="2"/>
  <c r="CE139" i="2"/>
  <c r="CD139" i="2"/>
  <c r="CC139" i="2"/>
  <c r="CB139" i="2"/>
  <c r="CA139" i="2"/>
  <c r="BZ139" i="2"/>
  <c r="BY139" i="2"/>
  <c r="BX139" i="2"/>
  <c r="BW139" i="2"/>
  <c r="BV139" i="2"/>
  <c r="BU139" i="2"/>
  <c r="BT139" i="2"/>
  <c r="BS139" i="2"/>
  <c r="BR139" i="2"/>
  <c r="BQ139" i="2"/>
  <c r="BP139" i="2"/>
  <c r="BO139" i="2"/>
  <c r="BN139" i="2"/>
  <c r="BM139" i="2"/>
  <c r="BL139" i="2"/>
  <c r="BK139" i="2"/>
  <c r="BJ139" i="2"/>
  <c r="BI139" i="2"/>
  <c r="BH139" i="2"/>
  <c r="BG139" i="2"/>
  <c r="BF139" i="2"/>
  <c r="BE139" i="2"/>
  <c r="BD139" i="2"/>
  <c r="BC139" i="2"/>
  <c r="BB139" i="2"/>
  <c r="BA139" i="2"/>
  <c r="AZ139" i="2"/>
  <c r="AY139" i="2"/>
  <c r="AX139" i="2"/>
  <c r="AW139" i="2"/>
  <c r="AV139" i="2"/>
  <c r="AU139" i="2"/>
  <c r="AT139" i="2"/>
  <c r="AS139" i="2"/>
  <c r="AR139" i="2"/>
  <c r="AQ139" i="2"/>
  <c r="AP139" i="2"/>
  <c r="AO139" i="2"/>
  <c r="AN139" i="2"/>
  <c r="AM139" i="2"/>
  <c r="AL139" i="2"/>
  <c r="AK139" i="2"/>
  <c r="AJ139" i="2"/>
  <c r="AI139" i="2"/>
  <c r="AH139" i="2"/>
  <c r="AG139" i="2"/>
  <c r="AF139" i="2"/>
  <c r="AE139" i="2"/>
  <c r="AD139" i="2"/>
  <c r="AC139" i="2"/>
  <c r="AB139" i="2"/>
  <c r="AA139" i="2"/>
  <c r="Z139" i="2"/>
  <c r="Y139" i="2"/>
  <c r="X139" i="2"/>
  <c r="W139" i="2"/>
  <c r="V139" i="2"/>
  <c r="U139" i="2"/>
  <c r="T139" i="2"/>
  <c r="S139" i="2"/>
  <c r="R139" i="2"/>
  <c r="Q139" i="2"/>
  <c r="P139" i="2"/>
  <c r="O139" i="2"/>
  <c r="N139" i="2"/>
  <c r="M139" i="2"/>
  <c r="L139" i="2"/>
  <c r="K139" i="2"/>
  <c r="J139" i="2"/>
  <c r="I139" i="2"/>
  <c r="H139" i="2"/>
  <c r="G139" i="2"/>
  <c r="F139" i="2"/>
  <c r="EK138" i="2"/>
  <c r="EJ138" i="2"/>
  <c r="EI138" i="2"/>
  <c r="EH138" i="2"/>
  <c r="EG138" i="2"/>
  <c r="EF138" i="2"/>
  <c r="EE138" i="2"/>
  <c r="ED138" i="2"/>
  <c r="EC138" i="2"/>
  <c r="EB138" i="2"/>
  <c r="EA138" i="2"/>
  <c r="DZ138" i="2"/>
  <c r="DY138" i="2"/>
  <c r="DX138" i="2"/>
  <c r="DW138" i="2"/>
  <c r="DV138" i="2"/>
  <c r="DU138" i="2"/>
  <c r="DT138" i="2"/>
  <c r="DS138" i="2"/>
  <c r="DR138" i="2"/>
  <c r="DQ138" i="2"/>
  <c r="DP138" i="2"/>
  <c r="DO138" i="2"/>
  <c r="DN138" i="2"/>
  <c r="DM138" i="2"/>
  <c r="DL138" i="2"/>
  <c r="DK138" i="2"/>
  <c r="DJ138" i="2"/>
  <c r="DI138" i="2"/>
  <c r="DH138" i="2"/>
  <c r="DG138" i="2"/>
  <c r="DF138" i="2"/>
  <c r="DE138" i="2"/>
  <c r="DD138" i="2"/>
  <c r="DC138" i="2"/>
  <c r="DB138" i="2"/>
  <c r="DA138" i="2"/>
  <c r="CZ138" i="2"/>
  <c r="CY138" i="2"/>
  <c r="CX138" i="2"/>
  <c r="CW138" i="2"/>
  <c r="CV138" i="2"/>
  <c r="CU138" i="2"/>
  <c r="CT138" i="2"/>
  <c r="CS138" i="2"/>
  <c r="CR138" i="2"/>
  <c r="CQ138" i="2"/>
  <c r="CP138" i="2"/>
  <c r="CO138" i="2"/>
  <c r="CN138" i="2"/>
  <c r="CM138" i="2"/>
  <c r="CL138" i="2"/>
  <c r="CK138" i="2"/>
  <c r="CJ138" i="2"/>
  <c r="CI138" i="2"/>
  <c r="CH138" i="2"/>
  <c r="CG138" i="2"/>
  <c r="CF138" i="2"/>
  <c r="CE138" i="2"/>
  <c r="CD138" i="2"/>
  <c r="CC138" i="2"/>
  <c r="CB138" i="2"/>
  <c r="CA138" i="2"/>
  <c r="BZ138" i="2"/>
  <c r="BY138" i="2"/>
  <c r="BX138" i="2"/>
  <c r="BW138" i="2"/>
  <c r="BV138" i="2"/>
  <c r="BU138" i="2"/>
  <c r="BT138" i="2"/>
  <c r="BS138" i="2"/>
  <c r="BR138" i="2"/>
  <c r="BQ138" i="2"/>
  <c r="BP138" i="2"/>
  <c r="BO138" i="2"/>
  <c r="BN138" i="2"/>
  <c r="BM138" i="2"/>
  <c r="BL138" i="2"/>
  <c r="BK138" i="2"/>
  <c r="BJ138" i="2"/>
  <c r="BI138" i="2"/>
  <c r="BH138" i="2"/>
  <c r="BG138" i="2"/>
  <c r="BF138" i="2"/>
  <c r="BE138" i="2"/>
  <c r="BD138" i="2"/>
  <c r="BC138" i="2"/>
  <c r="BB138" i="2"/>
  <c r="BA138" i="2"/>
  <c r="AZ138" i="2"/>
  <c r="AY138" i="2"/>
  <c r="AX138" i="2"/>
  <c r="AW138" i="2"/>
  <c r="AV138" i="2"/>
  <c r="AU138" i="2"/>
  <c r="AT138" i="2"/>
  <c r="AS138" i="2"/>
  <c r="AR138" i="2"/>
  <c r="AQ138" i="2"/>
  <c r="AP138" i="2"/>
  <c r="AO138" i="2"/>
  <c r="AN138" i="2"/>
  <c r="AM138" i="2"/>
  <c r="AL138" i="2"/>
  <c r="AK138" i="2"/>
  <c r="AJ138" i="2"/>
  <c r="AI138" i="2"/>
  <c r="AH138" i="2"/>
  <c r="AG138" i="2"/>
  <c r="AF138" i="2"/>
  <c r="AE138" i="2"/>
  <c r="AD138" i="2"/>
  <c r="AC138" i="2"/>
  <c r="AB138" i="2"/>
  <c r="AA138" i="2"/>
  <c r="Z138" i="2"/>
  <c r="Y138" i="2"/>
  <c r="X138" i="2"/>
  <c r="W138" i="2"/>
  <c r="V138" i="2"/>
  <c r="U138" i="2"/>
  <c r="T138" i="2"/>
  <c r="S138" i="2"/>
  <c r="R138" i="2"/>
  <c r="Q138" i="2"/>
  <c r="P138" i="2"/>
  <c r="O138" i="2"/>
  <c r="N138" i="2"/>
  <c r="M138" i="2"/>
  <c r="L138" i="2"/>
  <c r="K138" i="2"/>
  <c r="J138" i="2"/>
  <c r="I138" i="2"/>
  <c r="H138" i="2"/>
  <c r="G138" i="2"/>
  <c r="F138" i="2"/>
  <c r="EK137" i="2"/>
  <c r="EJ137" i="2"/>
  <c r="EI137" i="2"/>
  <c r="EH137" i="2"/>
  <c r="EG137" i="2"/>
  <c r="EF137" i="2"/>
  <c r="EE137" i="2"/>
  <c r="ED137" i="2"/>
  <c r="EC137" i="2"/>
  <c r="EB137" i="2"/>
  <c r="EA137" i="2"/>
  <c r="DZ137" i="2"/>
  <c r="DY137" i="2"/>
  <c r="DX137" i="2"/>
  <c r="DW137" i="2"/>
  <c r="DV137" i="2"/>
  <c r="DU137" i="2"/>
  <c r="DT137" i="2"/>
  <c r="DS137" i="2"/>
  <c r="DR137" i="2"/>
  <c r="DQ137" i="2"/>
  <c r="DP137" i="2"/>
  <c r="DO137" i="2"/>
  <c r="DN137" i="2"/>
  <c r="DM137" i="2"/>
  <c r="DL137" i="2"/>
  <c r="DK137" i="2"/>
  <c r="DJ137" i="2"/>
  <c r="DI137" i="2"/>
  <c r="DH137" i="2"/>
  <c r="DG137" i="2"/>
  <c r="DF137" i="2"/>
  <c r="DE137" i="2"/>
  <c r="DD137" i="2"/>
  <c r="DC137" i="2"/>
  <c r="DB137" i="2"/>
  <c r="DA137" i="2"/>
  <c r="CZ137" i="2"/>
  <c r="CY137" i="2"/>
  <c r="CX137" i="2"/>
  <c r="CW137" i="2"/>
  <c r="CV137" i="2"/>
  <c r="CU137" i="2"/>
  <c r="CT137" i="2"/>
  <c r="CS137" i="2"/>
  <c r="CR137" i="2"/>
  <c r="CQ137" i="2"/>
  <c r="CP137" i="2"/>
  <c r="CO137" i="2"/>
  <c r="CN137" i="2"/>
  <c r="CM137" i="2"/>
  <c r="CL137" i="2"/>
  <c r="CK137" i="2"/>
  <c r="CJ137" i="2"/>
  <c r="CI137" i="2"/>
  <c r="CH137" i="2"/>
  <c r="CG137" i="2"/>
  <c r="CF137" i="2"/>
  <c r="CE137" i="2"/>
  <c r="CD137" i="2"/>
  <c r="CC137" i="2"/>
  <c r="CB137" i="2"/>
  <c r="CA137" i="2"/>
  <c r="BZ137" i="2"/>
  <c r="BY137" i="2"/>
  <c r="BX137" i="2"/>
  <c r="BW137" i="2"/>
  <c r="BV137" i="2"/>
  <c r="BU137" i="2"/>
  <c r="BT137" i="2"/>
  <c r="BS137" i="2"/>
  <c r="BR137" i="2"/>
  <c r="BQ137" i="2"/>
  <c r="BP137" i="2"/>
  <c r="BO137" i="2"/>
  <c r="BN137" i="2"/>
  <c r="BM137" i="2"/>
  <c r="BL137" i="2"/>
  <c r="BK137" i="2"/>
  <c r="BJ137" i="2"/>
  <c r="BI137" i="2"/>
  <c r="BH137" i="2"/>
  <c r="BG137" i="2"/>
  <c r="BF137" i="2"/>
  <c r="BE137" i="2"/>
  <c r="BD137" i="2"/>
  <c r="BC137" i="2"/>
  <c r="BB137" i="2"/>
  <c r="BA137" i="2"/>
  <c r="AZ137" i="2"/>
  <c r="AY137" i="2"/>
  <c r="AX137" i="2"/>
  <c r="AW137" i="2"/>
  <c r="AV137" i="2"/>
  <c r="AU137" i="2"/>
  <c r="AT137" i="2"/>
  <c r="AS137" i="2"/>
  <c r="AR137" i="2"/>
  <c r="AQ137" i="2"/>
  <c r="AP137" i="2"/>
  <c r="AO137" i="2"/>
  <c r="AN137" i="2"/>
  <c r="AM137" i="2"/>
  <c r="AL137" i="2"/>
  <c r="AK137" i="2"/>
  <c r="AJ137" i="2"/>
  <c r="AI137" i="2"/>
  <c r="AH137" i="2"/>
  <c r="AG137" i="2"/>
  <c r="AF137" i="2"/>
  <c r="AE137" i="2"/>
  <c r="AD137" i="2"/>
  <c r="AC137" i="2"/>
  <c r="AB137" i="2"/>
  <c r="AA137" i="2"/>
  <c r="Z137" i="2"/>
  <c r="Y137" i="2"/>
  <c r="X137" i="2"/>
  <c r="W137" i="2"/>
  <c r="V137" i="2"/>
  <c r="U137" i="2"/>
  <c r="T137" i="2"/>
  <c r="S137" i="2"/>
  <c r="R137" i="2"/>
  <c r="Q137" i="2"/>
  <c r="P137" i="2"/>
  <c r="O137" i="2"/>
  <c r="N137" i="2"/>
  <c r="M137" i="2"/>
  <c r="L137" i="2"/>
  <c r="K137" i="2"/>
  <c r="J137" i="2"/>
  <c r="I137" i="2"/>
  <c r="H137" i="2"/>
  <c r="G137" i="2"/>
  <c r="F137" i="2"/>
  <c r="EK136" i="2"/>
  <c r="EJ136" i="2"/>
  <c r="EI136" i="2"/>
  <c r="EH136" i="2"/>
  <c r="EG136" i="2"/>
  <c r="EF136" i="2"/>
  <c r="EE136" i="2"/>
  <c r="ED136" i="2"/>
  <c r="EC136" i="2"/>
  <c r="EB136" i="2"/>
  <c r="EA136" i="2"/>
  <c r="DZ136" i="2"/>
  <c r="DY136" i="2"/>
  <c r="DX136" i="2"/>
  <c r="DW136" i="2"/>
  <c r="DV136" i="2"/>
  <c r="DU136" i="2"/>
  <c r="DT136" i="2"/>
  <c r="DS136" i="2"/>
  <c r="DR136" i="2"/>
  <c r="DQ136" i="2"/>
  <c r="DP136" i="2"/>
  <c r="DO136" i="2"/>
  <c r="DN136" i="2"/>
  <c r="DM136" i="2"/>
  <c r="DL136" i="2"/>
  <c r="DK136" i="2"/>
  <c r="DJ136" i="2"/>
  <c r="DI136" i="2"/>
  <c r="DH136" i="2"/>
  <c r="DG136" i="2"/>
  <c r="DF136" i="2"/>
  <c r="DE136" i="2"/>
  <c r="DD136" i="2"/>
  <c r="DC136" i="2"/>
  <c r="DB136" i="2"/>
  <c r="DA136" i="2"/>
  <c r="CZ136" i="2"/>
  <c r="CY136" i="2"/>
  <c r="CX136" i="2"/>
  <c r="CW136" i="2"/>
  <c r="CV136" i="2"/>
  <c r="CU136" i="2"/>
  <c r="CT136" i="2"/>
  <c r="CS136" i="2"/>
  <c r="CR136" i="2"/>
  <c r="CQ136" i="2"/>
  <c r="CP136" i="2"/>
  <c r="CO136" i="2"/>
  <c r="CN136" i="2"/>
  <c r="CM136" i="2"/>
  <c r="CL136" i="2"/>
  <c r="CK136" i="2"/>
  <c r="CJ136" i="2"/>
  <c r="CI136" i="2"/>
  <c r="CH136" i="2"/>
  <c r="CG136" i="2"/>
  <c r="CF136" i="2"/>
  <c r="CE136" i="2"/>
  <c r="CD136" i="2"/>
  <c r="CC136" i="2"/>
  <c r="CB136" i="2"/>
  <c r="CA136" i="2"/>
  <c r="BZ136" i="2"/>
  <c r="BY136" i="2"/>
  <c r="BX136" i="2"/>
  <c r="BW136" i="2"/>
  <c r="BV136" i="2"/>
  <c r="BU136" i="2"/>
  <c r="BT136" i="2"/>
  <c r="BS136" i="2"/>
  <c r="BR136" i="2"/>
  <c r="BQ136" i="2"/>
  <c r="BP136" i="2"/>
  <c r="BO136" i="2"/>
  <c r="BN136" i="2"/>
  <c r="BM136" i="2"/>
  <c r="BL136" i="2"/>
  <c r="BK136" i="2"/>
  <c r="BJ136" i="2"/>
  <c r="BI136" i="2"/>
  <c r="BH136" i="2"/>
  <c r="BG136" i="2"/>
  <c r="BF136" i="2"/>
  <c r="BE136" i="2"/>
  <c r="BD136" i="2"/>
  <c r="BC136" i="2"/>
  <c r="BB136" i="2"/>
  <c r="BA136" i="2"/>
  <c r="AZ136" i="2"/>
  <c r="AY136" i="2"/>
  <c r="AX136" i="2"/>
  <c r="AW136" i="2"/>
  <c r="AV136" i="2"/>
  <c r="AU136" i="2"/>
  <c r="AT136" i="2"/>
  <c r="AS136" i="2"/>
  <c r="AR136" i="2"/>
  <c r="AQ136" i="2"/>
  <c r="AP136" i="2"/>
  <c r="AO136" i="2"/>
  <c r="AN136" i="2"/>
  <c r="AM136" i="2"/>
  <c r="AL136" i="2"/>
  <c r="AK136" i="2"/>
  <c r="AJ136" i="2"/>
  <c r="AI136" i="2"/>
  <c r="AH136" i="2"/>
  <c r="AG136" i="2"/>
  <c r="AF136" i="2"/>
  <c r="AE136" i="2"/>
  <c r="AD136" i="2"/>
  <c r="AC136" i="2"/>
  <c r="AB136" i="2"/>
  <c r="AA136" i="2"/>
  <c r="Z136" i="2"/>
  <c r="Y136" i="2"/>
  <c r="X136" i="2"/>
  <c r="W136" i="2"/>
  <c r="V136" i="2"/>
  <c r="U136" i="2"/>
  <c r="T136" i="2"/>
  <c r="S136" i="2"/>
  <c r="R136" i="2"/>
  <c r="Q136" i="2"/>
  <c r="P136" i="2"/>
  <c r="O136" i="2"/>
  <c r="N136" i="2"/>
  <c r="M136" i="2"/>
  <c r="L136" i="2"/>
  <c r="K136" i="2"/>
  <c r="J136" i="2"/>
  <c r="I136" i="2"/>
  <c r="H136" i="2"/>
  <c r="G136" i="2"/>
  <c r="F136" i="2"/>
  <c r="EK135" i="2"/>
  <c r="EJ135" i="2"/>
  <c r="EI135" i="2"/>
  <c r="EH135" i="2"/>
  <c r="EG135" i="2"/>
  <c r="EF135" i="2"/>
  <c r="EE135" i="2"/>
  <c r="ED135" i="2"/>
  <c r="EC135" i="2"/>
  <c r="EB135" i="2"/>
  <c r="EA135" i="2"/>
  <c r="DZ135" i="2"/>
  <c r="DY135" i="2"/>
  <c r="DX135" i="2"/>
  <c r="DW135" i="2"/>
  <c r="DV135" i="2"/>
  <c r="DU135" i="2"/>
  <c r="DT135" i="2"/>
  <c r="DS135" i="2"/>
  <c r="DR135" i="2"/>
  <c r="DQ135" i="2"/>
  <c r="DP135" i="2"/>
  <c r="DO135" i="2"/>
  <c r="DN135" i="2"/>
  <c r="DM135" i="2"/>
  <c r="DL135" i="2"/>
  <c r="DK135" i="2"/>
  <c r="DJ135" i="2"/>
  <c r="DI135" i="2"/>
  <c r="DH135" i="2"/>
  <c r="DG135" i="2"/>
  <c r="DF135" i="2"/>
  <c r="DE135" i="2"/>
  <c r="DD135" i="2"/>
  <c r="DC135" i="2"/>
  <c r="DB135" i="2"/>
  <c r="DA135" i="2"/>
  <c r="CZ135" i="2"/>
  <c r="CY135" i="2"/>
  <c r="CX135" i="2"/>
  <c r="CW135" i="2"/>
  <c r="CV135" i="2"/>
  <c r="CU135" i="2"/>
  <c r="CT135" i="2"/>
  <c r="CS135" i="2"/>
  <c r="CR135" i="2"/>
  <c r="CQ135" i="2"/>
  <c r="CP135" i="2"/>
  <c r="CO135" i="2"/>
  <c r="CN135" i="2"/>
  <c r="CM135" i="2"/>
  <c r="CL135" i="2"/>
  <c r="CK135" i="2"/>
  <c r="CJ135" i="2"/>
  <c r="CI135" i="2"/>
  <c r="CH135" i="2"/>
  <c r="CG135" i="2"/>
  <c r="CF135" i="2"/>
  <c r="CE135" i="2"/>
  <c r="CD135" i="2"/>
  <c r="CC135" i="2"/>
  <c r="CB135" i="2"/>
  <c r="CA135" i="2"/>
  <c r="BZ135" i="2"/>
  <c r="BY135" i="2"/>
  <c r="BX135" i="2"/>
  <c r="BW135" i="2"/>
  <c r="BV135" i="2"/>
  <c r="BU135" i="2"/>
  <c r="BT135" i="2"/>
  <c r="BS135" i="2"/>
  <c r="BR135" i="2"/>
  <c r="BQ135" i="2"/>
  <c r="BP135" i="2"/>
  <c r="BO135" i="2"/>
  <c r="BN135" i="2"/>
  <c r="BM135" i="2"/>
  <c r="BL135" i="2"/>
  <c r="BK135" i="2"/>
  <c r="BJ135" i="2"/>
  <c r="BI135" i="2"/>
  <c r="BH135" i="2"/>
  <c r="BG135" i="2"/>
  <c r="BF135" i="2"/>
  <c r="BE135" i="2"/>
  <c r="BD135" i="2"/>
  <c r="BC135" i="2"/>
  <c r="BB135" i="2"/>
  <c r="BA135" i="2"/>
  <c r="AZ135" i="2"/>
  <c r="AY135" i="2"/>
  <c r="AX135" i="2"/>
  <c r="AW135" i="2"/>
  <c r="AV135" i="2"/>
  <c r="AU135" i="2"/>
  <c r="AT135" i="2"/>
  <c r="AS135" i="2"/>
  <c r="AR135" i="2"/>
  <c r="AQ135" i="2"/>
  <c r="AP135" i="2"/>
  <c r="AO135" i="2"/>
  <c r="AN135" i="2"/>
  <c r="AM135" i="2"/>
  <c r="AL135" i="2"/>
  <c r="AK135" i="2"/>
  <c r="AJ135" i="2"/>
  <c r="AI135" i="2"/>
  <c r="AH135" i="2"/>
  <c r="AG135" i="2"/>
  <c r="AF135" i="2"/>
  <c r="AE135" i="2"/>
  <c r="AD135" i="2"/>
  <c r="AC135" i="2"/>
  <c r="AB135" i="2"/>
  <c r="AA135" i="2"/>
  <c r="Z135" i="2"/>
  <c r="Y135" i="2"/>
  <c r="X135" i="2"/>
  <c r="W135" i="2"/>
  <c r="V135" i="2"/>
  <c r="U135" i="2"/>
  <c r="T135" i="2"/>
  <c r="S135" i="2"/>
  <c r="R135" i="2"/>
  <c r="Q135" i="2"/>
  <c r="P135" i="2"/>
  <c r="O135" i="2"/>
  <c r="N135" i="2"/>
  <c r="M135" i="2"/>
  <c r="L135" i="2"/>
  <c r="K135" i="2"/>
  <c r="J135" i="2"/>
  <c r="I135" i="2"/>
  <c r="H135" i="2"/>
  <c r="G135" i="2"/>
  <c r="F135" i="2"/>
  <c r="EK134" i="2"/>
  <c r="EJ134" i="2"/>
  <c r="EI134" i="2"/>
  <c r="EH134" i="2"/>
  <c r="EG134" i="2"/>
  <c r="EF134" i="2"/>
  <c r="EE134" i="2"/>
  <c r="ED134" i="2"/>
  <c r="EC134" i="2"/>
  <c r="EB134" i="2"/>
  <c r="EA134" i="2"/>
  <c r="DZ134" i="2"/>
  <c r="DY134" i="2"/>
  <c r="DX134" i="2"/>
  <c r="DW134" i="2"/>
  <c r="DV134" i="2"/>
  <c r="DU134" i="2"/>
  <c r="DT134" i="2"/>
  <c r="DS134" i="2"/>
  <c r="DR134" i="2"/>
  <c r="DQ134" i="2"/>
  <c r="DP134" i="2"/>
  <c r="DO134" i="2"/>
  <c r="DN134" i="2"/>
  <c r="DM134" i="2"/>
  <c r="DL134" i="2"/>
  <c r="DK134" i="2"/>
  <c r="DJ134" i="2"/>
  <c r="DI134" i="2"/>
  <c r="DH134" i="2"/>
  <c r="DG134" i="2"/>
  <c r="DF134" i="2"/>
  <c r="DE134" i="2"/>
  <c r="DD134" i="2"/>
  <c r="DC134" i="2"/>
  <c r="DB134" i="2"/>
  <c r="DA134" i="2"/>
  <c r="CZ134" i="2"/>
  <c r="CY134" i="2"/>
  <c r="CX134" i="2"/>
  <c r="CW134" i="2"/>
  <c r="CV134" i="2"/>
  <c r="CU134" i="2"/>
  <c r="CT134" i="2"/>
  <c r="CS134" i="2"/>
  <c r="CR134" i="2"/>
  <c r="CQ134" i="2"/>
  <c r="CP134" i="2"/>
  <c r="CO134" i="2"/>
  <c r="CN134" i="2"/>
  <c r="CM134" i="2"/>
  <c r="CL134" i="2"/>
  <c r="CK134" i="2"/>
  <c r="CJ134" i="2"/>
  <c r="CI134" i="2"/>
  <c r="CH134" i="2"/>
  <c r="CG134" i="2"/>
  <c r="CF134" i="2"/>
  <c r="CE134" i="2"/>
  <c r="CD134" i="2"/>
  <c r="CC134" i="2"/>
  <c r="CB134" i="2"/>
  <c r="CA134" i="2"/>
  <c r="BZ134" i="2"/>
  <c r="BY134" i="2"/>
  <c r="BX134" i="2"/>
  <c r="BW134" i="2"/>
  <c r="BV134" i="2"/>
  <c r="BU134" i="2"/>
  <c r="BT134" i="2"/>
  <c r="BS134" i="2"/>
  <c r="BR134" i="2"/>
  <c r="BQ134" i="2"/>
  <c r="BP134" i="2"/>
  <c r="BO134" i="2"/>
  <c r="BN134" i="2"/>
  <c r="BM134" i="2"/>
  <c r="BL134" i="2"/>
  <c r="BK134" i="2"/>
  <c r="BJ134" i="2"/>
  <c r="BI134" i="2"/>
  <c r="BH134" i="2"/>
  <c r="BG134" i="2"/>
  <c r="BF134" i="2"/>
  <c r="BE134" i="2"/>
  <c r="BD134" i="2"/>
  <c r="BC134" i="2"/>
  <c r="BB134" i="2"/>
  <c r="BA134" i="2"/>
  <c r="AZ134" i="2"/>
  <c r="AY134" i="2"/>
  <c r="AX134" i="2"/>
  <c r="AW134" i="2"/>
  <c r="AV134" i="2"/>
  <c r="AU134" i="2"/>
  <c r="AT134" i="2"/>
  <c r="AS134" i="2"/>
  <c r="AR134" i="2"/>
  <c r="AQ134" i="2"/>
  <c r="AP134" i="2"/>
  <c r="AO134" i="2"/>
  <c r="AN134" i="2"/>
  <c r="AM134" i="2"/>
  <c r="AL134" i="2"/>
  <c r="AK134" i="2"/>
  <c r="AJ134" i="2"/>
  <c r="AI134" i="2"/>
  <c r="AH134" i="2"/>
  <c r="AG134" i="2"/>
  <c r="AF134" i="2"/>
  <c r="AE134" i="2"/>
  <c r="AD134" i="2"/>
  <c r="AC134" i="2"/>
  <c r="AB134" i="2"/>
  <c r="AA134" i="2"/>
  <c r="Z134" i="2"/>
  <c r="Y134" i="2"/>
  <c r="X134" i="2"/>
  <c r="W134" i="2"/>
  <c r="V134" i="2"/>
  <c r="U134" i="2"/>
  <c r="T134" i="2"/>
  <c r="S134" i="2"/>
  <c r="R134" i="2"/>
  <c r="Q134" i="2"/>
  <c r="P134" i="2"/>
  <c r="O134" i="2"/>
  <c r="N134" i="2"/>
  <c r="M134" i="2"/>
  <c r="L134" i="2"/>
  <c r="K134" i="2"/>
  <c r="J134" i="2"/>
  <c r="I134" i="2"/>
  <c r="H134" i="2"/>
  <c r="G134" i="2"/>
  <c r="F134" i="2"/>
  <c r="EK133" i="2"/>
  <c r="EJ133" i="2"/>
  <c r="EI133" i="2"/>
  <c r="EH133" i="2"/>
  <c r="EG133" i="2"/>
  <c r="EF133" i="2"/>
  <c r="EE133" i="2"/>
  <c r="ED133" i="2"/>
  <c r="EC133" i="2"/>
  <c r="EB133" i="2"/>
  <c r="EA133" i="2"/>
  <c r="DZ133" i="2"/>
  <c r="DY133" i="2"/>
  <c r="DX133" i="2"/>
  <c r="DW133" i="2"/>
  <c r="DV133" i="2"/>
  <c r="DU133" i="2"/>
  <c r="DT133" i="2"/>
  <c r="DS133" i="2"/>
  <c r="DR133" i="2"/>
  <c r="DQ133" i="2"/>
  <c r="DP133" i="2"/>
  <c r="DO133" i="2"/>
  <c r="DN133" i="2"/>
  <c r="DM133" i="2"/>
  <c r="DL133" i="2"/>
  <c r="DK133" i="2"/>
  <c r="DJ133" i="2"/>
  <c r="DI133" i="2"/>
  <c r="DH133" i="2"/>
  <c r="DG133" i="2"/>
  <c r="DF133" i="2"/>
  <c r="DE133" i="2"/>
  <c r="DD133" i="2"/>
  <c r="DC133" i="2"/>
  <c r="DB133" i="2"/>
  <c r="DA133" i="2"/>
  <c r="CZ133" i="2"/>
  <c r="CY133" i="2"/>
  <c r="CX133" i="2"/>
  <c r="CW133" i="2"/>
  <c r="CV133" i="2"/>
  <c r="CU133" i="2"/>
  <c r="CT133" i="2"/>
  <c r="CS133" i="2"/>
  <c r="CR133" i="2"/>
  <c r="CQ133" i="2"/>
  <c r="CP133" i="2"/>
  <c r="CO133" i="2"/>
  <c r="CN133" i="2"/>
  <c r="CM133" i="2"/>
  <c r="CL133" i="2"/>
  <c r="CK133" i="2"/>
  <c r="CJ133" i="2"/>
  <c r="CI133" i="2"/>
  <c r="CH133" i="2"/>
  <c r="CG133" i="2"/>
  <c r="CF133" i="2"/>
  <c r="CE133" i="2"/>
  <c r="CD133" i="2"/>
  <c r="CC133" i="2"/>
  <c r="CB133" i="2"/>
  <c r="CA133" i="2"/>
  <c r="BZ133" i="2"/>
  <c r="BY133" i="2"/>
  <c r="BX133" i="2"/>
  <c r="BW133" i="2"/>
  <c r="BV133" i="2"/>
  <c r="BU133" i="2"/>
  <c r="BT133" i="2"/>
  <c r="BS133" i="2"/>
  <c r="BR133" i="2"/>
  <c r="BQ133" i="2"/>
  <c r="BP133" i="2"/>
  <c r="BO133" i="2"/>
  <c r="BN133" i="2"/>
  <c r="BM133" i="2"/>
  <c r="BL133" i="2"/>
  <c r="BK133" i="2"/>
  <c r="BJ133" i="2"/>
  <c r="BI133" i="2"/>
  <c r="BH133" i="2"/>
  <c r="BG133" i="2"/>
  <c r="BF133" i="2"/>
  <c r="BE133" i="2"/>
  <c r="BD133" i="2"/>
  <c r="BC133" i="2"/>
  <c r="BB133" i="2"/>
  <c r="BA133" i="2"/>
  <c r="AZ133" i="2"/>
  <c r="AY133" i="2"/>
  <c r="AX133" i="2"/>
  <c r="AW133" i="2"/>
  <c r="AV133" i="2"/>
  <c r="AU133" i="2"/>
  <c r="AT133" i="2"/>
  <c r="AS133" i="2"/>
  <c r="AR133" i="2"/>
  <c r="AQ133" i="2"/>
  <c r="AP133" i="2"/>
  <c r="AO133" i="2"/>
  <c r="AN133" i="2"/>
  <c r="AM133" i="2"/>
  <c r="AL133" i="2"/>
  <c r="AK133" i="2"/>
  <c r="AJ133" i="2"/>
  <c r="AI133" i="2"/>
  <c r="AH133" i="2"/>
  <c r="AG133" i="2"/>
  <c r="AF133" i="2"/>
  <c r="AE133" i="2"/>
  <c r="AD133" i="2"/>
  <c r="AC133" i="2"/>
  <c r="AB133" i="2"/>
  <c r="AA133" i="2"/>
  <c r="Z133" i="2"/>
  <c r="Y133" i="2"/>
  <c r="X133" i="2"/>
  <c r="W133" i="2"/>
  <c r="V133" i="2"/>
  <c r="U133" i="2"/>
  <c r="T133" i="2"/>
  <c r="S133" i="2"/>
  <c r="R133" i="2"/>
  <c r="Q133" i="2"/>
  <c r="P133" i="2"/>
  <c r="O133" i="2"/>
  <c r="N133" i="2"/>
  <c r="M133" i="2"/>
  <c r="L133" i="2"/>
  <c r="K133" i="2"/>
  <c r="J133" i="2"/>
  <c r="I133" i="2"/>
  <c r="H133" i="2"/>
  <c r="G133" i="2"/>
  <c r="F133" i="2"/>
  <c r="EK132" i="2"/>
  <c r="EJ132" i="2"/>
  <c r="EI132" i="2"/>
  <c r="EH132" i="2"/>
  <c r="EG132" i="2"/>
  <c r="EF132" i="2"/>
  <c r="EE132" i="2"/>
  <c r="ED132" i="2"/>
  <c r="EC132" i="2"/>
  <c r="EB132" i="2"/>
  <c r="EA132" i="2"/>
  <c r="DZ132" i="2"/>
  <c r="DY132" i="2"/>
  <c r="DX132" i="2"/>
  <c r="DW132" i="2"/>
  <c r="DV132" i="2"/>
  <c r="DU132" i="2"/>
  <c r="DT132" i="2"/>
  <c r="DS132" i="2"/>
  <c r="DR132" i="2"/>
  <c r="DQ132" i="2"/>
  <c r="DP132" i="2"/>
  <c r="DO132" i="2"/>
  <c r="DN132" i="2"/>
  <c r="DM132" i="2"/>
  <c r="DL132" i="2"/>
  <c r="DK132" i="2"/>
  <c r="DJ132" i="2"/>
  <c r="DI132" i="2"/>
  <c r="DH132" i="2"/>
  <c r="DG132" i="2"/>
  <c r="DF132" i="2"/>
  <c r="DE132" i="2"/>
  <c r="DD132" i="2"/>
  <c r="DC132" i="2"/>
  <c r="DB132" i="2"/>
  <c r="DA132" i="2"/>
  <c r="CZ132" i="2"/>
  <c r="CY132" i="2"/>
  <c r="CX132" i="2"/>
  <c r="CW132" i="2"/>
  <c r="CV132" i="2"/>
  <c r="CU132" i="2"/>
  <c r="CT132" i="2"/>
  <c r="CS132" i="2"/>
  <c r="CR132" i="2"/>
  <c r="CQ132" i="2"/>
  <c r="CP132" i="2"/>
  <c r="CO132" i="2"/>
  <c r="CN132" i="2"/>
  <c r="CM132" i="2"/>
  <c r="CL132" i="2"/>
  <c r="CK132" i="2"/>
  <c r="CJ132" i="2"/>
  <c r="CI132" i="2"/>
  <c r="CH132" i="2"/>
  <c r="CG132" i="2"/>
  <c r="CF132" i="2"/>
  <c r="CE132" i="2"/>
  <c r="CD132" i="2"/>
  <c r="CC132" i="2"/>
  <c r="CB132" i="2"/>
  <c r="CA132" i="2"/>
  <c r="BZ132" i="2"/>
  <c r="BY132" i="2"/>
  <c r="BX132" i="2"/>
  <c r="BW132" i="2"/>
  <c r="BV132" i="2"/>
  <c r="BU132" i="2"/>
  <c r="BT132" i="2"/>
  <c r="BS132" i="2"/>
  <c r="BR132" i="2"/>
  <c r="BQ132" i="2"/>
  <c r="BP132" i="2"/>
  <c r="BO132" i="2"/>
  <c r="BN132" i="2"/>
  <c r="BM132" i="2"/>
  <c r="BL132" i="2"/>
  <c r="BK132" i="2"/>
  <c r="BJ132" i="2"/>
  <c r="BI132" i="2"/>
  <c r="BH132" i="2"/>
  <c r="BG132" i="2"/>
  <c r="BF132" i="2"/>
  <c r="BE132" i="2"/>
  <c r="BD132" i="2"/>
  <c r="BC132" i="2"/>
  <c r="BB132" i="2"/>
  <c r="BA132" i="2"/>
  <c r="AZ132" i="2"/>
  <c r="AY132" i="2"/>
  <c r="AX132" i="2"/>
  <c r="AW132" i="2"/>
  <c r="AV132" i="2"/>
  <c r="AU132" i="2"/>
  <c r="AT132" i="2"/>
  <c r="AS132" i="2"/>
  <c r="AR132" i="2"/>
  <c r="AQ132" i="2"/>
  <c r="AP132" i="2"/>
  <c r="AO132" i="2"/>
  <c r="AN132" i="2"/>
  <c r="AM132" i="2"/>
  <c r="AL132" i="2"/>
  <c r="AK132" i="2"/>
  <c r="AJ132" i="2"/>
  <c r="AI132" i="2"/>
  <c r="AH132" i="2"/>
  <c r="AG132" i="2"/>
  <c r="AF132" i="2"/>
  <c r="AE132" i="2"/>
  <c r="AD132" i="2"/>
  <c r="AC132" i="2"/>
  <c r="AB132" i="2"/>
  <c r="AA132" i="2"/>
  <c r="Z132" i="2"/>
  <c r="Y132" i="2"/>
  <c r="X132" i="2"/>
  <c r="W132" i="2"/>
  <c r="V132" i="2"/>
  <c r="U132" i="2"/>
  <c r="T132" i="2"/>
  <c r="S132" i="2"/>
  <c r="R132" i="2"/>
  <c r="Q132" i="2"/>
  <c r="P132" i="2"/>
  <c r="O132" i="2"/>
  <c r="N132" i="2"/>
  <c r="M132" i="2"/>
  <c r="L132" i="2"/>
  <c r="K132" i="2"/>
  <c r="J132" i="2"/>
  <c r="I132" i="2"/>
  <c r="H132" i="2"/>
  <c r="G132" i="2"/>
  <c r="F132" i="2"/>
  <c r="EK131" i="2"/>
  <c r="EJ131" i="2"/>
  <c r="EI131" i="2"/>
  <c r="EH131" i="2"/>
  <c r="EG131" i="2"/>
  <c r="EF131" i="2"/>
  <c r="EE131" i="2"/>
  <c r="ED131" i="2"/>
  <c r="EC131" i="2"/>
  <c r="EB131" i="2"/>
  <c r="EA131" i="2"/>
  <c r="DZ131" i="2"/>
  <c r="DY131" i="2"/>
  <c r="DX131" i="2"/>
  <c r="DW131" i="2"/>
  <c r="DV131" i="2"/>
  <c r="DU131" i="2"/>
  <c r="DT131" i="2"/>
  <c r="DS131" i="2"/>
  <c r="DR131" i="2"/>
  <c r="DQ131" i="2"/>
  <c r="DP131" i="2"/>
  <c r="DO131" i="2"/>
  <c r="DN131" i="2"/>
  <c r="DM131" i="2"/>
  <c r="DL131" i="2"/>
  <c r="DK131" i="2"/>
  <c r="DJ131" i="2"/>
  <c r="DI131" i="2"/>
  <c r="DH131" i="2"/>
  <c r="DG131" i="2"/>
  <c r="DF131" i="2"/>
  <c r="DE131" i="2"/>
  <c r="DD131" i="2"/>
  <c r="DC131" i="2"/>
  <c r="DB131" i="2"/>
  <c r="DA131" i="2"/>
  <c r="CZ131" i="2"/>
  <c r="CY131" i="2"/>
  <c r="CX131" i="2"/>
  <c r="CW131" i="2"/>
  <c r="CV131" i="2"/>
  <c r="CU131" i="2"/>
  <c r="CT131" i="2"/>
  <c r="CS131" i="2"/>
  <c r="CR131" i="2"/>
  <c r="CQ131" i="2"/>
  <c r="CP131" i="2"/>
  <c r="CO131" i="2"/>
  <c r="CN131" i="2"/>
  <c r="CM131" i="2"/>
  <c r="CL131" i="2"/>
  <c r="CK131" i="2"/>
  <c r="CJ131" i="2"/>
  <c r="CI131" i="2"/>
  <c r="CH131" i="2"/>
  <c r="CG131" i="2"/>
  <c r="CF131" i="2"/>
  <c r="CE131" i="2"/>
  <c r="CD131" i="2"/>
  <c r="CC131" i="2"/>
  <c r="CB131" i="2"/>
  <c r="CA131" i="2"/>
  <c r="BZ131" i="2"/>
  <c r="BY131" i="2"/>
  <c r="BX131" i="2"/>
  <c r="BW131" i="2"/>
  <c r="BV131" i="2"/>
  <c r="BU131" i="2"/>
  <c r="BT131" i="2"/>
  <c r="BS131" i="2"/>
  <c r="BR131" i="2"/>
  <c r="BQ131" i="2"/>
  <c r="BP131" i="2"/>
  <c r="BO131" i="2"/>
  <c r="BN131" i="2"/>
  <c r="BM131" i="2"/>
  <c r="BL131" i="2"/>
  <c r="BK131" i="2"/>
  <c r="BJ131" i="2"/>
  <c r="BI131" i="2"/>
  <c r="BH131" i="2"/>
  <c r="BG131" i="2"/>
  <c r="BF131" i="2"/>
  <c r="BE131" i="2"/>
  <c r="BD131" i="2"/>
  <c r="BC131" i="2"/>
  <c r="BB131" i="2"/>
  <c r="BA131" i="2"/>
  <c r="AZ131" i="2"/>
  <c r="AY131" i="2"/>
  <c r="AX131" i="2"/>
  <c r="AW131" i="2"/>
  <c r="AV131" i="2"/>
  <c r="AU131" i="2"/>
  <c r="AT131" i="2"/>
  <c r="AS131" i="2"/>
  <c r="AR131" i="2"/>
  <c r="AQ131" i="2"/>
  <c r="AP131" i="2"/>
  <c r="AO131" i="2"/>
  <c r="AN131" i="2"/>
  <c r="AM131" i="2"/>
  <c r="AL131" i="2"/>
  <c r="AK131" i="2"/>
  <c r="AJ131" i="2"/>
  <c r="AI131" i="2"/>
  <c r="AH131" i="2"/>
  <c r="AG131" i="2"/>
  <c r="AF131" i="2"/>
  <c r="AE131" i="2"/>
  <c r="AD131" i="2"/>
  <c r="AC131" i="2"/>
  <c r="AB131" i="2"/>
  <c r="AA131" i="2"/>
  <c r="Z131" i="2"/>
  <c r="Y131" i="2"/>
  <c r="X131" i="2"/>
  <c r="W131" i="2"/>
  <c r="V131" i="2"/>
  <c r="U131" i="2"/>
  <c r="T131" i="2"/>
  <c r="S131" i="2"/>
  <c r="R131" i="2"/>
  <c r="Q131" i="2"/>
  <c r="P131" i="2"/>
  <c r="O131" i="2"/>
  <c r="N131" i="2"/>
  <c r="M131" i="2"/>
  <c r="L131" i="2"/>
  <c r="K131" i="2"/>
  <c r="J131" i="2"/>
  <c r="I131" i="2"/>
  <c r="H131" i="2"/>
  <c r="G131" i="2"/>
  <c r="F131" i="2"/>
  <c r="EK130" i="2"/>
  <c r="EJ130" i="2"/>
  <c r="EI130" i="2"/>
  <c r="EH130" i="2"/>
  <c r="EG130" i="2"/>
  <c r="EF130" i="2"/>
  <c r="EE130" i="2"/>
  <c r="ED130" i="2"/>
  <c r="EC130" i="2"/>
  <c r="EB130" i="2"/>
  <c r="EA130" i="2"/>
  <c r="DZ130" i="2"/>
  <c r="DY130" i="2"/>
  <c r="DX130" i="2"/>
  <c r="DW130" i="2"/>
  <c r="DV130" i="2"/>
  <c r="DU130" i="2"/>
  <c r="DT130" i="2"/>
  <c r="DS130" i="2"/>
  <c r="DR130" i="2"/>
  <c r="DQ130" i="2"/>
  <c r="DP130" i="2"/>
  <c r="DO130" i="2"/>
  <c r="DN130" i="2"/>
  <c r="DM130" i="2"/>
  <c r="DL130" i="2"/>
  <c r="DK130" i="2"/>
  <c r="DJ130" i="2"/>
  <c r="DI130" i="2"/>
  <c r="DH130" i="2"/>
  <c r="DG130" i="2"/>
  <c r="DF130" i="2"/>
  <c r="DE130" i="2"/>
  <c r="DD130" i="2"/>
  <c r="DC130" i="2"/>
  <c r="DB130" i="2"/>
  <c r="DA130" i="2"/>
  <c r="CZ130" i="2"/>
  <c r="CY130" i="2"/>
  <c r="CX130" i="2"/>
  <c r="CW130" i="2"/>
  <c r="CV130" i="2"/>
  <c r="CU130" i="2"/>
  <c r="CT130" i="2"/>
  <c r="CS130" i="2"/>
  <c r="CR130" i="2"/>
  <c r="CQ130" i="2"/>
  <c r="CP130" i="2"/>
  <c r="CO130" i="2"/>
  <c r="CN130" i="2"/>
  <c r="CM130" i="2"/>
  <c r="CL130" i="2"/>
  <c r="CK130" i="2"/>
  <c r="CJ130" i="2"/>
  <c r="CI130" i="2"/>
  <c r="CH130" i="2"/>
  <c r="CG130" i="2"/>
  <c r="CF130" i="2"/>
  <c r="CE130" i="2"/>
  <c r="CD130" i="2"/>
  <c r="CC130" i="2"/>
  <c r="CB130" i="2"/>
  <c r="CA130" i="2"/>
  <c r="BZ130" i="2"/>
  <c r="BY130" i="2"/>
  <c r="BX130" i="2"/>
  <c r="BW130" i="2"/>
  <c r="BV130" i="2"/>
  <c r="BU130" i="2"/>
  <c r="BT130" i="2"/>
  <c r="BS130" i="2"/>
  <c r="BR130" i="2"/>
  <c r="BQ130" i="2"/>
  <c r="BP130" i="2"/>
  <c r="BO130" i="2"/>
  <c r="BN130" i="2"/>
  <c r="BM130" i="2"/>
  <c r="BL130" i="2"/>
  <c r="BK130" i="2"/>
  <c r="BJ130" i="2"/>
  <c r="BI130" i="2"/>
  <c r="BH130" i="2"/>
  <c r="BG130" i="2"/>
  <c r="BF130" i="2"/>
  <c r="BE130" i="2"/>
  <c r="BD130" i="2"/>
  <c r="BC130" i="2"/>
  <c r="BB130" i="2"/>
  <c r="BA130" i="2"/>
  <c r="AZ130" i="2"/>
  <c r="AY130" i="2"/>
  <c r="AX130" i="2"/>
  <c r="AW130" i="2"/>
  <c r="AV130" i="2"/>
  <c r="AU130" i="2"/>
  <c r="AT130" i="2"/>
  <c r="AS130" i="2"/>
  <c r="AR130" i="2"/>
  <c r="AQ130" i="2"/>
  <c r="AP130" i="2"/>
  <c r="AO130" i="2"/>
  <c r="AN130" i="2"/>
  <c r="AM130" i="2"/>
  <c r="AL130" i="2"/>
  <c r="AK130" i="2"/>
  <c r="AJ130" i="2"/>
  <c r="AI130" i="2"/>
  <c r="AH130" i="2"/>
  <c r="AG130" i="2"/>
  <c r="AF130" i="2"/>
  <c r="AE130" i="2"/>
  <c r="AD130" i="2"/>
  <c r="AC130" i="2"/>
  <c r="AB130" i="2"/>
  <c r="AA130" i="2"/>
  <c r="Z130" i="2"/>
  <c r="Y130" i="2"/>
  <c r="X130" i="2"/>
  <c r="W130" i="2"/>
  <c r="V130" i="2"/>
  <c r="U130" i="2"/>
  <c r="T130" i="2"/>
  <c r="S130" i="2"/>
  <c r="R130" i="2"/>
  <c r="Q130" i="2"/>
  <c r="P130" i="2"/>
  <c r="O130" i="2"/>
  <c r="N130" i="2"/>
  <c r="M130" i="2"/>
  <c r="L130" i="2"/>
  <c r="K130" i="2"/>
  <c r="J130" i="2"/>
  <c r="I130" i="2"/>
  <c r="H130" i="2"/>
  <c r="G130" i="2"/>
  <c r="F130" i="2"/>
  <c r="EK129" i="2"/>
  <c r="EJ129" i="2"/>
  <c r="EI129" i="2"/>
  <c r="EH129" i="2"/>
  <c r="EG129" i="2"/>
  <c r="EF129" i="2"/>
  <c r="EE129" i="2"/>
  <c r="ED129" i="2"/>
  <c r="EC129" i="2"/>
  <c r="EB129" i="2"/>
  <c r="EA129" i="2"/>
  <c r="DZ129" i="2"/>
  <c r="DY129" i="2"/>
  <c r="DX129" i="2"/>
  <c r="DW129" i="2"/>
  <c r="DV129" i="2"/>
  <c r="DU129" i="2"/>
  <c r="DT129" i="2"/>
  <c r="DS129" i="2"/>
  <c r="DR129" i="2"/>
  <c r="DQ129" i="2"/>
  <c r="DP129" i="2"/>
  <c r="DO129" i="2"/>
  <c r="DN129" i="2"/>
  <c r="DM129" i="2"/>
  <c r="DL129" i="2"/>
  <c r="DK129" i="2"/>
  <c r="DJ129" i="2"/>
  <c r="DI129" i="2"/>
  <c r="DH129" i="2"/>
  <c r="DG129" i="2"/>
  <c r="DF129" i="2"/>
  <c r="DE129" i="2"/>
  <c r="DD129" i="2"/>
  <c r="DC129" i="2"/>
  <c r="DB129" i="2"/>
  <c r="DA129" i="2"/>
  <c r="CZ129" i="2"/>
  <c r="CY129" i="2"/>
  <c r="CX129" i="2"/>
  <c r="CW129" i="2"/>
  <c r="CV129" i="2"/>
  <c r="CU129" i="2"/>
  <c r="CT129" i="2"/>
  <c r="CS129" i="2"/>
  <c r="CR129" i="2"/>
  <c r="CQ129" i="2"/>
  <c r="CP129" i="2"/>
  <c r="CO129" i="2"/>
  <c r="CN129" i="2"/>
  <c r="CM129" i="2"/>
  <c r="CL129" i="2"/>
  <c r="CK129" i="2"/>
  <c r="CJ129" i="2"/>
  <c r="CI129" i="2"/>
  <c r="CH129" i="2"/>
  <c r="CG129" i="2"/>
  <c r="CF129" i="2"/>
  <c r="CE129" i="2"/>
  <c r="CD129" i="2"/>
  <c r="CC129" i="2"/>
  <c r="CB129" i="2"/>
  <c r="CA129" i="2"/>
  <c r="BZ129" i="2"/>
  <c r="BY129" i="2"/>
  <c r="BX129" i="2"/>
  <c r="BW129" i="2"/>
  <c r="BV129" i="2"/>
  <c r="BU129" i="2"/>
  <c r="BT129" i="2"/>
  <c r="BS129" i="2"/>
  <c r="BR129" i="2"/>
  <c r="BQ129" i="2"/>
  <c r="BP129" i="2"/>
  <c r="BO129" i="2"/>
  <c r="BN129" i="2"/>
  <c r="BM129" i="2"/>
  <c r="BL129" i="2"/>
  <c r="BK129" i="2"/>
  <c r="BJ129" i="2"/>
  <c r="BI129" i="2"/>
  <c r="BH129" i="2"/>
  <c r="BG129" i="2"/>
  <c r="BF129" i="2"/>
  <c r="BE129" i="2"/>
  <c r="BD129" i="2"/>
  <c r="BC129" i="2"/>
  <c r="BB129" i="2"/>
  <c r="BA129" i="2"/>
  <c r="AZ129" i="2"/>
  <c r="AY129" i="2"/>
  <c r="AX129" i="2"/>
  <c r="AW129" i="2"/>
  <c r="AV129" i="2"/>
  <c r="AU129" i="2"/>
  <c r="AT129" i="2"/>
  <c r="AS129" i="2"/>
  <c r="AR129" i="2"/>
  <c r="AQ129" i="2"/>
  <c r="AP129" i="2"/>
  <c r="AO129" i="2"/>
  <c r="AN129" i="2"/>
  <c r="AM129" i="2"/>
  <c r="AL129" i="2"/>
  <c r="AK129" i="2"/>
  <c r="AJ129" i="2"/>
  <c r="AI129" i="2"/>
  <c r="AH129" i="2"/>
  <c r="AG129" i="2"/>
  <c r="AF129" i="2"/>
  <c r="AE129" i="2"/>
  <c r="AD129" i="2"/>
  <c r="AC129" i="2"/>
  <c r="AB129" i="2"/>
  <c r="AA129" i="2"/>
  <c r="Z129" i="2"/>
  <c r="Y129" i="2"/>
  <c r="X129" i="2"/>
  <c r="W129" i="2"/>
  <c r="V129" i="2"/>
  <c r="U129" i="2"/>
  <c r="T129" i="2"/>
  <c r="S129" i="2"/>
  <c r="R129" i="2"/>
  <c r="Q129" i="2"/>
  <c r="P129" i="2"/>
  <c r="O129" i="2"/>
  <c r="N129" i="2"/>
  <c r="M129" i="2"/>
  <c r="L129" i="2"/>
  <c r="K129" i="2"/>
  <c r="J129" i="2"/>
  <c r="I129" i="2"/>
  <c r="H129" i="2"/>
  <c r="G129" i="2"/>
  <c r="F129" i="2"/>
  <c r="EK128" i="2"/>
  <c r="EJ128" i="2"/>
  <c r="EI128" i="2"/>
  <c r="EH128" i="2"/>
  <c r="EG128" i="2"/>
  <c r="EF128" i="2"/>
  <c r="EE128" i="2"/>
  <c r="ED128" i="2"/>
  <c r="EC128" i="2"/>
  <c r="EB128" i="2"/>
  <c r="EA128" i="2"/>
  <c r="DZ128" i="2"/>
  <c r="DY128" i="2"/>
  <c r="DX128" i="2"/>
  <c r="DW128" i="2"/>
  <c r="DV128" i="2"/>
  <c r="DU128" i="2"/>
  <c r="DT128" i="2"/>
  <c r="DS128" i="2"/>
  <c r="DR128" i="2"/>
  <c r="DQ128" i="2"/>
  <c r="DP128" i="2"/>
  <c r="DO128" i="2"/>
  <c r="DN128" i="2"/>
  <c r="DM128" i="2"/>
  <c r="DL128" i="2"/>
  <c r="DK128" i="2"/>
  <c r="DJ128" i="2"/>
  <c r="DI128" i="2"/>
  <c r="DH128" i="2"/>
  <c r="DG128" i="2"/>
  <c r="DF128" i="2"/>
  <c r="DE128" i="2"/>
  <c r="DD128" i="2"/>
  <c r="DC128" i="2"/>
  <c r="DB128" i="2"/>
  <c r="DA128" i="2"/>
  <c r="CZ128" i="2"/>
  <c r="CY128" i="2"/>
  <c r="CX128" i="2"/>
  <c r="CW128" i="2"/>
  <c r="CV128" i="2"/>
  <c r="CU128" i="2"/>
  <c r="CT128" i="2"/>
  <c r="CS128" i="2"/>
  <c r="CR128" i="2"/>
  <c r="CQ128" i="2"/>
  <c r="CP128" i="2"/>
  <c r="CO128" i="2"/>
  <c r="CN128" i="2"/>
  <c r="CM128" i="2"/>
  <c r="CL128" i="2"/>
  <c r="CK128" i="2"/>
  <c r="CJ128" i="2"/>
  <c r="CI128" i="2"/>
  <c r="CH128" i="2"/>
  <c r="CG128" i="2"/>
  <c r="CF128" i="2"/>
  <c r="CE128" i="2"/>
  <c r="CD128" i="2"/>
  <c r="CC128" i="2"/>
  <c r="CB128" i="2"/>
  <c r="CA128" i="2"/>
  <c r="BZ128" i="2"/>
  <c r="BY128" i="2"/>
  <c r="BX128" i="2"/>
  <c r="BW128" i="2"/>
  <c r="BV128" i="2"/>
  <c r="BU128" i="2"/>
  <c r="BT128" i="2"/>
  <c r="BS128" i="2"/>
  <c r="BR128" i="2"/>
  <c r="BQ128" i="2"/>
  <c r="BP128" i="2"/>
  <c r="BO128" i="2"/>
  <c r="BN128" i="2"/>
  <c r="BM128" i="2"/>
  <c r="BL128" i="2"/>
  <c r="BK128" i="2"/>
  <c r="BJ128" i="2"/>
  <c r="BI128" i="2"/>
  <c r="BH128" i="2"/>
  <c r="BG128" i="2"/>
  <c r="BF128" i="2"/>
  <c r="BE128" i="2"/>
  <c r="BD128" i="2"/>
  <c r="BC128" i="2"/>
  <c r="BB128" i="2"/>
  <c r="BA128" i="2"/>
  <c r="AZ128" i="2"/>
  <c r="AY128" i="2"/>
  <c r="AX128" i="2"/>
  <c r="AW128" i="2"/>
  <c r="AV128" i="2"/>
  <c r="AU128" i="2"/>
  <c r="AT128" i="2"/>
  <c r="AS128" i="2"/>
  <c r="AR128" i="2"/>
  <c r="AQ128" i="2"/>
  <c r="AP128" i="2"/>
  <c r="AO128" i="2"/>
  <c r="AN128" i="2"/>
  <c r="AM128" i="2"/>
  <c r="AL128" i="2"/>
  <c r="AK128" i="2"/>
  <c r="AJ128" i="2"/>
  <c r="AI128" i="2"/>
  <c r="AH128" i="2"/>
  <c r="AG128" i="2"/>
  <c r="AF128" i="2"/>
  <c r="AE128" i="2"/>
  <c r="AD128" i="2"/>
  <c r="AC128" i="2"/>
  <c r="AB128" i="2"/>
  <c r="AA128" i="2"/>
  <c r="Z128" i="2"/>
  <c r="Y128" i="2"/>
  <c r="X128" i="2"/>
  <c r="W128" i="2"/>
  <c r="V128" i="2"/>
  <c r="U128" i="2"/>
  <c r="T128" i="2"/>
  <c r="S128" i="2"/>
  <c r="R128" i="2"/>
  <c r="Q128" i="2"/>
  <c r="P128" i="2"/>
  <c r="O128" i="2"/>
  <c r="N128" i="2"/>
  <c r="M128" i="2"/>
  <c r="L128" i="2"/>
  <c r="K128" i="2"/>
  <c r="J128" i="2"/>
  <c r="I128" i="2"/>
  <c r="H128" i="2"/>
  <c r="G128" i="2"/>
  <c r="F128" i="2"/>
  <c r="EK127" i="2"/>
  <c r="EJ127" i="2"/>
  <c r="EI127" i="2"/>
  <c r="EH127" i="2"/>
  <c r="EG127" i="2"/>
  <c r="EF127" i="2"/>
  <c r="EE127" i="2"/>
  <c r="ED127" i="2"/>
  <c r="EC127" i="2"/>
  <c r="EB127" i="2"/>
  <c r="EA127" i="2"/>
  <c r="DZ127" i="2"/>
  <c r="DY127" i="2"/>
  <c r="DX127" i="2"/>
  <c r="DW127" i="2"/>
  <c r="DV127" i="2"/>
  <c r="DU127" i="2"/>
  <c r="DT127" i="2"/>
  <c r="DS127" i="2"/>
  <c r="DR127" i="2"/>
  <c r="DQ127" i="2"/>
  <c r="DP127" i="2"/>
  <c r="DO127" i="2"/>
  <c r="DN127" i="2"/>
  <c r="DM127" i="2"/>
  <c r="DL127" i="2"/>
  <c r="DK127" i="2"/>
  <c r="DJ127" i="2"/>
  <c r="DI127" i="2"/>
  <c r="DH127" i="2"/>
  <c r="DG127" i="2"/>
  <c r="DF127" i="2"/>
  <c r="DE127" i="2"/>
  <c r="DD127" i="2"/>
  <c r="DC127" i="2"/>
  <c r="DB127" i="2"/>
  <c r="DA127" i="2"/>
  <c r="CZ127" i="2"/>
  <c r="CY127" i="2"/>
  <c r="CX127" i="2"/>
  <c r="CW127" i="2"/>
  <c r="CV127" i="2"/>
  <c r="CU127" i="2"/>
  <c r="CT127" i="2"/>
  <c r="CS127" i="2"/>
  <c r="CR127" i="2"/>
  <c r="CQ127" i="2"/>
  <c r="CP127" i="2"/>
  <c r="CO127" i="2"/>
  <c r="CN127" i="2"/>
  <c r="CM127" i="2"/>
  <c r="CL127" i="2"/>
  <c r="CK127" i="2"/>
  <c r="CJ127" i="2"/>
  <c r="CI127" i="2"/>
  <c r="CH127" i="2"/>
  <c r="CG127" i="2"/>
  <c r="CF127" i="2"/>
  <c r="CE127" i="2"/>
  <c r="CD127" i="2"/>
  <c r="CC127" i="2"/>
  <c r="CB127" i="2"/>
  <c r="CA127" i="2"/>
  <c r="BZ127" i="2"/>
  <c r="BY127" i="2"/>
  <c r="BX127" i="2"/>
  <c r="BW127" i="2"/>
  <c r="BV127" i="2"/>
  <c r="BU127" i="2"/>
  <c r="BT127" i="2"/>
  <c r="BS127" i="2"/>
  <c r="BR127" i="2"/>
  <c r="BQ127" i="2"/>
  <c r="BP127" i="2"/>
  <c r="BO127" i="2"/>
  <c r="BN127" i="2"/>
  <c r="BM127" i="2"/>
  <c r="BL127" i="2"/>
  <c r="BK127" i="2"/>
  <c r="BJ127" i="2"/>
  <c r="BI127" i="2"/>
  <c r="BH127" i="2"/>
  <c r="BG127" i="2"/>
  <c r="BF127" i="2"/>
  <c r="BE127" i="2"/>
  <c r="BD127" i="2"/>
  <c r="BC127" i="2"/>
  <c r="BB127" i="2"/>
  <c r="BA127" i="2"/>
  <c r="AZ127" i="2"/>
  <c r="AY127" i="2"/>
  <c r="AX127" i="2"/>
  <c r="AW127" i="2"/>
  <c r="AV127" i="2"/>
  <c r="AU127" i="2"/>
  <c r="AT127" i="2"/>
  <c r="AS127" i="2"/>
  <c r="AR127" i="2"/>
  <c r="AQ127" i="2"/>
  <c r="AP127" i="2"/>
  <c r="AO127" i="2"/>
  <c r="AN127" i="2"/>
  <c r="AM127" i="2"/>
  <c r="AL127" i="2"/>
  <c r="AK127" i="2"/>
  <c r="AJ127" i="2"/>
  <c r="AI127" i="2"/>
  <c r="AH127" i="2"/>
  <c r="AG127" i="2"/>
  <c r="AF127" i="2"/>
  <c r="AE127" i="2"/>
  <c r="AD127" i="2"/>
  <c r="AC127" i="2"/>
  <c r="AB127" i="2"/>
  <c r="AA127" i="2"/>
  <c r="Z127" i="2"/>
  <c r="Y127" i="2"/>
  <c r="X127" i="2"/>
  <c r="W127" i="2"/>
  <c r="V127" i="2"/>
  <c r="U127" i="2"/>
  <c r="T127" i="2"/>
  <c r="S127" i="2"/>
  <c r="R127" i="2"/>
  <c r="Q127" i="2"/>
  <c r="P127" i="2"/>
  <c r="O127" i="2"/>
  <c r="N127" i="2"/>
  <c r="M127" i="2"/>
  <c r="L127" i="2"/>
  <c r="K127" i="2"/>
  <c r="J127" i="2"/>
  <c r="I127" i="2"/>
  <c r="H127" i="2"/>
  <c r="G127" i="2"/>
  <c r="F127" i="2"/>
  <c r="EK126" i="2"/>
  <c r="EJ126" i="2"/>
  <c r="EI126" i="2"/>
  <c r="EH126" i="2"/>
  <c r="EG126" i="2"/>
  <c r="EF126" i="2"/>
  <c r="EE126" i="2"/>
  <c r="ED126" i="2"/>
  <c r="EC126" i="2"/>
  <c r="EB126" i="2"/>
  <c r="EA126" i="2"/>
  <c r="DZ126" i="2"/>
  <c r="DY126" i="2"/>
  <c r="DX126" i="2"/>
  <c r="DW126" i="2"/>
  <c r="DV126" i="2"/>
  <c r="DU126" i="2"/>
  <c r="DT126" i="2"/>
  <c r="DS126" i="2"/>
  <c r="DR126" i="2"/>
  <c r="DQ126" i="2"/>
  <c r="DP126" i="2"/>
  <c r="DO126" i="2"/>
  <c r="DN126" i="2"/>
  <c r="DM126" i="2"/>
  <c r="DL126" i="2"/>
  <c r="DK126" i="2"/>
  <c r="DJ126" i="2"/>
  <c r="DI126" i="2"/>
  <c r="DH126" i="2"/>
  <c r="DG126" i="2"/>
  <c r="DF126" i="2"/>
  <c r="DE126" i="2"/>
  <c r="DD126" i="2"/>
  <c r="DC126" i="2"/>
  <c r="DB126" i="2"/>
  <c r="DA126" i="2"/>
  <c r="CZ126" i="2"/>
  <c r="CY126" i="2"/>
  <c r="CX126" i="2"/>
  <c r="CW126" i="2"/>
  <c r="CV126" i="2"/>
  <c r="CU126" i="2"/>
  <c r="CT126" i="2"/>
  <c r="CS126" i="2"/>
  <c r="CR126" i="2"/>
  <c r="CQ126" i="2"/>
  <c r="CP126" i="2"/>
  <c r="CO126" i="2"/>
  <c r="CN126" i="2"/>
  <c r="CM126" i="2"/>
  <c r="CL126" i="2"/>
  <c r="CK126" i="2"/>
  <c r="CJ126" i="2"/>
  <c r="CI126" i="2"/>
  <c r="CH126" i="2"/>
  <c r="CG126" i="2"/>
  <c r="CF126" i="2"/>
  <c r="CE126" i="2"/>
  <c r="CD126" i="2"/>
  <c r="CC126" i="2"/>
  <c r="CB126" i="2"/>
  <c r="CA126" i="2"/>
  <c r="BZ126" i="2"/>
  <c r="BY126" i="2"/>
  <c r="BX126" i="2"/>
  <c r="BW126" i="2"/>
  <c r="BV126" i="2"/>
  <c r="BU126" i="2"/>
  <c r="BT126" i="2"/>
  <c r="BS126" i="2"/>
  <c r="BR126" i="2"/>
  <c r="BQ126" i="2"/>
  <c r="BP126" i="2"/>
  <c r="BO126" i="2"/>
  <c r="BN126" i="2"/>
  <c r="BM126" i="2"/>
  <c r="BL126" i="2"/>
  <c r="BK126" i="2"/>
  <c r="BJ126" i="2"/>
  <c r="BI126" i="2"/>
  <c r="BH126" i="2"/>
  <c r="BG126" i="2"/>
  <c r="BF126" i="2"/>
  <c r="BE126" i="2"/>
  <c r="BD126" i="2"/>
  <c r="BC126" i="2"/>
  <c r="BB126" i="2"/>
  <c r="BA126" i="2"/>
  <c r="AZ126" i="2"/>
  <c r="AY126" i="2"/>
  <c r="AX126" i="2"/>
  <c r="AW126" i="2"/>
  <c r="AV126" i="2"/>
  <c r="AU126" i="2"/>
  <c r="AT126" i="2"/>
  <c r="AS126" i="2"/>
  <c r="AR126" i="2"/>
  <c r="AQ126" i="2"/>
  <c r="AP126" i="2"/>
  <c r="AO126" i="2"/>
  <c r="AN126" i="2"/>
  <c r="AM126" i="2"/>
  <c r="AL126" i="2"/>
  <c r="AK126" i="2"/>
  <c r="AJ126" i="2"/>
  <c r="AI126" i="2"/>
  <c r="AH126" i="2"/>
  <c r="AG126" i="2"/>
  <c r="AF126" i="2"/>
  <c r="AE126" i="2"/>
  <c r="AD126" i="2"/>
  <c r="AC126" i="2"/>
  <c r="AB126" i="2"/>
  <c r="AA126" i="2"/>
  <c r="Z126" i="2"/>
  <c r="Y126" i="2"/>
  <c r="X126" i="2"/>
  <c r="W126" i="2"/>
  <c r="V126" i="2"/>
  <c r="U126" i="2"/>
  <c r="T126" i="2"/>
  <c r="S126" i="2"/>
  <c r="R126" i="2"/>
  <c r="Q126" i="2"/>
  <c r="P126" i="2"/>
  <c r="O126" i="2"/>
  <c r="N126" i="2"/>
  <c r="M126" i="2"/>
  <c r="L126" i="2"/>
  <c r="K126" i="2"/>
  <c r="J126" i="2"/>
  <c r="I126" i="2"/>
  <c r="H126" i="2"/>
  <c r="G126" i="2"/>
  <c r="F126" i="2"/>
  <c r="EK125" i="2"/>
  <c r="EJ125" i="2"/>
  <c r="EI125" i="2"/>
  <c r="EH125" i="2"/>
  <c r="EG125" i="2"/>
  <c r="EF125" i="2"/>
  <c r="EE125" i="2"/>
  <c r="ED125" i="2"/>
  <c r="EC125" i="2"/>
  <c r="EB125" i="2"/>
  <c r="EA125" i="2"/>
  <c r="DZ125" i="2"/>
  <c r="DY125" i="2"/>
  <c r="DX125" i="2"/>
  <c r="DW125" i="2"/>
  <c r="DV125" i="2"/>
  <c r="DU125" i="2"/>
  <c r="DT125" i="2"/>
  <c r="DS125" i="2"/>
  <c r="DR125" i="2"/>
  <c r="DQ125" i="2"/>
  <c r="DP125" i="2"/>
  <c r="DO125" i="2"/>
  <c r="DN125" i="2"/>
  <c r="DM125" i="2"/>
  <c r="DL125" i="2"/>
  <c r="DK125" i="2"/>
  <c r="DJ125" i="2"/>
  <c r="DI125" i="2"/>
  <c r="DH125" i="2"/>
  <c r="DG125" i="2"/>
  <c r="DF125" i="2"/>
  <c r="DE125" i="2"/>
  <c r="DD125" i="2"/>
  <c r="DC125" i="2"/>
  <c r="DB125" i="2"/>
  <c r="DA125" i="2"/>
  <c r="CZ125" i="2"/>
  <c r="CY125" i="2"/>
  <c r="CX125" i="2"/>
  <c r="CW125" i="2"/>
  <c r="CV125" i="2"/>
  <c r="CU125" i="2"/>
  <c r="CT125" i="2"/>
  <c r="CS125" i="2"/>
  <c r="CR125" i="2"/>
  <c r="CQ125" i="2"/>
  <c r="CP125" i="2"/>
  <c r="CO125" i="2"/>
  <c r="CN125" i="2"/>
  <c r="CM125" i="2"/>
  <c r="CL125" i="2"/>
  <c r="CK125" i="2"/>
  <c r="CJ125" i="2"/>
  <c r="CI125" i="2"/>
  <c r="CH125" i="2"/>
  <c r="CG125" i="2"/>
  <c r="CF125" i="2"/>
  <c r="CE125" i="2"/>
  <c r="CD125" i="2"/>
  <c r="CC125" i="2"/>
  <c r="CB125" i="2"/>
  <c r="CA125" i="2"/>
  <c r="BZ125" i="2"/>
  <c r="BY125" i="2"/>
  <c r="BX125" i="2"/>
  <c r="BW125" i="2"/>
  <c r="BV125" i="2"/>
  <c r="BU125" i="2"/>
  <c r="BT125" i="2"/>
  <c r="BS125" i="2"/>
  <c r="BR125" i="2"/>
  <c r="BQ125" i="2"/>
  <c r="BP125" i="2"/>
  <c r="BO125" i="2"/>
  <c r="BN125" i="2"/>
  <c r="BM125" i="2"/>
  <c r="BL125" i="2"/>
  <c r="BK125" i="2"/>
  <c r="BJ125" i="2"/>
  <c r="BI125" i="2"/>
  <c r="BH125" i="2"/>
  <c r="BG125" i="2"/>
  <c r="BF125" i="2"/>
  <c r="BE125" i="2"/>
  <c r="BD125" i="2"/>
  <c r="BC125" i="2"/>
  <c r="BB125" i="2"/>
  <c r="BA125" i="2"/>
  <c r="AZ125" i="2"/>
  <c r="AY125" i="2"/>
  <c r="AX125" i="2"/>
  <c r="AW125" i="2"/>
  <c r="AV125" i="2"/>
  <c r="AU125" i="2"/>
  <c r="AT125" i="2"/>
  <c r="AS125" i="2"/>
  <c r="AR125" i="2"/>
  <c r="AQ125" i="2"/>
  <c r="AP125" i="2"/>
  <c r="AO125" i="2"/>
  <c r="AN125" i="2"/>
  <c r="AM125" i="2"/>
  <c r="AL125" i="2"/>
  <c r="AK125" i="2"/>
  <c r="AJ125" i="2"/>
  <c r="AI125" i="2"/>
  <c r="AH125" i="2"/>
  <c r="AG125" i="2"/>
  <c r="AF125" i="2"/>
  <c r="AE125" i="2"/>
  <c r="AD125" i="2"/>
  <c r="AC125" i="2"/>
  <c r="AB125" i="2"/>
  <c r="AA125" i="2"/>
  <c r="Z125" i="2"/>
  <c r="Y125" i="2"/>
  <c r="X125" i="2"/>
  <c r="W125" i="2"/>
  <c r="V125" i="2"/>
  <c r="U125" i="2"/>
  <c r="T125" i="2"/>
  <c r="S125" i="2"/>
  <c r="R125" i="2"/>
  <c r="Q125" i="2"/>
  <c r="P125" i="2"/>
  <c r="O125" i="2"/>
  <c r="N125" i="2"/>
  <c r="M125" i="2"/>
  <c r="L125" i="2"/>
  <c r="K125" i="2"/>
  <c r="J125" i="2"/>
  <c r="I125" i="2"/>
  <c r="H125" i="2"/>
  <c r="G125" i="2"/>
  <c r="F125" i="2"/>
  <c r="EK124" i="2"/>
  <c r="EJ124" i="2"/>
  <c r="EI124" i="2"/>
  <c r="EH124" i="2"/>
  <c r="EG124" i="2"/>
  <c r="EF124" i="2"/>
  <c r="EE124" i="2"/>
  <c r="ED124" i="2"/>
  <c r="EC124" i="2"/>
  <c r="EB124" i="2"/>
  <c r="EA124" i="2"/>
  <c r="DZ124" i="2"/>
  <c r="DY124" i="2"/>
  <c r="DX124" i="2"/>
  <c r="DW124" i="2"/>
  <c r="DV124" i="2"/>
  <c r="DU124" i="2"/>
  <c r="DT124" i="2"/>
  <c r="DS124" i="2"/>
  <c r="DR124" i="2"/>
  <c r="DQ124" i="2"/>
  <c r="DP124" i="2"/>
  <c r="DO124" i="2"/>
  <c r="DN124" i="2"/>
  <c r="DM124" i="2"/>
  <c r="DL124" i="2"/>
  <c r="DK124" i="2"/>
  <c r="DJ124" i="2"/>
  <c r="DI124" i="2"/>
  <c r="DH124" i="2"/>
  <c r="DG124" i="2"/>
  <c r="DF124" i="2"/>
  <c r="DE124" i="2"/>
  <c r="DD124" i="2"/>
  <c r="DC124" i="2"/>
  <c r="DB124" i="2"/>
  <c r="DA124" i="2"/>
  <c r="CZ124" i="2"/>
  <c r="CY124" i="2"/>
  <c r="CX124" i="2"/>
  <c r="CW124" i="2"/>
  <c r="CV124" i="2"/>
  <c r="CU124" i="2"/>
  <c r="CT124" i="2"/>
  <c r="CS124" i="2"/>
  <c r="CR124" i="2"/>
  <c r="CQ124" i="2"/>
  <c r="CP124" i="2"/>
  <c r="CO124" i="2"/>
  <c r="CN124" i="2"/>
  <c r="CM124" i="2"/>
  <c r="CL124" i="2"/>
  <c r="CK124" i="2"/>
  <c r="CJ124" i="2"/>
  <c r="CI124" i="2"/>
  <c r="CH124" i="2"/>
  <c r="CG124" i="2"/>
  <c r="CF124" i="2"/>
  <c r="CE124" i="2"/>
  <c r="CD124" i="2"/>
  <c r="CC124" i="2"/>
  <c r="CB124" i="2"/>
  <c r="CA124" i="2"/>
  <c r="BZ124" i="2"/>
  <c r="BY124" i="2"/>
  <c r="BX124" i="2"/>
  <c r="BW124" i="2"/>
  <c r="BV124" i="2"/>
  <c r="BU124" i="2"/>
  <c r="BT124" i="2"/>
  <c r="BS124" i="2"/>
  <c r="BR124" i="2"/>
  <c r="BQ124" i="2"/>
  <c r="BP124" i="2"/>
  <c r="BO124" i="2"/>
  <c r="BN124" i="2"/>
  <c r="BM124" i="2"/>
  <c r="BL124" i="2"/>
  <c r="BK124" i="2"/>
  <c r="BJ124" i="2"/>
  <c r="BI124" i="2"/>
  <c r="BH124" i="2"/>
  <c r="BG124" i="2"/>
  <c r="BF124" i="2"/>
  <c r="BE124" i="2"/>
  <c r="BD124" i="2"/>
  <c r="BC124" i="2"/>
  <c r="BB124" i="2"/>
  <c r="BA124" i="2"/>
  <c r="AZ124" i="2"/>
  <c r="AY124" i="2"/>
  <c r="AX124" i="2"/>
  <c r="AW124" i="2"/>
  <c r="AV124" i="2"/>
  <c r="AU124" i="2"/>
  <c r="AT124" i="2"/>
  <c r="AS124" i="2"/>
  <c r="AR124" i="2"/>
  <c r="AQ124" i="2"/>
  <c r="AP124" i="2"/>
  <c r="AO124" i="2"/>
  <c r="AN124" i="2"/>
  <c r="AM124" i="2"/>
  <c r="AL124" i="2"/>
  <c r="AK124" i="2"/>
  <c r="AJ124" i="2"/>
  <c r="AI124" i="2"/>
  <c r="AH124" i="2"/>
  <c r="AG124" i="2"/>
  <c r="AF124" i="2"/>
  <c r="AE124" i="2"/>
  <c r="AD124" i="2"/>
  <c r="AC124" i="2"/>
  <c r="AB124" i="2"/>
  <c r="AA124" i="2"/>
  <c r="Z124" i="2"/>
  <c r="Y124" i="2"/>
  <c r="X124" i="2"/>
  <c r="W124" i="2"/>
  <c r="V124" i="2"/>
  <c r="U124" i="2"/>
  <c r="T124" i="2"/>
  <c r="S124" i="2"/>
  <c r="R124" i="2"/>
  <c r="Q124" i="2"/>
  <c r="P124" i="2"/>
  <c r="O124" i="2"/>
  <c r="N124" i="2"/>
  <c r="M124" i="2"/>
  <c r="L124" i="2"/>
  <c r="K124" i="2"/>
  <c r="J124" i="2"/>
  <c r="I124" i="2"/>
  <c r="H124" i="2"/>
  <c r="G124" i="2"/>
  <c r="F124" i="2"/>
  <c r="EK123" i="2"/>
  <c r="EJ123" i="2"/>
  <c r="EI123" i="2"/>
  <c r="EH123" i="2"/>
  <c r="EG123" i="2"/>
  <c r="EF123" i="2"/>
  <c r="EE123" i="2"/>
  <c r="ED123" i="2"/>
  <c r="EC123" i="2"/>
  <c r="EB123" i="2"/>
  <c r="EA123" i="2"/>
  <c r="DZ123" i="2"/>
  <c r="DY123" i="2"/>
  <c r="DX123" i="2"/>
  <c r="DW123" i="2"/>
  <c r="DV123" i="2"/>
  <c r="DU123" i="2"/>
  <c r="DT123" i="2"/>
  <c r="DS123" i="2"/>
  <c r="DR123" i="2"/>
  <c r="DQ123" i="2"/>
  <c r="DP123" i="2"/>
  <c r="DO123" i="2"/>
  <c r="DN123" i="2"/>
  <c r="DM123" i="2"/>
  <c r="DL123" i="2"/>
  <c r="DK123" i="2"/>
  <c r="DJ123" i="2"/>
  <c r="DI123" i="2"/>
  <c r="DH123" i="2"/>
  <c r="DG123" i="2"/>
  <c r="DF123" i="2"/>
  <c r="DE123" i="2"/>
  <c r="DD123" i="2"/>
  <c r="DC123" i="2"/>
  <c r="DB123" i="2"/>
  <c r="DA123" i="2"/>
  <c r="CZ123" i="2"/>
  <c r="CY123" i="2"/>
  <c r="CX123" i="2"/>
  <c r="CW123" i="2"/>
  <c r="CV123" i="2"/>
  <c r="CU123" i="2"/>
  <c r="CT123" i="2"/>
  <c r="CS123" i="2"/>
  <c r="CR123" i="2"/>
  <c r="CQ123" i="2"/>
  <c r="CP123" i="2"/>
  <c r="CO123" i="2"/>
  <c r="CN123" i="2"/>
  <c r="CM123" i="2"/>
  <c r="CL123" i="2"/>
  <c r="CK123" i="2"/>
  <c r="CJ123" i="2"/>
  <c r="CI123" i="2"/>
  <c r="CH123" i="2"/>
  <c r="CG123" i="2"/>
  <c r="CF123" i="2"/>
  <c r="CE123" i="2"/>
  <c r="CD123" i="2"/>
  <c r="CC123" i="2"/>
  <c r="CB123" i="2"/>
  <c r="CA123" i="2"/>
  <c r="BZ123" i="2"/>
  <c r="BY123" i="2"/>
  <c r="BX123" i="2"/>
  <c r="BW123" i="2"/>
  <c r="BV123" i="2"/>
  <c r="BU123" i="2"/>
  <c r="BT123" i="2"/>
  <c r="BS123" i="2"/>
  <c r="BR123" i="2"/>
  <c r="BQ123" i="2"/>
  <c r="BP123" i="2"/>
  <c r="BO123" i="2"/>
  <c r="BN123" i="2"/>
  <c r="BM123" i="2"/>
  <c r="BL123" i="2"/>
  <c r="BK123" i="2"/>
  <c r="BJ123" i="2"/>
  <c r="BI123" i="2"/>
  <c r="BH123" i="2"/>
  <c r="BG123" i="2"/>
  <c r="BF123" i="2"/>
  <c r="BE123" i="2"/>
  <c r="BD123" i="2"/>
  <c r="BC123" i="2"/>
  <c r="BB123" i="2"/>
  <c r="BA123" i="2"/>
  <c r="AZ123" i="2"/>
  <c r="AY123" i="2"/>
  <c r="AX123" i="2"/>
  <c r="AW123" i="2"/>
  <c r="AV123" i="2"/>
  <c r="AU123" i="2"/>
  <c r="AT123" i="2"/>
  <c r="AS123" i="2"/>
  <c r="AR123" i="2"/>
  <c r="AQ123" i="2"/>
  <c r="AP123" i="2"/>
  <c r="AO123" i="2"/>
  <c r="AN123" i="2"/>
  <c r="AM123" i="2"/>
  <c r="AL123" i="2"/>
  <c r="AK123" i="2"/>
  <c r="AJ123" i="2"/>
  <c r="AI123" i="2"/>
  <c r="AH123" i="2"/>
  <c r="AG123" i="2"/>
  <c r="AF123" i="2"/>
  <c r="AE123" i="2"/>
  <c r="AD123" i="2"/>
  <c r="AC123" i="2"/>
  <c r="AB123" i="2"/>
  <c r="AA123" i="2"/>
  <c r="Z123" i="2"/>
  <c r="Y123" i="2"/>
  <c r="X123" i="2"/>
  <c r="W123" i="2"/>
  <c r="V123" i="2"/>
  <c r="U123" i="2"/>
  <c r="T123" i="2"/>
  <c r="S123" i="2"/>
  <c r="R123" i="2"/>
  <c r="Q123" i="2"/>
  <c r="P123" i="2"/>
  <c r="O123" i="2"/>
  <c r="N123" i="2"/>
  <c r="M123" i="2"/>
  <c r="L123" i="2"/>
  <c r="K123" i="2"/>
  <c r="J123" i="2"/>
  <c r="I123" i="2"/>
  <c r="H123" i="2"/>
  <c r="G123" i="2"/>
  <c r="F123" i="2"/>
  <c r="EK122" i="2"/>
  <c r="EJ122" i="2"/>
  <c r="EI122" i="2"/>
  <c r="EH122" i="2"/>
  <c r="EG122" i="2"/>
  <c r="EF122" i="2"/>
  <c r="EE122" i="2"/>
  <c r="ED122" i="2"/>
  <c r="EC122" i="2"/>
  <c r="EB122" i="2"/>
  <c r="EA122" i="2"/>
  <c r="DZ122" i="2"/>
  <c r="DY122" i="2"/>
  <c r="DX122" i="2"/>
  <c r="DW122" i="2"/>
  <c r="DV122" i="2"/>
  <c r="DU122" i="2"/>
  <c r="DT122" i="2"/>
  <c r="DS122" i="2"/>
  <c r="DR122" i="2"/>
  <c r="DQ122" i="2"/>
  <c r="DP122" i="2"/>
  <c r="DO122" i="2"/>
  <c r="DN122" i="2"/>
  <c r="DM122" i="2"/>
  <c r="DL122" i="2"/>
  <c r="DK122" i="2"/>
  <c r="DJ122" i="2"/>
  <c r="DI122" i="2"/>
  <c r="DH122" i="2"/>
  <c r="DG122" i="2"/>
  <c r="DF122" i="2"/>
  <c r="DE122" i="2"/>
  <c r="DD122" i="2"/>
  <c r="DC122" i="2"/>
  <c r="DB122" i="2"/>
  <c r="DA122" i="2"/>
  <c r="CZ122" i="2"/>
  <c r="CY122" i="2"/>
  <c r="CX122" i="2"/>
  <c r="CW122" i="2"/>
  <c r="CV122" i="2"/>
  <c r="CU122" i="2"/>
  <c r="CT122" i="2"/>
  <c r="CS122" i="2"/>
  <c r="CR122" i="2"/>
  <c r="CQ122" i="2"/>
  <c r="CP122" i="2"/>
  <c r="CO122" i="2"/>
  <c r="CN122" i="2"/>
  <c r="CM122" i="2"/>
  <c r="CL122" i="2"/>
  <c r="CK122" i="2"/>
  <c r="CJ122" i="2"/>
  <c r="CI122" i="2"/>
  <c r="CH122" i="2"/>
  <c r="CG122" i="2"/>
  <c r="CF122" i="2"/>
  <c r="CE122" i="2"/>
  <c r="CD122" i="2"/>
  <c r="CC122" i="2"/>
  <c r="CB122" i="2"/>
  <c r="CA122" i="2"/>
  <c r="BZ122" i="2"/>
  <c r="BY122" i="2"/>
  <c r="BX122" i="2"/>
  <c r="BW122" i="2"/>
  <c r="BV122" i="2"/>
  <c r="BU122" i="2"/>
  <c r="BT122" i="2"/>
  <c r="BS122" i="2"/>
  <c r="BR122" i="2"/>
  <c r="BQ122" i="2"/>
  <c r="BP122" i="2"/>
  <c r="BO122" i="2"/>
  <c r="BN122" i="2"/>
  <c r="BM122" i="2"/>
  <c r="BL122" i="2"/>
  <c r="BK122" i="2"/>
  <c r="BJ122" i="2"/>
  <c r="BI122" i="2"/>
  <c r="BH122" i="2"/>
  <c r="BG122" i="2"/>
  <c r="BF122" i="2"/>
  <c r="BE122" i="2"/>
  <c r="BD122" i="2"/>
  <c r="BC122" i="2"/>
  <c r="BB122" i="2"/>
  <c r="BA122" i="2"/>
  <c r="AZ122" i="2"/>
  <c r="AY122" i="2"/>
  <c r="AX122" i="2"/>
  <c r="AW122" i="2"/>
  <c r="AV122" i="2"/>
  <c r="AU122" i="2"/>
  <c r="AT122" i="2"/>
  <c r="AS122" i="2"/>
  <c r="AR122" i="2"/>
  <c r="AQ122" i="2"/>
  <c r="AP122" i="2"/>
  <c r="AO122" i="2"/>
  <c r="AN122" i="2"/>
  <c r="AM122" i="2"/>
  <c r="AL122" i="2"/>
  <c r="AK122" i="2"/>
  <c r="AJ122" i="2"/>
  <c r="AI122" i="2"/>
  <c r="AH122" i="2"/>
  <c r="AG122" i="2"/>
  <c r="AF122" i="2"/>
  <c r="AE122" i="2"/>
  <c r="AD122" i="2"/>
  <c r="AC122" i="2"/>
  <c r="AB122" i="2"/>
  <c r="AA122" i="2"/>
  <c r="Z122" i="2"/>
  <c r="Y122" i="2"/>
  <c r="X122" i="2"/>
  <c r="W122" i="2"/>
  <c r="V122" i="2"/>
  <c r="U122" i="2"/>
  <c r="T122" i="2"/>
  <c r="S122" i="2"/>
  <c r="R122" i="2"/>
  <c r="Q122" i="2"/>
  <c r="P122" i="2"/>
  <c r="O122" i="2"/>
  <c r="N122" i="2"/>
  <c r="M122" i="2"/>
  <c r="L122" i="2"/>
  <c r="K122" i="2"/>
  <c r="J122" i="2"/>
  <c r="I122" i="2"/>
  <c r="H122" i="2"/>
  <c r="G122" i="2"/>
  <c r="F122" i="2"/>
  <c r="EK121" i="2"/>
  <c r="EJ121" i="2"/>
  <c r="EI121" i="2"/>
  <c r="EH121" i="2"/>
  <c r="EG121" i="2"/>
  <c r="EF121" i="2"/>
  <c r="EE121" i="2"/>
  <c r="ED121" i="2"/>
  <c r="EC121" i="2"/>
  <c r="EB121" i="2"/>
  <c r="EA121" i="2"/>
  <c r="DZ121" i="2"/>
  <c r="DY121" i="2"/>
  <c r="DX121" i="2"/>
  <c r="DW121" i="2"/>
  <c r="DV121" i="2"/>
  <c r="DU121" i="2"/>
  <c r="DT121" i="2"/>
  <c r="DS121" i="2"/>
  <c r="DR121" i="2"/>
  <c r="DQ121" i="2"/>
  <c r="DP121" i="2"/>
  <c r="DO121" i="2"/>
  <c r="DN121" i="2"/>
  <c r="DM121" i="2"/>
  <c r="DL121" i="2"/>
  <c r="DK121" i="2"/>
  <c r="DJ121" i="2"/>
  <c r="DI121" i="2"/>
  <c r="DH121" i="2"/>
  <c r="DG121" i="2"/>
  <c r="DF121" i="2"/>
  <c r="DE121" i="2"/>
  <c r="DD121" i="2"/>
  <c r="DC121" i="2"/>
  <c r="DB121" i="2"/>
  <c r="DA121" i="2"/>
  <c r="CZ121" i="2"/>
  <c r="CY121" i="2"/>
  <c r="CX121" i="2"/>
  <c r="CW121" i="2"/>
  <c r="CV121" i="2"/>
  <c r="CU121" i="2"/>
  <c r="CT121" i="2"/>
  <c r="CS121" i="2"/>
  <c r="CR121" i="2"/>
  <c r="CQ121" i="2"/>
  <c r="CP121" i="2"/>
  <c r="CO121" i="2"/>
  <c r="CN121" i="2"/>
  <c r="CM121" i="2"/>
  <c r="CL121" i="2"/>
  <c r="CK121" i="2"/>
  <c r="CJ121" i="2"/>
  <c r="CI121" i="2"/>
  <c r="CH121" i="2"/>
  <c r="CG121" i="2"/>
  <c r="CF121" i="2"/>
  <c r="CE121" i="2"/>
  <c r="CD121" i="2"/>
  <c r="CC121" i="2"/>
  <c r="CB121" i="2"/>
  <c r="CA121" i="2"/>
  <c r="BZ121" i="2"/>
  <c r="BY121" i="2"/>
  <c r="BX121" i="2"/>
  <c r="BW121" i="2"/>
  <c r="BV121" i="2"/>
  <c r="BU121" i="2"/>
  <c r="BT121" i="2"/>
  <c r="BS121" i="2"/>
  <c r="BR121" i="2"/>
  <c r="BQ121" i="2"/>
  <c r="BP121" i="2"/>
  <c r="BO121" i="2"/>
  <c r="BN121" i="2"/>
  <c r="BM121" i="2"/>
  <c r="BL121" i="2"/>
  <c r="BK121" i="2"/>
  <c r="BJ121" i="2"/>
  <c r="BI121" i="2"/>
  <c r="BH121" i="2"/>
  <c r="BG121" i="2"/>
  <c r="BF121" i="2"/>
  <c r="BE121" i="2"/>
  <c r="BD121" i="2"/>
  <c r="BC121" i="2"/>
  <c r="BB121" i="2"/>
  <c r="BA121" i="2"/>
  <c r="AZ121" i="2"/>
  <c r="AY121" i="2"/>
  <c r="AX121" i="2"/>
  <c r="AW121" i="2"/>
  <c r="AV121" i="2"/>
  <c r="AU121" i="2"/>
  <c r="AT121" i="2"/>
  <c r="AS121" i="2"/>
  <c r="AR121" i="2"/>
  <c r="AQ121" i="2"/>
  <c r="AP121" i="2"/>
  <c r="AO121" i="2"/>
  <c r="AN121" i="2"/>
  <c r="AM121" i="2"/>
  <c r="AL121" i="2"/>
  <c r="AK121" i="2"/>
  <c r="AJ121" i="2"/>
  <c r="AI121" i="2"/>
  <c r="AH121" i="2"/>
  <c r="AG121" i="2"/>
  <c r="AF121" i="2"/>
  <c r="AE121" i="2"/>
  <c r="AD121" i="2"/>
  <c r="AC121" i="2"/>
  <c r="AB121" i="2"/>
  <c r="AA121" i="2"/>
  <c r="Z121" i="2"/>
  <c r="Y121" i="2"/>
  <c r="X121" i="2"/>
  <c r="W121" i="2"/>
  <c r="V121" i="2"/>
  <c r="U121" i="2"/>
  <c r="T121" i="2"/>
  <c r="S121" i="2"/>
  <c r="R121" i="2"/>
  <c r="Q121" i="2"/>
  <c r="P121" i="2"/>
  <c r="O121" i="2"/>
  <c r="N121" i="2"/>
  <c r="M121" i="2"/>
  <c r="L121" i="2"/>
  <c r="K121" i="2"/>
  <c r="J121" i="2"/>
  <c r="I121" i="2"/>
  <c r="H121" i="2"/>
  <c r="G121" i="2"/>
  <c r="F121" i="2"/>
  <c r="EK118" i="2"/>
  <c r="EJ118" i="2"/>
  <c r="EI118" i="2"/>
  <c r="EH118" i="2"/>
  <c r="EG118" i="2"/>
  <c r="EF118" i="2"/>
  <c r="EE118" i="2"/>
  <c r="ED118" i="2"/>
  <c r="EC118" i="2"/>
  <c r="EB118" i="2"/>
  <c r="EA118" i="2"/>
  <c r="DZ118" i="2"/>
  <c r="DY118" i="2"/>
  <c r="DX118" i="2"/>
  <c r="DW118" i="2"/>
  <c r="DV118" i="2"/>
  <c r="DU118" i="2"/>
  <c r="DT118" i="2"/>
  <c r="DS118" i="2"/>
  <c r="DR118" i="2"/>
  <c r="DQ118" i="2"/>
  <c r="DP118" i="2"/>
  <c r="DO118" i="2"/>
  <c r="DN118" i="2"/>
  <c r="DM118" i="2"/>
  <c r="DL118" i="2"/>
  <c r="DK118" i="2"/>
  <c r="DJ118" i="2"/>
  <c r="DI118" i="2"/>
  <c r="DH118" i="2"/>
  <c r="DG118" i="2"/>
  <c r="DF118" i="2"/>
  <c r="DE118" i="2"/>
  <c r="DD118" i="2"/>
  <c r="DC118" i="2"/>
  <c r="DB118" i="2"/>
  <c r="DA118" i="2"/>
  <c r="CZ118" i="2"/>
  <c r="CY118" i="2"/>
  <c r="CX118" i="2"/>
  <c r="CW118" i="2"/>
  <c r="CV118" i="2"/>
  <c r="CU118" i="2"/>
  <c r="CT118" i="2"/>
  <c r="CS118" i="2"/>
  <c r="CR118" i="2"/>
  <c r="CQ118" i="2"/>
  <c r="CP118" i="2"/>
  <c r="CO118" i="2"/>
  <c r="CN118" i="2"/>
  <c r="CM118" i="2"/>
  <c r="CL118" i="2"/>
  <c r="CK118" i="2"/>
  <c r="CJ118" i="2"/>
  <c r="CI118" i="2"/>
  <c r="CH118" i="2"/>
  <c r="CG118" i="2"/>
  <c r="CF118" i="2"/>
  <c r="CE118" i="2"/>
  <c r="CD118" i="2"/>
  <c r="CC118" i="2"/>
  <c r="CB118" i="2"/>
  <c r="CA118" i="2"/>
  <c r="BZ118" i="2"/>
  <c r="BY118" i="2"/>
  <c r="BX118" i="2"/>
  <c r="BW118" i="2"/>
  <c r="BV118" i="2"/>
  <c r="BU118" i="2"/>
  <c r="BT118" i="2"/>
  <c r="BS118" i="2"/>
  <c r="BR118" i="2"/>
  <c r="BQ118" i="2"/>
  <c r="BP118" i="2"/>
  <c r="BO118" i="2"/>
  <c r="BN118" i="2"/>
  <c r="BM118" i="2"/>
  <c r="BL118" i="2"/>
  <c r="BK118" i="2"/>
  <c r="BJ118" i="2"/>
  <c r="BI118" i="2"/>
  <c r="BH118" i="2"/>
  <c r="BG118" i="2"/>
  <c r="BF118" i="2"/>
  <c r="BE118" i="2"/>
  <c r="BD118" i="2"/>
  <c r="BC118" i="2"/>
  <c r="BB118" i="2"/>
  <c r="BA118" i="2"/>
  <c r="AZ118" i="2"/>
  <c r="AY118" i="2"/>
  <c r="AX118" i="2"/>
  <c r="AW118" i="2"/>
  <c r="AV118" i="2"/>
  <c r="AU118" i="2"/>
  <c r="AT118" i="2"/>
  <c r="AS118" i="2"/>
  <c r="AR118" i="2"/>
  <c r="AQ118" i="2"/>
  <c r="AP118" i="2"/>
  <c r="AO118" i="2"/>
  <c r="AN118" i="2"/>
  <c r="AM118" i="2"/>
  <c r="AL118" i="2"/>
  <c r="AK118" i="2"/>
  <c r="AJ118" i="2"/>
  <c r="AI118" i="2"/>
  <c r="AH118" i="2"/>
  <c r="AG118" i="2"/>
  <c r="AF118" i="2"/>
  <c r="AE118" i="2"/>
  <c r="AD118" i="2"/>
  <c r="AC118" i="2"/>
  <c r="AB118" i="2"/>
  <c r="AA118" i="2"/>
  <c r="Z118" i="2"/>
  <c r="Y118" i="2"/>
  <c r="X118" i="2"/>
  <c r="W118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J118" i="2"/>
  <c r="I118" i="2"/>
  <c r="H118" i="2"/>
  <c r="G118" i="2"/>
  <c r="F118" i="2"/>
  <c r="EK117" i="2"/>
  <c r="EJ117" i="2"/>
  <c r="EI117" i="2"/>
  <c r="EH117" i="2"/>
  <c r="EG117" i="2"/>
  <c r="EF117" i="2"/>
  <c r="EE117" i="2"/>
  <c r="ED117" i="2"/>
  <c r="EC117" i="2"/>
  <c r="EB117" i="2"/>
  <c r="EA117" i="2"/>
  <c r="DZ117" i="2"/>
  <c r="DY117" i="2"/>
  <c r="DX117" i="2"/>
  <c r="DW117" i="2"/>
  <c r="DV117" i="2"/>
  <c r="DU117" i="2"/>
  <c r="DT117" i="2"/>
  <c r="DS117" i="2"/>
  <c r="DR117" i="2"/>
  <c r="DQ117" i="2"/>
  <c r="DP117" i="2"/>
  <c r="DO117" i="2"/>
  <c r="DN117" i="2"/>
  <c r="DM117" i="2"/>
  <c r="DL117" i="2"/>
  <c r="DK117" i="2"/>
  <c r="DJ117" i="2"/>
  <c r="DI117" i="2"/>
  <c r="DH117" i="2"/>
  <c r="DG117" i="2"/>
  <c r="DF117" i="2"/>
  <c r="DE117" i="2"/>
  <c r="DD117" i="2"/>
  <c r="DC117" i="2"/>
  <c r="DB117" i="2"/>
  <c r="DA117" i="2"/>
  <c r="CZ117" i="2"/>
  <c r="CY117" i="2"/>
  <c r="CX117" i="2"/>
  <c r="CW117" i="2"/>
  <c r="CV117" i="2"/>
  <c r="CU117" i="2"/>
  <c r="CT117" i="2"/>
  <c r="CS117" i="2"/>
  <c r="CR117" i="2"/>
  <c r="CQ117" i="2"/>
  <c r="CP117" i="2"/>
  <c r="CO117" i="2"/>
  <c r="CN117" i="2"/>
  <c r="CM117" i="2"/>
  <c r="CL117" i="2"/>
  <c r="CK117" i="2"/>
  <c r="CJ117" i="2"/>
  <c r="CI117" i="2"/>
  <c r="CH117" i="2"/>
  <c r="CG117" i="2"/>
  <c r="CF117" i="2"/>
  <c r="CE117" i="2"/>
  <c r="CD117" i="2"/>
  <c r="CC117" i="2"/>
  <c r="CB117" i="2"/>
  <c r="CA117" i="2"/>
  <c r="BZ117" i="2"/>
  <c r="BY117" i="2"/>
  <c r="BX117" i="2"/>
  <c r="BW117" i="2"/>
  <c r="BV117" i="2"/>
  <c r="BU117" i="2"/>
  <c r="BT117" i="2"/>
  <c r="BS117" i="2"/>
  <c r="BR117" i="2"/>
  <c r="BQ117" i="2"/>
  <c r="BP117" i="2"/>
  <c r="BO117" i="2"/>
  <c r="BN117" i="2"/>
  <c r="BM117" i="2"/>
  <c r="BL117" i="2"/>
  <c r="BK117" i="2"/>
  <c r="BJ117" i="2"/>
  <c r="BI117" i="2"/>
  <c r="BH117" i="2"/>
  <c r="BG117" i="2"/>
  <c r="BF117" i="2"/>
  <c r="BE117" i="2"/>
  <c r="BD117" i="2"/>
  <c r="BC117" i="2"/>
  <c r="BB117" i="2"/>
  <c r="BA117" i="2"/>
  <c r="AZ117" i="2"/>
  <c r="AY117" i="2"/>
  <c r="AX117" i="2"/>
  <c r="AW117" i="2"/>
  <c r="AV117" i="2"/>
  <c r="AU117" i="2"/>
  <c r="AT117" i="2"/>
  <c r="AS117" i="2"/>
  <c r="AR117" i="2"/>
  <c r="AQ117" i="2"/>
  <c r="AP117" i="2"/>
  <c r="AO117" i="2"/>
  <c r="AN117" i="2"/>
  <c r="AM117" i="2"/>
  <c r="AL117" i="2"/>
  <c r="AK117" i="2"/>
  <c r="AJ117" i="2"/>
  <c r="AI117" i="2"/>
  <c r="AH117" i="2"/>
  <c r="AG117" i="2"/>
  <c r="AF117" i="2"/>
  <c r="AE117" i="2"/>
  <c r="AD117" i="2"/>
  <c r="AC117" i="2"/>
  <c r="AB117" i="2"/>
  <c r="AA117" i="2"/>
  <c r="Z117" i="2"/>
  <c r="Y117" i="2"/>
  <c r="X117" i="2"/>
  <c r="W117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J117" i="2"/>
  <c r="I117" i="2"/>
  <c r="H117" i="2"/>
  <c r="G117" i="2"/>
  <c r="F117" i="2"/>
  <c r="EK116" i="2"/>
  <c r="EJ116" i="2"/>
  <c r="EI116" i="2"/>
  <c r="EH116" i="2"/>
  <c r="EG116" i="2"/>
  <c r="EF116" i="2"/>
  <c r="EE116" i="2"/>
  <c r="ED116" i="2"/>
  <c r="EC116" i="2"/>
  <c r="EB116" i="2"/>
  <c r="EA116" i="2"/>
  <c r="DZ116" i="2"/>
  <c r="DY116" i="2"/>
  <c r="DX116" i="2"/>
  <c r="DW116" i="2"/>
  <c r="DV116" i="2"/>
  <c r="DU116" i="2"/>
  <c r="DT116" i="2"/>
  <c r="DS116" i="2"/>
  <c r="DR116" i="2"/>
  <c r="DQ116" i="2"/>
  <c r="DP116" i="2"/>
  <c r="DO116" i="2"/>
  <c r="DN116" i="2"/>
  <c r="DM116" i="2"/>
  <c r="DL116" i="2"/>
  <c r="DK116" i="2"/>
  <c r="DJ116" i="2"/>
  <c r="DI116" i="2"/>
  <c r="DH116" i="2"/>
  <c r="DG116" i="2"/>
  <c r="DF116" i="2"/>
  <c r="DE116" i="2"/>
  <c r="DD116" i="2"/>
  <c r="DC116" i="2"/>
  <c r="DB116" i="2"/>
  <c r="DA116" i="2"/>
  <c r="CZ116" i="2"/>
  <c r="CY116" i="2"/>
  <c r="CX116" i="2"/>
  <c r="CW116" i="2"/>
  <c r="CV116" i="2"/>
  <c r="CU116" i="2"/>
  <c r="CT116" i="2"/>
  <c r="CS116" i="2"/>
  <c r="CR116" i="2"/>
  <c r="CQ116" i="2"/>
  <c r="CP116" i="2"/>
  <c r="CO116" i="2"/>
  <c r="CN116" i="2"/>
  <c r="CM116" i="2"/>
  <c r="CL116" i="2"/>
  <c r="CK116" i="2"/>
  <c r="CJ116" i="2"/>
  <c r="CI116" i="2"/>
  <c r="CH116" i="2"/>
  <c r="CG116" i="2"/>
  <c r="CF116" i="2"/>
  <c r="CE116" i="2"/>
  <c r="CD116" i="2"/>
  <c r="CC116" i="2"/>
  <c r="CB116" i="2"/>
  <c r="CA116" i="2"/>
  <c r="BZ116" i="2"/>
  <c r="BY116" i="2"/>
  <c r="BX116" i="2"/>
  <c r="BW116" i="2"/>
  <c r="BV116" i="2"/>
  <c r="BU116" i="2"/>
  <c r="BT116" i="2"/>
  <c r="BS116" i="2"/>
  <c r="BR116" i="2"/>
  <c r="BQ116" i="2"/>
  <c r="BP116" i="2"/>
  <c r="BO116" i="2"/>
  <c r="BN116" i="2"/>
  <c r="BM116" i="2"/>
  <c r="BL116" i="2"/>
  <c r="BK116" i="2"/>
  <c r="BJ116" i="2"/>
  <c r="BI116" i="2"/>
  <c r="BH116" i="2"/>
  <c r="BG116" i="2"/>
  <c r="BF116" i="2"/>
  <c r="BE116" i="2"/>
  <c r="BD116" i="2"/>
  <c r="BC116" i="2"/>
  <c r="BB116" i="2"/>
  <c r="BA116" i="2"/>
  <c r="AZ116" i="2"/>
  <c r="AY116" i="2"/>
  <c r="AX116" i="2"/>
  <c r="AW116" i="2"/>
  <c r="AV116" i="2"/>
  <c r="AU116" i="2"/>
  <c r="AT116" i="2"/>
  <c r="AS116" i="2"/>
  <c r="AR116" i="2"/>
  <c r="AQ116" i="2"/>
  <c r="AP116" i="2"/>
  <c r="AO116" i="2"/>
  <c r="AN116" i="2"/>
  <c r="AM116" i="2"/>
  <c r="AL116" i="2"/>
  <c r="AK116" i="2"/>
  <c r="AJ116" i="2"/>
  <c r="AI116" i="2"/>
  <c r="AH116" i="2"/>
  <c r="AG116" i="2"/>
  <c r="AF116" i="2"/>
  <c r="AE116" i="2"/>
  <c r="AD116" i="2"/>
  <c r="AC116" i="2"/>
  <c r="AB116" i="2"/>
  <c r="AA116" i="2"/>
  <c r="Z116" i="2"/>
  <c r="Y116" i="2"/>
  <c r="X116" i="2"/>
  <c r="W116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EK115" i="2"/>
  <c r="EJ115" i="2"/>
  <c r="EI115" i="2"/>
  <c r="EH115" i="2"/>
  <c r="EG115" i="2"/>
  <c r="EF115" i="2"/>
  <c r="EE115" i="2"/>
  <c r="ED115" i="2"/>
  <c r="EC115" i="2"/>
  <c r="EB115" i="2"/>
  <c r="EA115" i="2"/>
  <c r="DZ115" i="2"/>
  <c r="DY115" i="2"/>
  <c r="DX115" i="2"/>
  <c r="DW115" i="2"/>
  <c r="DV115" i="2"/>
  <c r="DU115" i="2"/>
  <c r="DT115" i="2"/>
  <c r="DS115" i="2"/>
  <c r="DR115" i="2"/>
  <c r="DQ115" i="2"/>
  <c r="DP115" i="2"/>
  <c r="DO115" i="2"/>
  <c r="DN115" i="2"/>
  <c r="DM115" i="2"/>
  <c r="DL115" i="2"/>
  <c r="DK115" i="2"/>
  <c r="DJ115" i="2"/>
  <c r="DI115" i="2"/>
  <c r="DH115" i="2"/>
  <c r="DG115" i="2"/>
  <c r="DF115" i="2"/>
  <c r="DE115" i="2"/>
  <c r="DD115" i="2"/>
  <c r="DC115" i="2"/>
  <c r="DB115" i="2"/>
  <c r="DA115" i="2"/>
  <c r="CZ115" i="2"/>
  <c r="CY115" i="2"/>
  <c r="CX115" i="2"/>
  <c r="CW115" i="2"/>
  <c r="CV115" i="2"/>
  <c r="CU115" i="2"/>
  <c r="CT115" i="2"/>
  <c r="CS115" i="2"/>
  <c r="CR115" i="2"/>
  <c r="CQ115" i="2"/>
  <c r="CP115" i="2"/>
  <c r="CO115" i="2"/>
  <c r="CN115" i="2"/>
  <c r="CM115" i="2"/>
  <c r="CL115" i="2"/>
  <c r="CK115" i="2"/>
  <c r="CJ115" i="2"/>
  <c r="CI115" i="2"/>
  <c r="CH115" i="2"/>
  <c r="CG115" i="2"/>
  <c r="CF115" i="2"/>
  <c r="CE115" i="2"/>
  <c r="CD115" i="2"/>
  <c r="CC115" i="2"/>
  <c r="CB115" i="2"/>
  <c r="CA115" i="2"/>
  <c r="BZ115" i="2"/>
  <c r="BY115" i="2"/>
  <c r="BX115" i="2"/>
  <c r="BW115" i="2"/>
  <c r="BV115" i="2"/>
  <c r="BU115" i="2"/>
  <c r="BT115" i="2"/>
  <c r="BS115" i="2"/>
  <c r="BR115" i="2"/>
  <c r="BQ115" i="2"/>
  <c r="BP115" i="2"/>
  <c r="BO115" i="2"/>
  <c r="BN115" i="2"/>
  <c r="BM115" i="2"/>
  <c r="BL115" i="2"/>
  <c r="BK115" i="2"/>
  <c r="BJ115" i="2"/>
  <c r="BI115" i="2"/>
  <c r="BH115" i="2"/>
  <c r="BG115" i="2"/>
  <c r="BF115" i="2"/>
  <c r="BE115" i="2"/>
  <c r="BD115" i="2"/>
  <c r="BC115" i="2"/>
  <c r="BB115" i="2"/>
  <c r="BA115" i="2"/>
  <c r="AZ115" i="2"/>
  <c r="AY115" i="2"/>
  <c r="AX115" i="2"/>
  <c r="AW115" i="2"/>
  <c r="AV115" i="2"/>
  <c r="AU115" i="2"/>
  <c r="AT115" i="2"/>
  <c r="AS115" i="2"/>
  <c r="AR115" i="2"/>
  <c r="AQ115" i="2"/>
  <c r="AP115" i="2"/>
  <c r="AO115" i="2"/>
  <c r="AN115" i="2"/>
  <c r="AM115" i="2"/>
  <c r="AL115" i="2"/>
  <c r="AK115" i="2"/>
  <c r="AJ115" i="2"/>
  <c r="AI115" i="2"/>
  <c r="AH115" i="2"/>
  <c r="AG115" i="2"/>
  <c r="AF115" i="2"/>
  <c r="AE115" i="2"/>
  <c r="AD115" i="2"/>
  <c r="AC115" i="2"/>
  <c r="AB115" i="2"/>
  <c r="AA115" i="2"/>
  <c r="Z115" i="2"/>
  <c r="Y115" i="2"/>
  <c r="X115" i="2"/>
  <c r="W115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J115" i="2"/>
  <c r="I115" i="2"/>
  <c r="H115" i="2"/>
  <c r="G115" i="2"/>
  <c r="F115" i="2"/>
  <c r="EK114" i="2"/>
  <c r="EJ114" i="2"/>
  <c r="EI114" i="2"/>
  <c r="EH114" i="2"/>
  <c r="EG114" i="2"/>
  <c r="EF114" i="2"/>
  <c r="EE114" i="2"/>
  <c r="ED114" i="2"/>
  <c r="EC114" i="2"/>
  <c r="EB114" i="2"/>
  <c r="EA114" i="2"/>
  <c r="DZ114" i="2"/>
  <c r="DY114" i="2"/>
  <c r="DX114" i="2"/>
  <c r="DW114" i="2"/>
  <c r="DV114" i="2"/>
  <c r="DU114" i="2"/>
  <c r="DT114" i="2"/>
  <c r="DS114" i="2"/>
  <c r="DR114" i="2"/>
  <c r="DQ114" i="2"/>
  <c r="DP114" i="2"/>
  <c r="DO114" i="2"/>
  <c r="DN114" i="2"/>
  <c r="DM114" i="2"/>
  <c r="DL114" i="2"/>
  <c r="DK114" i="2"/>
  <c r="DJ114" i="2"/>
  <c r="DI114" i="2"/>
  <c r="DH114" i="2"/>
  <c r="DG114" i="2"/>
  <c r="DF114" i="2"/>
  <c r="DE114" i="2"/>
  <c r="DD114" i="2"/>
  <c r="DC114" i="2"/>
  <c r="DB114" i="2"/>
  <c r="DA114" i="2"/>
  <c r="CZ114" i="2"/>
  <c r="CY114" i="2"/>
  <c r="CX114" i="2"/>
  <c r="CW114" i="2"/>
  <c r="CV114" i="2"/>
  <c r="CU114" i="2"/>
  <c r="CT114" i="2"/>
  <c r="CS114" i="2"/>
  <c r="CR114" i="2"/>
  <c r="CQ114" i="2"/>
  <c r="CP114" i="2"/>
  <c r="CO114" i="2"/>
  <c r="CN114" i="2"/>
  <c r="CM114" i="2"/>
  <c r="CL114" i="2"/>
  <c r="CK114" i="2"/>
  <c r="CJ114" i="2"/>
  <c r="CI114" i="2"/>
  <c r="CH114" i="2"/>
  <c r="CG114" i="2"/>
  <c r="CF114" i="2"/>
  <c r="CE114" i="2"/>
  <c r="CD114" i="2"/>
  <c r="CC114" i="2"/>
  <c r="CB114" i="2"/>
  <c r="CA114" i="2"/>
  <c r="BZ114" i="2"/>
  <c r="BY114" i="2"/>
  <c r="BX114" i="2"/>
  <c r="BW114" i="2"/>
  <c r="BV114" i="2"/>
  <c r="BU114" i="2"/>
  <c r="BT114" i="2"/>
  <c r="BS114" i="2"/>
  <c r="BR114" i="2"/>
  <c r="BQ114" i="2"/>
  <c r="BP114" i="2"/>
  <c r="BO114" i="2"/>
  <c r="BN114" i="2"/>
  <c r="BM114" i="2"/>
  <c r="BL114" i="2"/>
  <c r="BK114" i="2"/>
  <c r="BJ114" i="2"/>
  <c r="BI114" i="2"/>
  <c r="BH114" i="2"/>
  <c r="BG114" i="2"/>
  <c r="BF114" i="2"/>
  <c r="BE114" i="2"/>
  <c r="BD114" i="2"/>
  <c r="BC114" i="2"/>
  <c r="BB114" i="2"/>
  <c r="BA114" i="2"/>
  <c r="AZ114" i="2"/>
  <c r="AY114" i="2"/>
  <c r="AX114" i="2"/>
  <c r="AW114" i="2"/>
  <c r="AV114" i="2"/>
  <c r="AU114" i="2"/>
  <c r="AT114" i="2"/>
  <c r="AS114" i="2"/>
  <c r="AR114" i="2"/>
  <c r="AQ114" i="2"/>
  <c r="AP114" i="2"/>
  <c r="AO114" i="2"/>
  <c r="AN114" i="2"/>
  <c r="AM114" i="2"/>
  <c r="AL114" i="2"/>
  <c r="AK114" i="2"/>
  <c r="AJ114" i="2"/>
  <c r="AI114" i="2"/>
  <c r="AH114" i="2"/>
  <c r="AG114" i="2"/>
  <c r="AF114" i="2"/>
  <c r="AE114" i="2"/>
  <c r="AD114" i="2"/>
  <c r="AC114" i="2"/>
  <c r="AB114" i="2"/>
  <c r="AA114" i="2"/>
  <c r="Z114" i="2"/>
  <c r="Y114" i="2"/>
  <c r="X114" i="2"/>
  <c r="W114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J114" i="2"/>
  <c r="I114" i="2"/>
  <c r="H114" i="2"/>
  <c r="G114" i="2"/>
  <c r="F114" i="2"/>
  <c r="EK113" i="2"/>
  <c r="EJ113" i="2"/>
  <c r="EI113" i="2"/>
  <c r="EH113" i="2"/>
  <c r="EG113" i="2"/>
  <c r="EF113" i="2"/>
  <c r="EE113" i="2"/>
  <c r="ED113" i="2"/>
  <c r="EC113" i="2"/>
  <c r="EB113" i="2"/>
  <c r="EA113" i="2"/>
  <c r="DZ113" i="2"/>
  <c r="DY113" i="2"/>
  <c r="DX113" i="2"/>
  <c r="DW113" i="2"/>
  <c r="DV113" i="2"/>
  <c r="DU113" i="2"/>
  <c r="DT113" i="2"/>
  <c r="DS113" i="2"/>
  <c r="DR113" i="2"/>
  <c r="DQ113" i="2"/>
  <c r="DP113" i="2"/>
  <c r="DO113" i="2"/>
  <c r="DN113" i="2"/>
  <c r="DM113" i="2"/>
  <c r="DL113" i="2"/>
  <c r="DK113" i="2"/>
  <c r="DJ113" i="2"/>
  <c r="DI113" i="2"/>
  <c r="DH113" i="2"/>
  <c r="DG113" i="2"/>
  <c r="DF113" i="2"/>
  <c r="DE113" i="2"/>
  <c r="DD113" i="2"/>
  <c r="DC113" i="2"/>
  <c r="DB113" i="2"/>
  <c r="DA113" i="2"/>
  <c r="CZ113" i="2"/>
  <c r="CY113" i="2"/>
  <c r="CX113" i="2"/>
  <c r="CW113" i="2"/>
  <c r="CV113" i="2"/>
  <c r="CU113" i="2"/>
  <c r="CT113" i="2"/>
  <c r="CS113" i="2"/>
  <c r="CR113" i="2"/>
  <c r="CQ113" i="2"/>
  <c r="CP113" i="2"/>
  <c r="CO113" i="2"/>
  <c r="CN113" i="2"/>
  <c r="CM113" i="2"/>
  <c r="CL113" i="2"/>
  <c r="CK113" i="2"/>
  <c r="CJ113" i="2"/>
  <c r="CI113" i="2"/>
  <c r="CH113" i="2"/>
  <c r="CG113" i="2"/>
  <c r="CF113" i="2"/>
  <c r="CE113" i="2"/>
  <c r="CD113" i="2"/>
  <c r="CC113" i="2"/>
  <c r="CB113" i="2"/>
  <c r="CA113" i="2"/>
  <c r="BZ113" i="2"/>
  <c r="BY113" i="2"/>
  <c r="BX113" i="2"/>
  <c r="BW113" i="2"/>
  <c r="BV113" i="2"/>
  <c r="BU113" i="2"/>
  <c r="BT113" i="2"/>
  <c r="BS113" i="2"/>
  <c r="BR113" i="2"/>
  <c r="BQ113" i="2"/>
  <c r="BP113" i="2"/>
  <c r="BO113" i="2"/>
  <c r="BN113" i="2"/>
  <c r="BM113" i="2"/>
  <c r="BL113" i="2"/>
  <c r="BK113" i="2"/>
  <c r="BJ113" i="2"/>
  <c r="BI113" i="2"/>
  <c r="BH113" i="2"/>
  <c r="BG113" i="2"/>
  <c r="BF113" i="2"/>
  <c r="BE113" i="2"/>
  <c r="BD113" i="2"/>
  <c r="BC113" i="2"/>
  <c r="BB113" i="2"/>
  <c r="BA113" i="2"/>
  <c r="AZ113" i="2"/>
  <c r="AY113" i="2"/>
  <c r="AX113" i="2"/>
  <c r="AW113" i="2"/>
  <c r="AV113" i="2"/>
  <c r="AU113" i="2"/>
  <c r="AT113" i="2"/>
  <c r="AS113" i="2"/>
  <c r="AR113" i="2"/>
  <c r="AQ113" i="2"/>
  <c r="AP113" i="2"/>
  <c r="AO113" i="2"/>
  <c r="AN113" i="2"/>
  <c r="AM113" i="2"/>
  <c r="AL113" i="2"/>
  <c r="AK113" i="2"/>
  <c r="AJ113" i="2"/>
  <c r="AI113" i="2"/>
  <c r="AH113" i="2"/>
  <c r="AG113" i="2"/>
  <c r="AF113" i="2"/>
  <c r="AE113" i="2"/>
  <c r="AD113" i="2"/>
  <c r="AC113" i="2"/>
  <c r="AB113" i="2"/>
  <c r="AA113" i="2"/>
  <c r="Z113" i="2"/>
  <c r="Y113" i="2"/>
  <c r="X113" i="2"/>
  <c r="W113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EK112" i="2"/>
  <c r="EJ112" i="2"/>
  <c r="EI112" i="2"/>
  <c r="EH112" i="2"/>
  <c r="EG112" i="2"/>
  <c r="EF112" i="2"/>
  <c r="EE112" i="2"/>
  <c r="ED112" i="2"/>
  <c r="EC112" i="2"/>
  <c r="EB112" i="2"/>
  <c r="EA112" i="2"/>
  <c r="DZ112" i="2"/>
  <c r="DY112" i="2"/>
  <c r="DX112" i="2"/>
  <c r="DW112" i="2"/>
  <c r="DV112" i="2"/>
  <c r="DU112" i="2"/>
  <c r="DT112" i="2"/>
  <c r="DS112" i="2"/>
  <c r="DR112" i="2"/>
  <c r="DQ112" i="2"/>
  <c r="DP112" i="2"/>
  <c r="DO112" i="2"/>
  <c r="DN112" i="2"/>
  <c r="DM112" i="2"/>
  <c r="DL112" i="2"/>
  <c r="DK112" i="2"/>
  <c r="DJ112" i="2"/>
  <c r="DI112" i="2"/>
  <c r="DH112" i="2"/>
  <c r="DG112" i="2"/>
  <c r="DF112" i="2"/>
  <c r="DE112" i="2"/>
  <c r="DD112" i="2"/>
  <c r="DC112" i="2"/>
  <c r="DB112" i="2"/>
  <c r="DA112" i="2"/>
  <c r="CZ112" i="2"/>
  <c r="CY112" i="2"/>
  <c r="CX112" i="2"/>
  <c r="CW112" i="2"/>
  <c r="CV112" i="2"/>
  <c r="CU112" i="2"/>
  <c r="CT112" i="2"/>
  <c r="CS112" i="2"/>
  <c r="CR112" i="2"/>
  <c r="CQ112" i="2"/>
  <c r="CP112" i="2"/>
  <c r="CO112" i="2"/>
  <c r="CN112" i="2"/>
  <c r="CM112" i="2"/>
  <c r="CL112" i="2"/>
  <c r="CK112" i="2"/>
  <c r="CJ112" i="2"/>
  <c r="CI112" i="2"/>
  <c r="CH112" i="2"/>
  <c r="CG112" i="2"/>
  <c r="CF112" i="2"/>
  <c r="CE112" i="2"/>
  <c r="CD112" i="2"/>
  <c r="CC112" i="2"/>
  <c r="CB112" i="2"/>
  <c r="CA112" i="2"/>
  <c r="BZ112" i="2"/>
  <c r="BY112" i="2"/>
  <c r="BX112" i="2"/>
  <c r="BW112" i="2"/>
  <c r="BV112" i="2"/>
  <c r="BU112" i="2"/>
  <c r="BT112" i="2"/>
  <c r="BS112" i="2"/>
  <c r="BR112" i="2"/>
  <c r="BQ112" i="2"/>
  <c r="BP112" i="2"/>
  <c r="BO112" i="2"/>
  <c r="BN112" i="2"/>
  <c r="BM112" i="2"/>
  <c r="BL112" i="2"/>
  <c r="BK112" i="2"/>
  <c r="BJ112" i="2"/>
  <c r="BI112" i="2"/>
  <c r="BH112" i="2"/>
  <c r="BG112" i="2"/>
  <c r="BF112" i="2"/>
  <c r="BE112" i="2"/>
  <c r="BD112" i="2"/>
  <c r="BC112" i="2"/>
  <c r="BB112" i="2"/>
  <c r="BA112" i="2"/>
  <c r="AZ112" i="2"/>
  <c r="AY112" i="2"/>
  <c r="AX112" i="2"/>
  <c r="AW112" i="2"/>
  <c r="AV112" i="2"/>
  <c r="AU112" i="2"/>
  <c r="AT112" i="2"/>
  <c r="AS112" i="2"/>
  <c r="AR112" i="2"/>
  <c r="AQ112" i="2"/>
  <c r="AP112" i="2"/>
  <c r="AO112" i="2"/>
  <c r="AN112" i="2"/>
  <c r="AM112" i="2"/>
  <c r="AL112" i="2"/>
  <c r="AK112" i="2"/>
  <c r="AJ112" i="2"/>
  <c r="AI112" i="2"/>
  <c r="AH112" i="2"/>
  <c r="AG112" i="2"/>
  <c r="AF112" i="2"/>
  <c r="AE112" i="2"/>
  <c r="AD112" i="2"/>
  <c r="AC112" i="2"/>
  <c r="AB112" i="2"/>
  <c r="AA112" i="2"/>
  <c r="Z112" i="2"/>
  <c r="Y112" i="2"/>
  <c r="X112" i="2"/>
  <c r="W112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J112" i="2"/>
  <c r="I112" i="2"/>
  <c r="H112" i="2"/>
  <c r="G112" i="2"/>
  <c r="F112" i="2"/>
  <c r="EK111" i="2"/>
  <c r="EJ111" i="2"/>
  <c r="EI111" i="2"/>
  <c r="EH111" i="2"/>
  <c r="EG111" i="2"/>
  <c r="EF111" i="2"/>
  <c r="EE111" i="2"/>
  <c r="ED111" i="2"/>
  <c r="EC111" i="2"/>
  <c r="EB111" i="2"/>
  <c r="EA111" i="2"/>
  <c r="DZ111" i="2"/>
  <c r="DY111" i="2"/>
  <c r="DX111" i="2"/>
  <c r="DW111" i="2"/>
  <c r="DV111" i="2"/>
  <c r="DU111" i="2"/>
  <c r="DT111" i="2"/>
  <c r="DS111" i="2"/>
  <c r="DR111" i="2"/>
  <c r="DQ111" i="2"/>
  <c r="DP111" i="2"/>
  <c r="DO111" i="2"/>
  <c r="DN111" i="2"/>
  <c r="DM111" i="2"/>
  <c r="DL111" i="2"/>
  <c r="DK111" i="2"/>
  <c r="DJ111" i="2"/>
  <c r="DI111" i="2"/>
  <c r="DH111" i="2"/>
  <c r="DG111" i="2"/>
  <c r="DF111" i="2"/>
  <c r="DE111" i="2"/>
  <c r="DD111" i="2"/>
  <c r="DC111" i="2"/>
  <c r="DB111" i="2"/>
  <c r="DA111" i="2"/>
  <c r="CZ111" i="2"/>
  <c r="CY111" i="2"/>
  <c r="CX111" i="2"/>
  <c r="CW111" i="2"/>
  <c r="CV111" i="2"/>
  <c r="CU111" i="2"/>
  <c r="CT111" i="2"/>
  <c r="CS111" i="2"/>
  <c r="CR111" i="2"/>
  <c r="CQ111" i="2"/>
  <c r="CP111" i="2"/>
  <c r="CO111" i="2"/>
  <c r="CN111" i="2"/>
  <c r="CM111" i="2"/>
  <c r="CL111" i="2"/>
  <c r="CK111" i="2"/>
  <c r="CJ111" i="2"/>
  <c r="CI111" i="2"/>
  <c r="CH111" i="2"/>
  <c r="CG111" i="2"/>
  <c r="CF111" i="2"/>
  <c r="CE111" i="2"/>
  <c r="CD111" i="2"/>
  <c r="CC111" i="2"/>
  <c r="CB111" i="2"/>
  <c r="CA111" i="2"/>
  <c r="BZ111" i="2"/>
  <c r="BY111" i="2"/>
  <c r="BX111" i="2"/>
  <c r="BW111" i="2"/>
  <c r="BV111" i="2"/>
  <c r="BU111" i="2"/>
  <c r="BT111" i="2"/>
  <c r="BS111" i="2"/>
  <c r="BR111" i="2"/>
  <c r="BQ111" i="2"/>
  <c r="BP111" i="2"/>
  <c r="BO111" i="2"/>
  <c r="BN111" i="2"/>
  <c r="BM111" i="2"/>
  <c r="BL111" i="2"/>
  <c r="BK111" i="2"/>
  <c r="BJ111" i="2"/>
  <c r="BI111" i="2"/>
  <c r="BH111" i="2"/>
  <c r="BG111" i="2"/>
  <c r="BF111" i="2"/>
  <c r="BE111" i="2"/>
  <c r="BD111" i="2"/>
  <c r="BC111" i="2"/>
  <c r="BB111" i="2"/>
  <c r="BA111" i="2"/>
  <c r="AZ111" i="2"/>
  <c r="AY111" i="2"/>
  <c r="AX111" i="2"/>
  <c r="AW111" i="2"/>
  <c r="AV111" i="2"/>
  <c r="AU111" i="2"/>
  <c r="AT111" i="2"/>
  <c r="AS111" i="2"/>
  <c r="AR111" i="2"/>
  <c r="AQ111" i="2"/>
  <c r="AP111" i="2"/>
  <c r="AO111" i="2"/>
  <c r="AN111" i="2"/>
  <c r="AM111" i="2"/>
  <c r="AL111" i="2"/>
  <c r="AK111" i="2"/>
  <c r="AJ111" i="2"/>
  <c r="AI111" i="2"/>
  <c r="AH111" i="2"/>
  <c r="AG111" i="2"/>
  <c r="AF111" i="2"/>
  <c r="AE111" i="2"/>
  <c r="AD111" i="2"/>
  <c r="AC111" i="2"/>
  <c r="AB111" i="2"/>
  <c r="AA111" i="2"/>
  <c r="Z111" i="2"/>
  <c r="Y111" i="2"/>
  <c r="X111" i="2"/>
  <c r="W111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J111" i="2"/>
  <c r="I111" i="2"/>
  <c r="H111" i="2"/>
  <c r="G111" i="2"/>
  <c r="F111" i="2"/>
  <c r="EK110" i="2"/>
  <c r="EJ110" i="2"/>
  <c r="EI110" i="2"/>
  <c r="EH110" i="2"/>
  <c r="EG110" i="2"/>
  <c r="EF110" i="2"/>
  <c r="EE110" i="2"/>
  <c r="ED110" i="2"/>
  <c r="EC110" i="2"/>
  <c r="EB110" i="2"/>
  <c r="EA110" i="2"/>
  <c r="DZ110" i="2"/>
  <c r="DY110" i="2"/>
  <c r="DX110" i="2"/>
  <c r="DW110" i="2"/>
  <c r="DV110" i="2"/>
  <c r="DU110" i="2"/>
  <c r="DT110" i="2"/>
  <c r="DS110" i="2"/>
  <c r="DR110" i="2"/>
  <c r="DQ110" i="2"/>
  <c r="DP110" i="2"/>
  <c r="DO110" i="2"/>
  <c r="DN110" i="2"/>
  <c r="DM110" i="2"/>
  <c r="DL110" i="2"/>
  <c r="DK110" i="2"/>
  <c r="DJ110" i="2"/>
  <c r="DI110" i="2"/>
  <c r="DH110" i="2"/>
  <c r="DG110" i="2"/>
  <c r="DF110" i="2"/>
  <c r="DE110" i="2"/>
  <c r="DD110" i="2"/>
  <c r="DC110" i="2"/>
  <c r="DB110" i="2"/>
  <c r="DA110" i="2"/>
  <c r="CZ110" i="2"/>
  <c r="CY110" i="2"/>
  <c r="CX110" i="2"/>
  <c r="CW110" i="2"/>
  <c r="CV110" i="2"/>
  <c r="CU110" i="2"/>
  <c r="CT110" i="2"/>
  <c r="CS110" i="2"/>
  <c r="CR110" i="2"/>
  <c r="CQ110" i="2"/>
  <c r="CP110" i="2"/>
  <c r="CO110" i="2"/>
  <c r="CN110" i="2"/>
  <c r="CM110" i="2"/>
  <c r="CL110" i="2"/>
  <c r="CK110" i="2"/>
  <c r="CJ110" i="2"/>
  <c r="CI110" i="2"/>
  <c r="CH110" i="2"/>
  <c r="CG110" i="2"/>
  <c r="CF110" i="2"/>
  <c r="CE110" i="2"/>
  <c r="CD110" i="2"/>
  <c r="CC110" i="2"/>
  <c r="CB110" i="2"/>
  <c r="CA110" i="2"/>
  <c r="BZ110" i="2"/>
  <c r="BY110" i="2"/>
  <c r="BX110" i="2"/>
  <c r="BW110" i="2"/>
  <c r="BV110" i="2"/>
  <c r="BU110" i="2"/>
  <c r="BT110" i="2"/>
  <c r="BS110" i="2"/>
  <c r="BR110" i="2"/>
  <c r="BQ110" i="2"/>
  <c r="BP110" i="2"/>
  <c r="BO110" i="2"/>
  <c r="BN110" i="2"/>
  <c r="BM110" i="2"/>
  <c r="BL110" i="2"/>
  <c r="BK110" i="2"/>
  <c r="BJ110" i="2"/>
  <c r="BI110" i="2"/>
  <c r="BH110" i="2"/>
  <c r="BG110" i="2"/>
  <c r="BF110" i="2"/>
  <c r="BE110" i="2"/>
  <c r="BD110" i="2"/>
  <c r="BC110" i="2"/>
  <c r="BB110" i="2"/>
  <c r="BA110" i="2"/>
  <c r="AZ110" i="2"/>
  <c r="AY110" i="2"/>
  <c r="AX110" i="2"/>
  <c r="AW110" i="2"/>
  <c r="AV110" i="2"/>
  <c r="AU110" i="2"/>
  <c r="AT110" i="2"/>
  <c r="AS110" i="2"/>
  <c r="AR110" i="2"/>
  <c r="AQ110" i="2"/>
  <c r="AP110" i="2"/>
  <c r="AO110" i="2"/>
  <c r="AN110" i="2"/>
  <c r="AM110" i="2"/>
  <c r="AL110" i="2"/>
  <c r="AK110" i="2"/>
  <c r="AJ110" i="2"/>
  <c r="AI110" i="2"/>
  <c r="AH110" i="2"/>
  <c r="AG110" i="2"/>
  <c r="AF110" i="2"/>
  <c r="AE110" i="2"/>
  <c r="AD110" i="2"/>
  <c r="AC110" i="2"/>
  <c r="AB110" i="2"/>
  <c r="AA110" i="2"/>
  <c r="Z110" i="2"/>
  <c r="Y110" i="2"/>
  <c r="X110" i="2"/>
  <c r="W110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EK109" i="2"/>
  <c r="EJ109" i="2"/>
  <c r="EI109" i="2"/>
  <c r="EH109" i="2"/>
  <c r="EG109" i="2"/>
  <c r="EF109" i="2"/>
  <c r="EE109" i="2"/>
  <c r="ED109" i="2"/>
  <c r="EC109" i="2"/>
  <c r="EB109" i="2"/>
  <c r="EA109" i="2"/>
  <c r="DZ109" i="2"/>
  <c r="DY109" i="2"/>
  <c r="DX109" i="2"/>
  <c r="DW109" i="2"/>
  <c r="DV109" i="2"/>
  <c r="DU109" i="2"/>
  <c r="DT109" i="2"/>
  <c r="DS109" i="2"/>
  <c r="DR109" i="2"/>
  <c r="DQ109" i="2"/>
  <c r="DP109" i="2"/>
  <c r="DO109" i="2"/>
  <c r="DN109" i="2"/>
  <c r="DM109" i="2"/>
  <c r="DL109" i="2"/>
  <c r="DK109" i="2"/>
  <c r="DJ109" i="2"/>
  <c r="DI109" i="2"/>
  <c r="DH109" i="2"/>
  <c r="DG109" i="2"/>
  <c r="DF109" i="2"/>
  <c r="DE109" i="2"/>
  <c r="DD109" i="2"/>
  <c r="DC109" i="2"/>
  <c r="DB109" i="2"/>
  <c r="DA109" i="2"/>
  <c r="CZ109" i="2"/>
  <c r="CY109" i="2"/>
  <c r="CX109" i="2"/>
  <c r="CW109" i="2"/>
  <c r="CV109" i="2"/>
  <c r="CU109" i="2"/>
  <c r="CT109" i="2"/>
  <c r="CS109" i="2"/>
  <c r="CR109" i="2"/>
  <c r="CQ109" i="2"/>
  <c r="CP109" i="2"/>
  <c r="CO109" i="2"/>
  <c r="CN109" i="2"/>
  <c r="CM109" i="2"/>
  <c r="CL109" i="2"/>
  <c r="CK109" i="2"/>
  <c r="CJ109" i="2"/>
  <c r="CI109" i="2"/>
  <c r="CH109" i="2"/>
  <c r="CG109" i="2"/>
  <c r="CF109" i="2"/>
  <c r="CE109" i="2"/>
  <c r="CD109" i="2"/>
  <c r="CC109" i="2"/>
  <c r="CB109" i="2"/>
  <c r="CA109" i="2"/>
  <c r="BZ109" i="2"/>
  <c r="BY109" i="2"/>
  <c r="BX109" i="2"/>
  <c r="BW109" i="2"/>
  <c r="BV109" i="2"/>
  <c r="BU109" i="2"/>
  <c r="BT109" i="2"/>
  <c r="BS109" i="2"/>
  <c r="BR109" i="2"/>
  <c r="BQ109" i="2"/>
  <c r="BP109" i="2"/>
  <c r="BO109" i="2"/>
  <c r="BN109" i="2"/>
  <c r="BM109" i="2"/>
  <c r="BL109" i="2"/>
  <c r="BK109" i="2"/>
  <c r="BJ109" i="2"/>
  <c r="BI109" i="2"/>
  <c r="BH109" i="2"/>
  <c r="BG109" i="2"/>
  <c r="BF109" i="2"/>
  <c r="BE109" i="2"/>
  <c r="BD109" i="2"/>
  <c r="BC109" i="2"/>
  <c r="BB109" i="2"/>
  <c r="BA109" i="2"/>
  <c r="AZ109" i="2"/>
  <c r="AY109" i="2"/>
  <c r="AX109" i="2"/>
  <c r="AW109" i="2"/>
  <c r="AV109" i="2"/>
  <c r="AU109" i="2"/>
  <c r="AT109" i="2"/>
  <c r="AS109" i="2"/>
  <c r="AR109" i="2"/>
  <c r="AQ109" i="2"/>
  <c r="AP109" i="2"/>
  <c r="AO109" i="2"/>
  <c r="AN109" i="2"/>
  <c r="AM109" i="2"/>
  <c r="AL109" i="2"/>
  <c r="AK109" i="2"/>
  <c r="AJ109" i="2"/>
  <c r="AI109" i="2"/>
  <c r="AH109" i="2"/>
  <c r="AG109" i="2"/>
  <c r="AF109" i="2"/>
  <c r="AE109" i="2"/>
  <c r="AD109" i="2"/>
  <c r="AC109" i="2"/>
  <c r="AB109" i="2"/>
  <c r="AA109" i="2"/>
  <c r="Z109" i="2"/>
  <c r="Y109" i="2"/>
  <c r="X109" i="2"/>
  <c r="W109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J109" i="2"/>
  <c r="I109" i="2"/>
  <c r="H109" i="2"/>
  <c r="G109" i="2"/>
  <c r="F109" i="2"/>
  <c r="EK108" i="2"/>
  <c r="EJ108" i="2"/>
  <c r="EI108" i="2"/>
  <c r="EH108" i="2"/>
  <c r="EG108" i="2"/>
  <c r="EF108" i="2"/>
  <c r="EE108" i="2"/>
  <c r="ED108" i="2"/>
  <c r="EC108" i="2"/>
  <c r="EB108" i="2"/>
  <c r="EA108" i="2"/>
  <c r="DZ108" i="2"/>
  <c r="DY108" i="2"/>
  <c r="DX108" i="2"/>
  <c r="DW108" i="2"/>
  <c r="DV108" i="2"/>
  <c r="DU108" i="2"/>
  <c r="DT108" i="2"/>
  <c r="DS108" i="2"/>
  <c r="DR108" i="2"/>
  <c r="DQ108" i="2"/>
  <c r="DP108" i="2"/>
  <c r="DO108" i="2"/>
  <c r="DN108" i="2"/>
  <c r="DM108" i="2"/>
  <c r="DL108" i="2"/>
  <c r="DK108" i="2"/>
  <c r="DJ108" i="2"/>
  <c r="DI108" i="2"/>
  <c r="DH108" i="2"/>
  <c r="DG108" i="2"/>
  <c r="DF108" i="2"/>
  <c r="DE108" i="2"/>
  <c r="DD108" i="2"/>
  <c r="DC108" i="2"/>
  <c r="DB108" i="2"/>
  <c r="DA108" i="2"/>
  <c r="CZ108" i="2"/>
  <c r="CY108" i="2"/>
  <c r="CX108" i="2"/>
  <c r="CW108" i="2"/>
  <c r="CV108" i="2"/>
  <c r="CU108" i="2"/>
  <c r="CT108" i="2"/>
  <c r="CS108" i="2"/>
  <c r="CR108" i="2"/>
  <c r="CQ108" i="2"/>
  <c r="CP108" i="2"/>
  <c r="CO108" i="2"/>
  <c r="CN108" i="2"/>
  <c r="CM108" i="2"/>
  <c r="CL108" i="2"/>
  <c r="CK108" i="2"/>
  <c r="CJ108" i="2"/>
  <c r="CI108" i="2"/>
  <c r="CH108" i="2"/>
  <c r="CG108" i="2"/>
  <c r="CF108" i="2"/>
  <c r="CE108" i="2"/>
  <c r="CD108" i="2"/>
  <c r="CC108" i="2"/>
  <c r="CB108" i="2"/>
  <c r="CA108" i="2"/>
  <c r="BZ108" i="2"/>
  <c r="BY108" i="2"/>
  <c r="BX108" i="2"/>
  <c r="BW108" i="2"/>
  <c r="BV108" i="2"/>
  <c r="BU108" i="2"/>
  <c r="BT108" i="2"/>
  <c r="BS108" i="2"/>
  <c r="BR108" i="2"/>
  <c r="BQ108" i="2"/>
  <c r="BP108" i="2"/>
  <c r="BO108" i="2"/>
  <c r="BN108" i="2"/>
  <c r="BM108" i="2"/>
  <c r="BL108" i="2"/>
  <c r="BK108" i="2"/>
  <c r="BJ108" i="2"/>
  <c r="BI108" i="2"/>
  <c r="BH108" i="2"/>
  <c r="BG108" i="2"/>
  <c r="BF108" i="2"/>
  <c r="BE108" i="2"/>
  <c r="BD108" i="2"/>
  <c r="BC108" i="2"/>
  <c r="BB108" i="2"/>
  <c r="BA108" i="2"/>
  <c r="AZ108" i="2"/>
  <c r="AY108" i="2"/>
  <c r="AX108" i="2"/>
  <c r="AW108" i="2"/>
  <c r="AV108" i="2"/>
  <c r="AU108" i="2"/>
  <c r="AT108" i="2"/>
  <c r="AS108" i="2"/>
  <c r="AR108" i="2"/>
  <c r="AQ108" i="2"/>
  <c r="AP108" i="2"/>
  <c r="AO108" i="2"/>
  <c r="AN108" i="2"/>
  <c r="AM108" i="2"/>
  <c r="AL108" i="2"/>
  <c r="AK108" i="2"/>
  <c r="AJ108" i="2"/>
  <c r="AI108" i="2"/>
  <c r="AH108" i="2"/>
  <c r="AG108" i="2"/>
  <c r="AF108" i="2"/>
  <c r="AE108" i="2"/>
  <c r="AD108" i="2"/>
  <c r="AC108" i="2"/>
  <c r="AB108" i="2"/>
  <c r="AA108" i="2"/>
  <c r="Z108" i="2"/>
  <c r="Y108" i="2"/>
  <c r="X108" i="2"/>
  <c r="W108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EK107" i="2"/>
  <c r="EJ107" i="2"/>
  <c r="EI107" i="2"/>
  <c r="EH107" i="2"/>
  <c r="EG107" i="2"/>
  <c r="EF107" i="2"/>
  <c r="EE107" i="2"/>
  <c r="ED107" i="2"/>
  <c r="EC107" i="2"/>
  <c r="EB107" i="2"/>
  <c r="EA107" i="2"/>
  <c r="DZ107" i="2"/>
  <c r="DY107" i="2"/>
  <c r="DX107" i="2"/>
  <c r="DW107" i="2"/>
  <c r="DV107" i="2"/>
  <c r="DU107" i="2"/>
  <c r="DT107" i="2"/>
  <c r="DS107" i="2"/>
  <c r="DR107" i="2"/>
  <c r="DQ107" i="2"/>
  <c r="DP107" i="2"/>
  <c r="DO107" i="2"/>
  <c r="DN107" i="2"/>
  <c r="DM107" i="2"/>
  <c r="DL107" i="2"/>
  <c r="DK107" i="2"/>
  <c r="DJ107" i="2"/>
  <c r="DI107" i="2"/>
  <c r="DH107" i="2"/>
  <c r="DG107" i="2"/>
  <c r="DF107" i="2"/>
  <c r="DE107" i="2"/>
  <c r="DD107" i="2"/>
  <c r="DC107" i="2"/>
  <c r="DB107" i="2"/>
  <c r="DA107" i="2"/>
  <c r="CZ107" i="2"/>
  <c r="CY107" i="2"/>
  <c r="CX107" i="2"/>
  <c r="CW107" i="2"/>
  <c r="CV107" i="2"/>
  <c r="CU107" i="2"/>
  <c r="CT107" i="2"/>
  <c r="CS107" i="2"/>
  <c r="CR107" i="2"/>
  <c r="CQ107" i="2"/>
  <c r="CP107" i="2"/>
  <c r="CO107" i="2"/>
  <c r="CN107" i="2"/>
  <c r="CM107" i="2"/>
  <c r="CL107" i="2"/>
  <c r="CK107" i="2"/>
  <c r="CJ107" i="2"/>
  <c r="CI107" i="2"/>
  <c r="CH107" i="2"/>
  <c r="CG107" i="2"/>
  <c r="CF107" i="2"/>
  <c r="CE107" i="2"/>
  <c r="CD107" i="2"/>
  <c r="CC107" i="2"/>
  <c r="CB107" i="2"/>
  <c r="CA107" i="2"/>
  <c r="BZ107" i="2"/>
  <c r="BY107" i="2"/>
  <c r="BX107" i="2"/>
  <c r="BW107" i="2"/>
  <c r="BV107" i="2"/>
  <c r="BU107" i="2"/>
  <c r="BT107" i="2"/>
  <c r="BS107" i="2"/>
  <c r="BR107" i="2"/>
  <c r="BQ107" i="2"/>
  <c r="BP107" i="2"/>
  <c r="BO107" i="2"/>
  <c r="BN107" i="2"/>
  <c r="BM107" i="2"/>
  <c r="BL107" i="2"/>
  <c r="BK107" i="2"/>
  <c r="BJ107" i="2"/>
  <c r="BI107" i="2"/>
  <c r="BH107" i="2"/>
  <c r="BG107" i="2"/>
  <c r="BF107" i="2"/>
  <c r="BE107" i="2"/>
  <c r="BD107" i="2"/>
  <c r="BC107" i="2"/>
  <c r="BB107" i="2"/>
  <c r="BA107" i="2"/>
  <c r="AZ107" i="2"/>
  <c r="AY107" i="2"/>
  <c r="AX107" i="2"/>
  <c r="AW107" i="2"/>
  <c r="AV107" i="2"/>
  <c r="AU107" i="2"/>
  <c r="AT107" i="2"/>
  <c r="AS107" i="2"/>
  <c r="AR107" i="2"/>
  <c r="AQ107" i="2"/>
  <c r="AP107" i="2"/>
  <c r="AO107" i="2"/>
  <c r="AN107" i="2"/>
  <c r="AM107" i="2"/>
  <c r="AL107" i="2"/>
  <c r="AK107" i="2"/>
  <c r="AJ107" i="2"/>
  <c r="AI107" i="2"/>
  <c r="AH107" i="2"/>
  <c r="AG107" i="2"/>
  <c r="AF107" i="2"/>
  <c r="AE107" i="2"/>
  <c r="AD107" i="2"/>
  <c r="AC107" i="2"/>
  <c r="AB107" i="2"/>
  <c r="AA107" i="2"/>
  <c r="Z107" i="2"/>
  <c r="Y107" i="2"/>
  <c r="X107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EK106" i="2"/>
  <c r="EJ106" i="2"/>
  <c r="EI106" i="2"/>
  <c r="EH106" i="2"/>
  <c r="EG106" i="2"/>
  <c r="EF106" i="2"/>
  <c r="EE106" i="2"/>
  <c r="ED106" i="2"/>
  <c r="EC106" i="2"/>
  <c r="EB106" i="2"/>
  <c r="EA106" i="2"/>
  <c r="DZ106" i="2"/>
  <c r="DY106" i="2"/>
  <c r="DX106" i="2"/>
  <c r="DW106" i="2"/>
  <c r="DV106" i="2"/>
  <c r="DU106" i="2"/>
  <c r="DT106" i="2"/>
  <c r="DS106" i="2"/>
  <c r="DR106" i="2"/>
  <c r="DQ106" i="2"/>
  <c r="DP106" i="2"/>
  <c r="DO106" i="2"/>
  <c r="DN106" i="2"/>
  <c r="DM106" i="2"/>
  <c r="DL106" i="2"/>
  <c r="DK106" i="2"/>
  <c r="DJ106" i="2"/>
  <c r="DI106" i="2"/>
  <c r="DH106" i="2"/>
  <c r="DG106" i="2"/>
  <c r="DF106" i="2"/>
  <c r="DE106" i="2"/>
  <c r="DD106" i="2"/>
  <c r="DC106" i="2"/>
  <c r="DB106" i="2"/>
  <c r="DA106" i="2"/>
  <c r="CZ106" i="2"/>
  <c r="CY106" i="2"/>
  <c r="CX106" i="2"/>
  <c r="CW106" i="2"/>
  <c r="CV106" i="2"/>
  <c r="CU106" i="2"/>
  <c r="CT106" i="2"/>
  <c r="CS106" i="2"/>
  <c r="CR106" i="2"/>
  <c r="CQ106" i="2"/>
  <c r="CP106" i="2"/>
  <c r="CO106" i="2"/>
  <c r="CN106" i="2"/>
  <c r="CM106" i="2"/>
  <c r="CL106" i="2"/>
  <c r="CK106" i="2"/>
  <c r="CJ106" i="2"/>
  <c r="CI106" i="2"/>
  <c r="CH106" i="2"/>
  <c r="CG106" i="2"/>
  <c r="CF106" i="2"/>
  <c r="CE106" i="2"/>
  <c r="CD106" i="2"/>
  <c r="CC106" i="2"/>
  <c r="CB106" i="2"/>
  <c r="CA106" i="2"/>
  <c r="BZ106" i="2"/>
  <c r="BY106" i="2"/>
  <c r="BX106" i="2"/>
  <c r="BW106" i="2"/>
  <c r="BV106" i="2"/>
  <c r="BU106" i="2"/>
  <c r="BT106" i="2"/>
  <c r="BS106" i="2"/>
  <c r="BR106" i="2"/>
  <c r="BQ106" i="2"/>
  <c r="BP106" i="2"/>
  <c r="BO106" i="2"/>
  <c r="BN106" i="2"/>
  <c r="BM106" i="2"/>
  <c r="BL106" i="2"/>
  <c r="BK106" i="2"/>
  <c r="BJ106" i="2"/>
  <c r="BI106" i="2"/>
  <c r="BH106" i="2"/>
  <c r="BG106" i="2"/>
  <c r="BF106" i="2"/>
  <c r="BE106" i="2"/>
  <c r="BD106" i="2"/>
  <c r="BC106" i="2"/>
  <c r="BB106" i="2"/>
  <c r="BA106" i="2"/>
  <c r="AZ106" i="2"/>
  <c r="AY106" i="2"/>
  <c r="AX106" i="2"/>
  <c r="AW106" i="2"/>
  <c r="AV106" i="2"/>
  <c r="AU106" i="2"/>
  <c r="AT106" i="2"/>
  <c r="AS106" i="2"/>
  <c r="AR106" i="2"/>
  <c r="AQ106" i="2"/>
  <c r="AP106" i="2"/>
  <c r="AO106" i="2"/>
  <c r="AN106" i="2"/>
  <c r="AM106" i="2"/>
  <c r="AL106" i="2"/>
  <c r="AK106" i="2"/>
  <c r="AJ106" i="2"/>
  <c r="AI106" i="2"/>
  <c r="AH106" i="2"/>
  <c r="AG106" i="2"/>
  <c r="AF106" i="2"/>
  <c r="AE106" i="2"/>
  <c r="AD106" i="2"/>
  <c r="AC106" i="2"/>
  <c r="AB106" i="2"/>
  <c r="AA106" i="2"/>
  <c r="Z106" i="2"/>
  <c r="Y106" i="2"/>
  <c r="X106" i="2"/>
  <c r="W106" i="2"/>
  <c r="V106" i="2"/>
  <c r="U106" i="2"/>
  <c r="T106" i="2"/>
  <c r="S106" i="2"/>
  <c r="R106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EK105" i="2"/>
  <c r="EJ105" i="2"/>
  <c r="EI105" i="2"/>
  <c r="EH105" i="2"/>
  <c r="EG105" i="2"/>
  <c r="EF105" i="2"/>
  <c r="EE105" i="2"/>
  <c r="ED105" i="2"/>
  <c r="EC105" i="2"/>
  <c r="EB105" i="2"/>
  <c r="EA105" i="2"/>
  <c r="DZ105" i="2"/>
  <c r="DY105" i="2"/>
  <c r="DX105" i="2"/>
  <c r="DW105" i="2"/>
  <c r="DV105" i="2"/>
  <c r="DU105" i="2"/>
  <c r="DT105" i="2"/>
  <c r="DS105" i="2"/>
  <c r="DR105" i="2"/>
  <c r="DQ105" i="2"/>
  <c r="DP105" i="2"/>
  <c r="DO105" i="2"/>
  <c r="DN105" i="2"/>
  <c r="DM105" i="2"/>
  <c r="DL105" i="2"/>
  <c r="DK105" i="2"/>
  <c r="DJ105" i="2"/>
  <c r="DI105" i="2"/>
  <c r="DH105" i="2"/>
  <c r="DG105" i="2"/>
  <c r="DF105" i="2"/>
  <c r="DE105" i="2"/>
  <c r="DD105" i="2"/>
  <c r="DC105" i="2"/>
  <c r="DB105" i="2"/>
  <c r="DA105" i="2"/>
  <c r="CZ105" i="2"/>
  <c r="CY105" i="2"/>
  <c r="CX105" i="2"/>
  <c r="CW105" i="2"/>
  <c r="CV105" i="2"/>
  <c r="CU105" i="2"/>
  <c r="CT105" i="2"/>
  <c r="CS105" i="2"/>
  <c r="CR105" i="2"/>
  <c r="CQ105" i="2"/>
  <c r="CP105" i="2"/>
  <c r="CO105" i="2"/>
  <c r="CN105" i="2"/>
  <c r="CM105" i="2"/>
  <c r="CL105" i="2"/>
  <c r="CK105" i="2"/>
  <c r="CJ105" i="2"/>
  <c r="CI105" i="2"/>
  <c r="CH105" i="2"/>
  <c r="CG105" i="2"/>
  <c r="CF105" i="2"/>
  <c r="CE105" i="2"/>
  <c r="CD105" i="2"/>
  <c r="CC105" i="2"/>
  <c r="CB105" i="2"/>
  <c r="CA105" i="2"/>
  <c r="BZ105" i="2"/>
  <c r="BY105" i="2"/>
  <c r="BX105" i="2"/>
  <c r="BW105" i="2"/>
  <c r="BV105" i="2"/>
  <c r="BU105" i="2"/>
  <c r="BT105" i="2"/>
  <c r="BS105" i="2"/>
  <c r="BR105" i="2"/>
  <c r="BQ105" i="2"/>
  <c r="BP105" i="2"/>
  <c r="BO105" i="2"/>
  <c r="BN105" i="2"/>
  <c r="BM105" i="2"/>
  <c r="BL105" i="2"/>
  <c r="BK105" i="2"/>
  <c r="BJ105" i="2"/>
  <c r="BI105" i="2"/>
  <c r="BH105" i="2"/>
  <c r="BG105" i="2"/>
  <c r="BF105" i="2"/>
  <c r="BE105" i="2"/>
  <c r="BD105" i="2"/>
  <c r="BC105" i="2"/>
  <c r="BB105" i="2"/>
  <c r="BA105" i="2"/>
  <c r="AZ105" i="2"/>
  <c r="AY105" i="2"/>
  <c r="AX105" i="2"/>
  <c r="AW105" i="2"/>
  <c r="AV105" i="2"/>
  <c r="AU105" i="2"/>
  <c r="AT105" i="2"/>
  <c r="AS105" i="2"/>
  <c r="AR105" i="2"/>
  <c r="AQ105" i="2"/>
  <c r="AP105" i="2"/>
  <c r="AO105" i="2"/>
  <c r="AN105" i="2"/>
  <c r="AM105" i="2"/>
  <c r="AL105" i="2"/>
  <c r="AK105" i="2"/>
  <c r="AJ105" i="2"/>
  <c r="AI105" i="2"/>
  <c r="AH105" i="2"/>
  <c r="AG105" i="2"/>
  <c r="AF105" i="2"/>
  <c r="AE105" i="2"/>
  <c r="AD105" i="2"/>
  <c r="AC105" i="2"/>
  <c r="AB105" i="2"/>
  <c r="AA105" i="2"/>
  <c r="Z105" i="2"/>
  <c r="Y105" i="2"/>
  <c r="X105" i="2"/>
  <c r="W105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EK104" i="2"/>
  <c r="EJ104" i="2"/>
  <c r="EI104" i="2"/>
  <c r="EH104" i="2"/>
  <c r="EG104" i="2"/>
  <c r="EF104" i="2"/>
  <c r="EE104" i="2"/>
  <c r="ED104" i="2"/>
  <c r="EC104" i="2"/>
  <c r="EB104" i="2"/>
  <c r="EA104" i="2"/>
  <c r="DZ104" i="2"/>
  <c r="DY104" i="2"/>
  <c r="DX104" i="2"/>
  <c r="DW104" i="2"/>
  <c r="DV104" i="2"/>
  <c r="DU104" i="2"/>
  <c r="DT104" i="2"/>
  <c r="DS104" i="2"/>
  <c r="DR104" i="2"/>
  <c r="DQ104" i="2"/>
  <c r="DP104" i="2"/>
  <c r="DO104" i="2"/>
  <c r="DN104" i="2"/>
  <c r="DM104" i="2"/>
  <c r="DL104" i="2"/>
  <c r="DK104" i="2"/>
  <c r="DJ104" i="2"/>
  <c r="DI104" i="2"/>
  <c r="DH104" i="2"/>
  <c r="DG104" i="2"/>
  <c r="DF104" i="2"/>
  <c r="DE104" i="2"/>
  <c r="DD104" i="2"/>
  <c r="DC104" i="2"/>
  <c r="DB104" i="2"/>
  <c r="DA104" i="2"/>
  <c r="CZ104" i="2"/>
  <c r="CY104" i="2"/>
  <c r="CX104" i="2"/>
  <c r="CW104" i="2"/>
  <c r="CV104" i="2"/>
  <c r="CU104" i="2"/>
  <c r="CT104" i="2"/>
  <c r="CS104" i="2"/>
  <c r="CR104" i="2"/>
  <c r="CQ104" i="2"/>
  <c r="CP104" i="2"/>
  <c r="CO104" i="2"/>
  <c r="CN104" i="2"/>
  <c r="CM104" i="2"/>
  <c r="CL104" i="2"/>
  <c r="CK104" i="2"/>
  <c r="CJ104" i="2"/>
  <c r="CI104" i="2"/>
  <c r="CH104" i="2"/>
  <c r="CG104" i="2"/>
  <c r="CF104" i="2"/>
  <c r="CE104" i="2"/>
  <c r="CD104" i="2"/>
  <c r="CC104" i="2"/>
  <c r="CB104" i="2"/>
  <c r="CA104" i="2"/>
  <c r="BZ104" i="2"/>
  <c r="BY104" i="2"/>
  <c r="BX104" i="2"/>
  <c r="BW104" i="2"/>
  <c r="BV104" i="2"/>
  <c r="BU104" i="2"/>
  <c r="BT104" i="2"/>
  <c r="BS104" i="2"/>
  <c r="BR104" i="2"/>
  <c r="BQ104" i="2"/>
  <c r="BP104" i="2"/>
  <c r="BO104" i="2"/>
  <c r="BN104" i="2"/>
  <c r="BM104" i="2"/>
  <c r="BL104" i="2"/>
  <c r="BK104" i="2"/>
  <c r="BJ104" i="2"/>
  <c r="BI104" i="2"/>
  <c r="BH104" i="2"/>
  <c r="BG104" i="2"/>
  <c r="BF104" i="2"/>
  <c r="BE104" i="2"/>
  <c r="BD104" i="2"/>
  <c r="BC104" i="2"/>
  <c r="BB104" i="2"/>
  <c r="BA104" i="2"/>
  <c r="AZ104" i="2"/>
  <c r="AY104" i="2"/>
  <c r="AX104" i="2"/>
  <c r="AW104" i="2"/>
  <c r="AV104" i="2"/>
  <c r="AU104" i="2"/>
  <c r="AT104" i="2"/>
  <c r="AS104" i="2"/>
  <c r="AR104" i="2"/>
  <c r="AQ104" i="2"/>
  <c r="AP104" i="2"/>
  <c r="AO104" i="2"/>
  <c r="AN104" i="2"/>
  <c r="AM104" i="2"/>
  <c r="AL104" i="2"/>
  <c r="AK104" i="2"/>
  <c r="AJ104" i="2"/>
  <c r="AI104" i="2"/>
  <c r="AH104" i="2"/>
  <c r="AG104" i="2"/>
  <c r="AF104" i="2"/>
  <c r="AE104" i="2"/>
  <c r="AD104" i="2"/>
  <c r="AC104" i="2"/>
  <c r="AB104" i="2"/>
  <c r="AA104" i="2"/>
  <c r="Z104" i="2"/>
  <c r="Y104" i="2"/>
  <c r="X104" i="2"/>
  <c r="W104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J104" i="2"/>
  <c r="I104" i="2"/>
  <c r="H104" i="2"/>
  <c r="G104" i="2"/>
  <c r="F104" i="2"/>
  <c r="EK103" i="2"/>
  <c r="EJ103" i="2"/>
  <c r="EI103" i="2"/>
  <c r="EH103" i="2"/>
  <c r="EG103" i="2"/>
  <c r="EF103" i="2"/>
  <c r="EE103" i="2"/>
  <c r="ED103" i="2"/>
  <c r="EC103" i="2"/>
  <c r="EB103" i="2"/>
  <c r="EA103" i="2"/>
  <c r="DZ103" i="2"/>
  <c r="DY103" i="2"/>
  <c r="DX103" i="2"/>
  <c r="DW103" i="2"/>
  <c r="DV103" i="2"/>
  <c r="DU103" i="2"/>
  <c r="DT103" i="2"/>
  <c r="DS103" i="2"/>
  <c r="DR103" i="2"/>
  <c r="DQ103" i="2"/>
  <c r="DP103" i="2"/>
  <c r="DO103" i="2"/>
  <c r="DN103" i="2"/>
  <c r="DM103" i="2"/>
  <c r="DL103" i="2"/>
  <c r="DK103" i="2"/>
  <c r="DJ103" i="2"/>
  <c r="DI103" i="2"/>
  <c r="DH103" i="2"/>
  <c r="DG103" i="2"/>
  <c r="DF103" i="2"/>
  <c r="DE103" i="2"/>
  <c r="DD103" i="2"/>
  <c r="DC103" i="2"/>
  <c r="DB103" i="2"/>
  <c r="DA103" i="2"/>
  <c r="CZ103" i="2"/>
  <c r="CY103" i="2"/>
  <c r="CX103" i="2"/>
  <c r="CW103" i="2"/>
  <c r="CV103" i="2"/>
  <c r="CU103" i="2"/>
  <c r="CT103" i="2"/>
  <c r="CS103" i="2"/>
  <c r="CR103" i="2"/>
  <c r="CQ103" i="2"/>
  <c r="CP103" i="2"/>
  <c r="CO103" i="2"/>
  <c r="CN103" i="2"/>
  <c r="CM103" i="2"/>
  <c r="CL103" i="2"/>
  <c r="CK103" i="2"/>
  <c r="CJ103" i="2"/>
  <c r="CI103" i="2"/>
  <c r="CH103" i="2"/>
  <c r="CG103" i="2"/>
  <c r="CF103" i="2"/>
  <c r="CE103" i="2"/>
  <c r="CD103" i="2"/>
  <c r="CC103" i="2"/>
  <c r="CB103" i="2"/>
  <c r="CA103" i="2"/>
  <c r="BZ103" i="2"/>
  <c r="BY103" i="2"/>
  <c r="BX103" i="2"/>
  <c r="BW103" i="2"/>
  <c r="BV103" i="2"/>
  <c r="BU103" i="2"/>
  <c r="BT103" i="2"/>
  <c r="BS103" i="2"/>
  <c r="BR103" i="2"/>
  <c r="BQ103" i="2"/>
  <c r="BP103" i="2"/>
  <c r="BO103" i="2"/>
  <c r="BN103" i="2"/>
  <c r="BM103" i="2"/>
  <c r="BL103" i="2"/>
  <c r="BK103" i="2"/>
  <c r="BJ103" i="2"/>
  <c r="BI103" i="2"/>
  <c r="BH103" i="2"/>
  <c r="BG103" i="2"/>
  <c r="BF103" i="2"/>
  <c r="BE103" i="2"/>
  <c r="BD103" i="2"/>
  <c r="BC103" i="2"/>
  <c r="BB103" i="2"/>
  <c r="BA103" i="2"/>
  <c r="AZ103" i="2"/>
  <c r="AY103" i="2"/>
  <c r="AX103" i="2"/>
  <c r="AW103" i="2"/>
  <c r="AV103" i="2"/>
  <c r="AU103" i="2"/>
  <c r="AT103" i="2"/>
  <c r="AS103" i="2"/>
  <c r="AR103" i="2"/>
  <c r="AQ103" i="2"/>
  <c r="AP103" i="2"/>
  <c r="AO103" i="2"/>
  <c r="AN103" i="2"/>
  <c r="AM103" i="2"/>
  <c r="AL103" i="2"/>
  <c r="AK103" i="2"/>
  <c r="AJ103" i="2"/>
  <c r="AI103" i="2"/>
  <c r="AH103" i="2"/>
  <c r="AG103" i="2"/>
  <c r="AF103" i="2"/>
  <c r="AE103" i="2"/>
  <c r="AD103" i="2"/>
  <c r="AC103" i="2"/>
  <c r="AB103" i="2"/>
  <c r="AA103" i="2"/>
  <c r="Z103" i="2"/>
  <c r="Y103" i="2"/>
  <c r="X103" i="2"/>
  <c r="W103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EK102" i="2"/>
  <c r="EJ102" i="2"/>
  <c r="EI102" i="2"/>
  <c r="EH102" i="2"/>
  <c r="EG102" i="2"/>
  <c r="EF102" i="2"/>
  <c r="EE102" i="2"/>
  <c r="ED102" i="2"/>
  <c r="EC102" i="2"/>
  <c r="EB102" i="2"/>
  <c r="EA102" i="2"/>
  <c r="DZ102" i="2"/>
  <c r="DY102" i="2"/>
  <c r="DX102" i="2"/>
  <c r="DW102" i="2"/>
  <c r="DV102" i="2"/>
  <c r="DU102" i="2"/>
  <c r="DT102" i="2"/>
  <c r="DS102" i="2"/>
  <c r="DR102" i="2"/>
  <c r="DQ102" i="2"/>
  <c r="DP102" i="2"/>
  <c r="DO102" i="2"/>
  <c r="DN102" i="2"/>
  <c r="DM102" i="2"/>
  <c r="DL102" i="2"/>
  <c r="DK102" i="2"/>
  <c r="DJ102" i="2"/>
  <c r="DI102" i="2"/>
  <c r="DH102" i="2"/>
  <c r="DG102" i="2"/>
  <c r="DF102" i="2"/>
  <c r="DE102" i="2"/>
  <c r="DD102" i="2"/>
  <c r="DC102" i="2"/>
  <c r="DB102" i="2"/>
  <c r="DA102" i="2"/>
  <c r="CZ102" i="2"/>
  <c r="CY102" i="2"/>
  <c r="CX102" i="2"/>
  <c r="CW102" i="2"/>
  <c r="CV102" i="2"/>
  <c r="CU102" i="2"/>
  <c r="CT102" i="2"/>
  <c r="CS102" i="2"/>
  <c r="CR102" i="2"/>
  <c r="CQ102" i="2"/>
  <c r="CP102" i="2"/>
  <c r="CO102" i="2"/>
  <c r="CN102" i="2"/>
  <c r="CM102" i="2"/>
  <c r="CL102" i="2"/>
  <c r="CK102" i="2"/>
  <c r="CJ102" i="2"/>
  <c r="CI102" i="2"/>
  <c r="CH102" i="2"/>
  <c r="CG102" i="2"/>
  <c r="CF102" i="2"/>
  <c r="CE102" i="2"/>
  <c r="CD102" i="2"/>
  <c r="CC102" i="2"/>
  <c r="CB102" i="2"/>
  <c r="CA102" i="2"/>
  <c r="BZ102" i="2"/>
  <c r="BY102" i="2"/>
  <c r="BX102" i="2"/>
  <c r="BW102" i="2"/>
  <c r="BV102" i="2"/>
  <c r="BU102" i="2"/>
  <c r="BT102" i="2"/>
  <c r="BS102" i="2"/>
  <c r="BR102" i="2"/>
  <c r="BQ102" i="2"/>
  <c r="BP102" i="2"/>
  <c r="BO102" i="2"/>
  <c r="BN102" i="2"/>
  <c r="BM102" i="2"/>
  <c r="BL102" i="2"/>
  <c r="BK102" i="2"/>
  <c r="BJ102" i="2"/>
  <c r="BI102" i="2"/>
  <c r="BH102" i="2"/>
  <c r="BG102" i="2"/>
  <c r="BF102" i="2"/>
  <c r="BE102" i="2"/>
  <c r="BD102" i="2"/>
  <c r="BC102" i="2"/>
  <c r="BB102" i="2"/>
  <c r="BA102" i="2"/>
  <c r="AZ102" i="2"/>
  <c r="AY102" i="2"/>
  <c r="AX102" i="2"/>
  <c r="AW102" i="2"/>
  <c r="AV102" i="2"/>
  <c r="AU102" i="2"/>
  <c r="AT102" i="2"/>
  <c r="AS102" i="2"/>
  <c r="AR102" i="2"/>
  <c r="AQ102" i="2"/>
  <c r="AP102" i="2"/>
  <c r="AO102" i="2"/>
  <c r="AN102" i="2"/>
  <c r="AM102" i="2"/>
  <c r="AL102" i="2"/>
  <c r="AK102" i="2"/>
  <c r="AJ102" i="2"/>
  <c r="AI102" i="2"/>
  <c r="AH102" i="2"/>
  <c r="AG102" i="2"/>
  <c r="AF102" i="2"/>
  <c r="AE102" i="2"/>
  <c r="AD102" i="2"/>
  <c r="AC102" i="2"/>
  <c r="AB102" i="2"/>
  <c r="AA102" i="2"/>
  <c r="Z102" i="2"/>
  <c r="Y102" i="2"/>
  <c r="X102" i="2"/>
  <c r="W102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K101" i="2"/>
  <c r="EJ101" i="2"/>
  <c r="EI101" i="2"/>
  <c r="EH101" i="2"/>
  <c r="EG101" i="2"/>
  <c r="EF101" i="2"/>
  <c r="EE101" i="2"/>
  <c r="ED101" i="2"/>
  <c r="EC101" i="2"/>
  <c r="EB101" i="2"/>
  <c r="EA101" i="2"/>
  <c r="DZ101" i="2"/>
  <c r="DY101" i="2"/>
  <c r="DX101" i="2"/>
  <c r="DW101" i="2"/>
  <c r="DV101" i="2"/>
  <c r="DU101" i="2"/>
  <c r="DT101" i="2"/>
  <c r="DS101" i="2"/>
  <c r="DR101" i="2"/>
  <c r="DQ101" i="2"/>
  <c r="DP101" i="2"/>
  <c r="DO101" i="2"/>
  <c r="DN101" i="2"/>
  <c r="DM101" i="2"/>
  <c r="DL101" i="2"/>
  <c r="DK101" i="2"/>
  <c r="DJ101" i="2"/>
  <c r="DI101" i="2"/>
  <c r="DH101" i="2"/>
  <c r="DG101" i="2"/>
  <c r="DF101" i="2"/>
  <c r="DE101" i="2"/>
  <c r="DD101" i="2"/>
  <c r="DC101" i="2"/>
  <c r="DB101" i="2"/>
  <c r="DA101" i="2"/>
  <c r="CZ101" i="2"/>
  <c r="CY101" i="2"/>
  <c r="CX101" i="2"/>
  <c r="CW101" i="2"/>
  <c r="CV101" i="2"/>
  <c r="CU101" i="2"/>
  <c r="CT101" i="2"/>
  <c r="CS101" i="2"/>
  <c r="CR101" i="2"/>
  <c r="CQ101" i="2"/>
  <c r="CP101" i="2"/>
  <c r="CO101" i="2"/>
  <c r="CN101" i="2"/>
  <c r="CM101" i="2"/>
  <c r="CL101" i="2"/>
  <c r="CK101" i="2"/>
  <c r="CJ101" i="2"/>
  <c r="CI101" i="2"/>
  <c r="CH101" i="2"/>
  <c r="CG101" i="2"/>
  <c r="CF101" i="2"/>
  <c r="CE101" i="2"/>
  <c r="CD101" i="2"/>
  <c r="CC101" i="2"/>
  <c r="CB101" i="2"/>
  <c r="CA101" i="2"/>
  <c r="BZ101" i="2"/>
  <c r="BY101" i="2"/>
  <c r="BX101" i="2"/>
  <c r="BW101" i="2"/>
  <c r="BV101" i="2"/>
  <c r="BU101" i="2"/>
  <c r="BT101" i="2"/>
  <c r="BS101" i="2"/>
  <c r="BR101" i="2"/>
  <c r="BQ101" i="2"/>
  <c r="BP101" i="2"/>
  <c r="BO101" i="2"/>
  <c r="BN101" i="2"/>
  <c r="BM101" i="2"/>
  <c r="BL101" i="2"/>
  <c r="BK101" i="2"/>
  <c r="BJ101" i="2"/>
  <c r="BI101" i="2"/>
  <c r="BH101" i="2"/>
  <c r="BG101" i="2"/>
  <c r="BF101" i="2"/>
  <c r="BE101" i="2"/>
  <c r="BD101" i="2"/>
  <c r="BC101" i="2"/>
  <c r="BB101" i="2"/>
  <c r="BA101" i="2"/>
  <c r="AZ101" i="2"/>
  <c r="AY101" i="2"/>
  <c r="AX101" i="2"/>
  <c r="AW101" i="2"/>
  <c r="AV101" i="2"/>
  <c r="AU101" i="2"/>
  <c r="AT101" i="2"/>
  <c r="AS101" i="2"/>
  <c r="AR101" i="2"/>
  <c r="AQ101" i="2"/>
  <c r="AP101" i="2"/>
  <c r="AO101" i="2"/>
  <c r="AN101" i="2"/>
  <c r="AM101" i="2"/>
  <c r="AL101" i="2"/>
  <c r="AK101" i="2"/>
  <c r="AJ101" i="2"/>
  <c r="AI101" i="2"/>
  <c r="AH101" i="2"/>
  <c r="AG101" i="2"/>
  <c r="AF101" i="2"/>
  <c r="AE101" i="2"/>
  <c r="AD101" i="2"/>
  <c r="AC101" i="2"/>
  <c r="AB101" i="2"/>
  <c r="AA101" i="2"/>
  <c r="Z101" i="2"/>
  <c r="Y101" i="2"/>
  <c r="X101" i="2"/>
  <c r="W101" i="2"/>
  <c r="V101" i="2"/>
  <c r="U101" i="2"/>
  <c r="T101" i="2"/>
  <c r="S101" i="2"/>
  <c r="R101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EK100" i="2"/>
  <c r="EJ100" i="2"/>
  <c r="EI100" i="2"/>
  <c r="EH100" i="2"/>
  <c r="EG100" i="2"/>
  <c r="EF100" i="2"/>
  <c r="EE100" i="2"/>
  <c r="ED100" i="2"/>
  <c r="EC100" i="2"/>
  <c r="EB100" i="2"/>
  <c r="EA100" i="2"/>
  <c r="DZ100" i="2"/>
  <c r="DY100" i="2"/>
  <c r="DX100" i="2"/>
  <c r="DW100" i="2"/>
  <c r="DV100" i="2"/>
  <c r="DU100" i="2"/>
  <c r="DT100" i="2"/>
  <c r="DS100" i="2"/>
  <c r="DR100" i="2"/>
  <c r="DQ100" i="2"/>
  <c r="DP100" i="2"/>
  <c r="DO100" i="2"/>
  <c r="DN100" i="2"/>
  <c r="DM100" i="2"/>
  <c r="DL100" i="2"/>
  <c r="DK100" i="2"/>
  <c r="DJ100" i="2"/>
  <c r="DI100" i="2"/>
  <c r="DH100" i="2"/>
  <c r="DG100" i="2"/>
  <c r="DF100" i="2"/>
  <c r="DE100" i="2"/>
  <c r="DD100" i="2"/>
  <c r="DC100" i="2"/>
  <c r="DB100" i="2"/>
  <c r="DA100" i="2"/>
  <c r="CZ100" i="2"/>
  <c r="CY100" i="2"/>
  <c r="CX100" i="2"/>
  <c r="CW100" i="2"/>
  <c r="CV100" i="2"/>
  <c r="CU100" i="2"/>
  <c r="CT100" i="2"/>
  <c r="CS100" i="2"/>
  <c r="CR100" i="2"/>
  <c r="CQ100" i="2"/>
  <c r="CP100" i="2"/>
  <c r="CO100" i="2"/>
  <c r="CN100" i="2"/>
  <c r="CM100" i="2"/>
  <c r="CL100" i="2"/>
  <c r="CK100" i="2"/>
  <c r="CJ100" i="2"/>
  <c r="CI100" i="2"/>
  <c r="CH100" i="2"/>
  <c r="CG100" i="2"/>
  <c r="CF100" i="2"/>
  <c r="CE100" i="2"/>
  <c r="CD100" i="2"/>
  <c r="CC100" i="2"/>
  <c r="CB100" i="2"/>
  <c r="CA100" i="2"/>
  <c r="BZ100" i="2"/>
  <c r="BY100" i="2"/>
  <c r="BX100" i="2"/>
  <c r="BW100" i="2"/>
  <c r="BV100" i="2"/>
  <c r="BU100" i="2"/>
  <c r="BT100" i="2"/>
  <c r="BS100" i="2"/>
  <c r="BR100" i="2"/>
  <c r="BQ100" i="2"/>
  <c r="BP100" i="2"/>
  <c r="BO100" i="2"/>
  <c r="BN100" i="2"/>
  <c r="BM100" i="2"/>
  <c r="BL100" i="2"/>
  <c r="BK100" i="2"/>
  <c r="BJ100" i="2"/>
  <c r="BI100" i="2"/>
  <c r="BH100" i="2"/>
  <c r="BG100" i="2"/>
  <c r="BF100" i="2"/>
  <c r="BE100" i="2"/>
  <c r="BD100" i="2"/>
  <c r="BC100" i="2"/>
  <c r="BB100" i="2"/>
  <c r="BA100" i="2"/>
  <c r="AZ100" i="2"/>
  <c r="AY100" i="2"/>
  <c r="AX100" i="2"/>
  <c r="AW100" i="2"/>
  <c r="AV100" i="2"/>
  <c r="AU100" i="2"/>
  <c r="AT100" i="2"/>
  <c r="AS100" i="2"/>
  <c r="AR100" i="2"/>
  <c r="AQ100" i="2"/>
  <c r="AP100" i="2"/>
  <c r="AO100" i="2"/>
  <c r="AN100" i="2"/>
  <c r="AM100" i="2"/>
  <c r="AL100" i="2"/>
  <c r="AK100" i="2"/>
  <c r="AJ100" i="2"/>
  <c r="AI100" i="2"/>
  <c r="AH100" i="2"/>
  <c r="AG100" i="2"/>
  <c r="AF100" i="2"/>
  <c r="AE100" i="2"/>
  <c r="AD100" i="2"/>
  <c r="AC100" i="2"/>
  <c r="AB100" i="2"/>
  <c r="AA100" i="2"/>
  <c r="Z100" i="2"/>
  <c r="Y100" i="2"/>
  <c r="X100" i="2"/>
  <c r="W100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D49" i="2" l="1"/>
  <c r="CE49" i="2" s="1"/>
  <c r="CF49" i="2" s="1"/>
  <c r="CG49" i="2" s="1"/>
  <c r="CH49" i="2" s="1"/>
  <c r="CI49" i="2" s="1"/>
  <c r="CJ49" i="2" s="1"/>
  <c r="CK49" i="2" s="1"/>
  <c r="CL49" i="2" s="1"/>
  <c r="CM49" i="2" s="1"/>
  <c r="CN49" i="2" s="1"/>
  <c r="CO49" i="2" s="1"/>
  <c r="CP49" i="2" s="1"/>
  <c r="CQ49" i="2" s="1"/>
  <c r="CR49" i="2" s="1"/>
  <c r="CS49" i="2" s="1"/>
  <c r="CT49" i="2" s="1"/>
  <c r="CU49" i="2" s="1"/>
  <c r="CV49" i="2" s="1"/>
  <c r="CW49" i="2" s="1"/>
  <c r="CX49" i="2" s="1"/>
  <c r="CY49" i="2" s="1"/>
  <c r="CZ49" i="2" s="1"/>
  <c r="DA49" i="2" s="1"/>
  <c r="DB49" i="2" s="1"/>
  <c r="DC49" i="2" s="1"/>
  <c r="DD49" i="2" s="1"/>
  <c r="DE49" i="2" s="1"/>
  <c r="DF49" i="2" s="1"/>
  <c r="DG49" i="2" s="1"/>
  <c r="DH49" i="2" s="1"/>
  <c r="DI49" i="2" s="1"/>
  <c r="DJ49" i="2" s="1"/>
  <c r="DK49" i="2" s="1"/>
  <c r="DL49" i="2" s="1"/>
  <c r="DM49" i="2" s="1"/>
  <c r="DN49" i="2" s="1"/>
  <c r="DO49" i="2" s="1"/>
  <c r="DP49" i="2" s="1"/>
  <c r="DQ49" i="2" s="1"/>
  <c r="DR49" i="2" s="1"/>
  <c r="DS49" i="2" s="1"/>
  <c r="DT49" i="2" s="1"/>
  <c r="DU49" i="2" s="1"/>
  <c r="DV49" i="2" s="1"/>
  <c r="DW49" i="2" s="1"/>
  <c r="DX49" i="2" s="1"/>
  <c r="DY49" i="2" s="1"/>
  <c r="DZ49" i="2" s="1"/>
  <c r="EA49" i="2" s="1"/>
  <c r="EB49" i="2" s="1"/>
  <c r="EC49" i="2" s="1"/>
  <c r="ED49" i="2" s="1"/>
  <c r="EE49" i="2" s="1"/>
  <c r="EF49" i="2" s="1"/>
  <c r="EG49" i="2" s="1"/>
  <c r="C46" i="2"/>
  <c r="D46" i="2" s="1"/>
  <c r="D49" i="5" l="1"/>
  <c r="E49" i="5"/>
  <c r="EL271" i="2"/>
  <c r="EK271" i="2"/>
  <c r="EJ271" i="2"/>
  <c r="EI271" i="2"/>
  <c r="EH271" i="2"/>
  <c r="EG271" i="2"/>
  <c r="EF271" i="2"/>
  <c r="EE271" i="2"/>
  <c r="ED271" i="2"/>
  <c r="EC271" i="2"/>
  <c r="EB271" i="2"/>
  <c r="EA271" i="2"/>
  <c r="DZ271" i="2"/>
  <c r="DY271" i="2"/>
  <c r="DX271" i="2"/>
  <c r="DW271" i="2"/>
  <c r="DV271" i="2"/>
  <c r="DU271" i="2"/>
  <c r="DT271" i="2"/>
  <c r="DS271" i="2"/>
  <c r="DR271" i="2"/>
  <c r="DQ271" i="2"/>
  <c r="DP271" i="2"/>
  <c r="DO271" i="2"/>
  <c r="DN271" i="2"/>
  <c r="DM271" i="2"/>
  <c r="DL271" i="2"/>
  <c r="DK271" i="2"/>
  <c r="DJ271" i="2"/>
  <c r="DI271" i="2"/>
  <c r="DH271" i="2"/>
  <c r="DG271" i="2"/>
  <c r="DF271" i="2"/>
  <c r="DE271" i="2"/>
  <c r="DD271" i="2"/>
  <c r="DC271" i="2"/>
  <c r="DB271" i="2"/>
  <c r="DA271" i="2"/>
  <c r="CZ271" i="2"/>
  <c r="CY271" i="2"/>
  <c r="CX271" i="2"/>
  <c r="CW271" i="2"/>
  <c r="CV271" i="2"/>
  <c r="CU271" i="2"/>
  <c r="CT271" i="2"/>
  <c r="CS271" i="2"/>
  <c r="CR271" i="2"/>
  <c r="CQ271" i="2"/>
  <c r="CP271" i="2"/>
  <c r="CO271" i="2"/>
  <c r="CN271" i="2"/>
  <c r="CM271" i="2"/>
  <c r="CL271" i="2"/>
  <c r="CK271" i="2"/>
  <c r="CJ271" i="2"/>
  <c r="CI271" i="2"/>
  <c r="CH271" i="2"/>
  <c r="CG271" i="2"/>
  <c r="CF271" i="2"/>
  <c r="CE271" i="2"/>
  <c r="CD271" i="2"/>
  <c r="CC271" i="2"/>
  <c r="CB271" i="2"/>
  <c r="CA271" i="2"/>
  <c r="BZ271" i="2"/>
  <c r="BY271" i="2"/>
  <c r="BX271" i="2"/>
  <c r="BW271" i="2"/>
  <c r="BV271" i="2"/>
  <c r="BU271" i="2"/>
  <c r="BT271" i="2"/>
  <c r="BS271" i="2"/>
  <c r="BR271" i="2"/>
  <c r="BQ271" i="2"/>
  <c r="BP271" i="2"/>
  <c r="BO271" i="2"/>
  <c r="BN271" i="2"/>
  <c r="BM271" i="2"/>
  <c r="BL271" i="2"/>
  <c r="BK271" i="2"/>
  <c r="BJ271" i="2"/>
  <c r="BI271" i="2"/>
  <c r="BH271" i="2"/>
  <c r="BG271" i="2"/>
  <c r="BF271" i="2"/>
  <c r="BE271" i="2"/>
  <c r="BD271" i="2"/>
  <c r="BC271" i="2"/>
  <c r="BB271" i="2"/>
  <c r="BA271" i="2"/>
  <c r="AZ271" i="2"/>
  <c r="AY271" i="2"/>
  <c r="AX271" i="2"/>
  <c r="AW271" i="2"/>
  <c r="AV271" i="2"/>
  <c r="AU271" i="2"/>
  <c r="AT271" i="2"/>
  <c r="AS271" i="2"/>
  <c r="AR271" i="2"/>
  <c r="AQ271" i="2"/>
  <c r="AP271" i="2"/>
  <c r="AO271" i="2"/>
  <c r="AN271" i="2"/>
  <c r="AM271" i="2"/>
  <c r="AL271" i="2"/>
  <c r="AK271" i="2"/>
  <c r="AJ271" i="2"/>
  <c r="AI271" i="2"/>
  <c r="AH271" i="2"/>
  <c r="AG271" i="2"/>
  <c r="AF271" i="2"/>
  <c r="AE271" i="2"/>
  <c r="AD271" i="2"/>
  <c r="AC271" i="2"/>
  <c r="AB271" i="2"/>
  <c r="AA271" i="2"/>
  <c r="Z271" i="2"/>
  <c r="Y271" i="2"/>
  <c r="X271" i="2"/>
  <c r="W271" i="2"/>
  <c r="V271" i="2"/>
  <c r="U271" i="2"/>
  <c r="T271" i="2"/>
  <c r="S271" i="2"/>
  <c r="R271" i="2"/>
  <c r="Q271" i="2"/>
  <c r="P271" i="2"/>
  <c r="O271" i="2"/>
  <c r="N271" i="2"/>
  <c r="M271" i="2"/>
  <c r="L271" i="2"/>
  <c r="K271" i="2"/>
  <c r="J271" i="2"/>
  <c r="I271" i="2"/>
  <c r="H271" i="2"/>
  <c r="G271" i="2"/>
  <c r="F271" i="2"/>
  <c r="E271" i="2"/>
  <c r="D271" i="2"/>
  <c r="C100" i="2" l="1"/>
  <c r="C142" i="2"/>
  <c r="DZ142" i="2" l="1"/>
  <c r="DJ142" i="2"/>
  <c r="CT142" i="2"/>
  <c r="CD142" i="2"/>
  <c r="BN142" i="2"/>
  <c r="AX142" i="2"/>
  <c r="R142" i="2"/>
  <c r="CZ142" i="2"/>
  <c r="K142" i="2"/>
  <c r="BL142" i="2"/>
  <c r="T142" i="2"/>
  <c r="DV142" i="2"/>
  <c r="DF142" i="2"/>
  <c r="CP142" i="2"/>
  <c r="BZ142" i="2"/>
  <c r="BJ142" i="2"/>
  <c r="AP142" i="2"/>
  <c r="J142" i="2"/>
  <c r="CN142" i="2"/>
  <c r="G142" i="2"/>
  <c r="AB142" i="2"/>
  <c r="DH142" i="2"/>
  <c r="AT142" i="2"/>
  <c r="N142" i="2"/>
  <c r="DX142" i="2"/>
  <c r="D142" i="2"/>
  <c r="AL142" i="2"/>
  <c r="V142" i="2"/>
  <c r="F142" i="2"/>
  <c r="EH142" i="2"/>
  <c r="DR142" i="2"/>
  <c r="DB142" i="2"/>
  <c r="CL142" i="2"/>
  <c r="BV142" i="2"/>
  <c r="BF142" i="2"/>
  <c r="AH142" i="2"/>
  <c r="EF142" i="2"/>
  <c r="BT142" i="2"/>
  <c r="L142" i="2"/>
  <c r="CR142" i="2"/>
  <c r="CF142" i="2"/>
  <c r="ED142" i="2"/>
  <c r="DN142" i="2"/>
  <c r="CX142" i="2"/>
  <c r="CH142" i="2"/>
  <c r="BR142" i="2"/>
  <c r="BB142" i="2"/>
  <c r="Z142" i="2"/>
  <c r="DP142" i="2"/>
  <c r="AD142" i="2"/>
  <c r="AJ142" i="2"/>
  <c r="DL142" i="2"/>
  <c r="CB142" i="2"/>
  <c r="AZ142" i="2"/>
  <c r="P142" i="2"/>
  <c r="EI142" i="2"/>
  <c r="DS142" i="2"/>
  <c r="DC142" i="2"/>
  <c r="CM142" i="2"/>
  <c r="BW142" i="2"/>
  <c r="BG142" i="2"/>
  <c r="AQ142" i="2"/>
  <c r="AA142" i="2"/>
  <c r="EK142" i="2"/>
  <c r="DU142" i="2"/>
  <c r="DE142" i="2"/>
  <c r="CO142" i="2"/>
  <c r="BY142" i="2"/>
  <c r="BI142" i="2"/>
  <c r="AS142" i="2"/>
  <c r="AC142" i="2"/>
  <c r="M142" i="2"/>
  <c r="AN142" i="2"/>
  <c r="EJ142" i="2"/>
  <c r="DD142" i="2"/>
  <c r="BX142" i="2"/>
  <c r="AR142" i="2"/>
  <c r="H142" i="2"/>
  <c r="EE142" i="2"/>
  <c r="DO142" i="2"/>
  <c r="CY142" i="2"/>
  <c r="CI142" i="2"/>
  <c r="BS142" i="2"/>
  <c r="BC142" i="2"/>
  <c r="AM142" i="2"/>
  <c r="W142" i="2"/>
  <c r="EG142" i="2"/>
  <c r="DQ142" i="2"/>
  <c r="DA142" i="2"/>
  <c r="CK142" i="2"/>
  <c r="BU142" i="2"/>
  <c r="BE142" i="2"/>
  <c r="AO142" i="2"/>
  <c r="Y142" i="2"/>
  <c r="I142" i="2"/>
  <c r="EB142" i="2"/>
  <c r="CV142" i="2"/>
  <c r="BP142" i="2"/>
  <c r="AF142" i="2"/>
  <c r="EA142" i="2"/>
  <c r="DK142" i="2"/>
  <c r="CU142" i="2"/>
  <c r="CE142" i="2"/>
  <c r="BO142" i="2"/>
  <c r="AY142" i="2"/>
  <c r="AI142" i="2"/>
  <c r="S142" i="2"/>
  <c r="EC142" i="2"/>
  <c r="DM142" i="2"/>
  <c r="CW142" i="2"/>
  <c r="CG142" i="2"/>
  <c r="BQ142" i="2"/>
  <c r="BA142" i="2"/>
  <c r="AK142" i="2"/>
  <c r="U142" i="2"/>
  <c r="E142" i="2"/>
  <c r="BD142" i="2"/>
  <c r="DT142" i="2"/>
  <c r="CJ142" i="2"/>
  <c r="BH142" i="2"/>
  <c r="X142" i="2"/>
  <c r="DW142" i="2"/>
  <c r="DG142" i="2"/>
  <c r="CQ142" i="2"/>
  <c r="CA142" i="2"/>
  <c r="BK142" i="2"/>
  <c r="AU142" i="2"/>
  <c r="AE142" i="2"/>
  <c r="O142" i="2"/>
  <c r="DY142" i="2"/>
  <c r="DI142" i="2"/>
  <c r="CS142" i="2"/>
  <c r="CC142" i="2"/>
  <c r="BM142" i="2"/>
  <c r="AW142" i="2"/>
  <c r="AG142" i="2"/>
  <c r="Q142" i="2"/>
  <c r="AV142" i="2"/>
  <c r="CD50" i="2" l="1"/>
  <c r="CE50" i="2" l="1"/>
  <c r="CF50" i="2" l="1"/>
  <c r="CG50" i="2" l="1"/>
  <c r="CH50" i="2" l="1"/>
  <c r="CI50" i="2" l="1"/>
  <c r="CJ50" i="2" l="1"/>
  <c r="CK50" i="2" l="1"/>
  <c r="CL50" i="2" l="1"/>
  <c r="CM50" i="2" l="1"/>
  <c r="CN50" i="2" l="1"/>
  <c r="CO50" i="2" l="1"/>
  <c r="CP50" i="2" l="1"/>
  <c r="CQ50" i="2" l="1"/>
  <c r="CR50" i="2" l="1"/>
  <c r="CS50" i="2" l="1"/>
  <c r="CT50" i="2" l="1"/>
  <c r="CU50" i="2" l="1"/>
  <c r="CV50" i="2" l="1"/>
  <c r="CW50" i="2" l="1"/>
  <c r="CX50" i="2" l="1"/>
  <c r="CY50" i="2" l="1"/>
  <c r="CZ50" i="2" l="1"/>
  <c r="DA50" i="2" l="1"/>
  <c r="DB50" i="2" l="1"/>
  <c r="DC50" i="2" l="1"/>
  <c r="DD50" i="2" l="1"/>
  <c r="DE50" i="2" l="1"/>
  <c r="DF50" i="2" l="1"/>
  <c r="DG50" i="2" l="1"/>
  <c r="DH50" i="2" l="1"/>
  <c r="DI50" i="2" l="1"/>
  <c r="DJ50" i="2" l="1"/>
  <c r="DK50" i="2" l="1"/>
  <c r="DL50" i="2" l="1"/>
  <c r="DM50" i="2" l="1"/>
  <c r="DN50" i="2" l="1"/>
  <c r="DO50" i="2" l="1"/>
  <c r="DP50" i="2" l="1"/>
  <c r="DQ50" i="2" l="1"/>
  <c r="DR50" i="2" l="1"/>
  <c r="DS50" i="2" l="1"/>
  <c r="DT50" i="2" l="1"/>
  <c r="DU50" i="2" l="1"/>
  <c r="DV50" i="2" l="1"/>
  <c r="DW50" i="2" l="1"/>
  <c r="DX50" i="2" l="1"/>
  <c r="DY50" i="2" l="1"/>
  <c r="DZ50" i="2" l="1"/>
  <c r="EA50" i="2" l="1"/>
  <c r="EB50" i="2" l="1"/>
  <c r="EC50" i="2" l="1"/>
  <c r="ED50" i="2" l="1"/>
  <c r="EE50" i="2" l="1"/>
  <c r="EF50" i="2" l="1"/>
  <c r="EG50" i="2"/>
  <c r="AR249" i="3" l="1"/>
  <c r="AQ249" i="3"/>
  <c r="AP249" i="3"/>
  <c r="AO249" i="3"/>
  <c r="AN249" i="3"/>
  <c r="AM249" i="3"/>
  <c r="AL249" i="3"/>
  <c r="AK249" i="3"/>
  <c r="AJ249" i="3"/>
  <c r="AI249" i="3"/>
  <c r="AH249" i="3"/>
  <c r="AG249" i="3"/>
  <c r="AF249" i="3"/>
  <c r="AE249" i="3"/>
  <c r="AD249" i="3"/>
  <c r="AC249" i="3"/>
  <c r="AB249" i="3"/>
  <c r="AA249" i="3"/>
  <c r="Z249" i="3"/>
  <c r="Y249" i="3"/>
  <c r="X249" i="3"/>
  <c r="W249" i="3"/>
  <c r="V249" i="3"/>
  <c r="U249" i="3"/>
  <c r="T249" i="3"/>
  <c r="S249" i="3"/>
  <c r="R249" i="3"/>
  <c r="Q249" i="3"/>
  <c r="P249" i="3"/>
  <c r="O249" i="3"/>
  <c r="N249" i="3"/>
  <c r="M249" i="3"/>
  <c r="L249" i="3"/>
  <c r="K249" i="3"/>
  <c r="J249" i="3"/>
  <c r="I249" i="3"/>
  <c r="H249" i="3"/>
  <c r="G249" i="3"/>
  <c r="F249" i="3"/>
  <c r="E249" i="3"/>
  <c r="D249" i="3"/>
  <c r="C249" i="3"/>
  <c r="AR202" i="3"/>
  <c r="AQ202" i="3"/>
  <c r="AP202" i="3"/>
  <c r="AO202" i="3"/>
  <c r="AN202" i="3"/>
  <c r="AM202" i="3"/>
  <c r="AL202" i="3"/>
  <c r="AK202" i="3"/>
  <c r="AJ202" i="3"/>
  <c r="AI202" i="3"/>
  <c r="AH202" i="3"/>
  <c r="AG202" i="3"/>
  <c r="AF202" i="3"/>
  <c r="AE202" i="3"/>
  <c r="AD202" i="3"/>
  <c r="AC202" i="3"/>
  <c r="AB202" i="3"/>
  <c r="AA202" i="3"/>
  <c r="Z202" i="3"/>
  <c r="Y202" i="3"/>
  <c r="X202" i="3"/>
  <c r="W202" i="3"/>
  <c r="V202" i="3"/>
  <c r="U202" i="3"/>
  <c r="T202" i="3"/>
  <c r="S202" i="3"/>
  <c r="R202" i="3"/>
  <c r="Q202" i="3"/>
  <c r="P202" i="3"/>
  <c r="O202" i="3"/>
  <c r="N202" i="3"/>
  <c r="M202" i="3"/>
  <c r="L202" i="3"/>
  <c r="K202" i="3"/>
  <c r="J202" i="3"/>
  <c r="I202" i="3"/>
  <c r="H202" i="3"/>
  <c r="G202" i="3"/>
  <c r="F202" i="3"/>
  <c r="E202" i="3"/>
  <c r="D202" i="3"/>
  <c r="C202" i="3"/>
  <c r="E23" i="7" l="1"/>
  <c r="P295" i="3" l="1"/>
  <c r="P294" i="3"/>
  <c r="P293" i="3"/>
  <c r="P292" i="3"/>
  <c r="P291" i="3"/>
  <c r="P290" i="3"/>
  <c r="P289" i="3"/>
  <c r="P288" i="3"/>
  <c r="P287" i="3"/>
  <c r="P286" i="3"/>
  <c r="P285" i="3"/>
  <c r="P284" i="3"/>
  <c r="P283" i="3"/>
  <c r="P282" i="3"/>
  <c r="P281" i="3"/>
  <c r="P280" i="3"/>
  <c r="P279" i="3"/>
  <c r="P278" i="3"/>
  <c r="P277" i="3"/>
  <c r="P276" i="3"/>
  <c r="P275" i="3"/>
  <c r="P274" i="3"/>
  <c r="P273" i="3"/>
  <c r="P272" i="3"/>
  <c r="P271" i="3"/>
  <c r="P270" i="3"/>
  <c r="P269" i="3"/>
  <c r="P268" i="3"/>
  <c r="P267" i="3"/>
  <c r="P266" i="3"/>
  <c r="P265" i="3"/>
  <c r="P264" i="3"/>
  <c r="P263" i="3"/>
  <c r="P262" i="3"/>
  <c r="P261" i="3"/>
  <c r="P260" i="3"/>
  <c r="P259" i="3"/>
  <c r="P258" i="3"/>
  <c r="P257" i="3"/>
  <c r="P256" i="3"/>
  <c r="P255" i="3"/>
  <c r="P254" i="3"/>
  <c r="A1" i="5" l="1"/>
  <c r="V6" i="4"/>
  <c r="K295" i="3"/>
  <c r="K294" i="3"/>
  <c r="K293" i="3"/>
  <c r="K292" i="3"/>
  <c r="K291" i="3"/>
  <c r="K290" i="3"/>
  <c r="K289" i="3"/>
  <c r="K288" i="3"/>
  <c r="K287" i="3"/>
  <c r="K286" i="3"/>
  <c r="K285" i="3"/>
  <c r="K284" i="3"/>
  <c r="K283" i="3"/>
  <c r="K282" i="3"/>
  <c r="K281" i="3"/>
  <c r="K280" i="3"/>
  <c r="K279" i="3"/>
  <c r="K278" i="3"/>
  <c r="K277" i="3"/>
  <c r="K276" i="3"/>
  <c r="K275" i="3"/>
  <c r="K274" i="3"/>
  <c r="K273" i="3"/>
  <c r="K272" i="3"/>
  <c r="K271" i="3"/>
  <c r="K270" i="3"/>
  <c r="K269" i="3"/>
  <c r="K268" i="3"/>
  <c r="K267" i="3"/>
  <c r="K266" i="3"/>
  <c r="K265" i="3"/>
  <c r="K264" i="3"/>
  <c r="K263" i="3"/>
  <c r="K262" i="3"/>
  <c r="K261" i="3"/>
  <c r="K260" i="3"/>
  <c r="K259" i="3"/>
  <c r="K258" i="3"/>
  <c r="K257" i="3"/>
  <c r="K256" i="3"/>
  <c r="K255" i="3"/>
  <c r="K254" i="3"/>
  <c r="D49" i="2"/>
  <c r="D50" i="2" s="1"/>
  <c r="F49" i="2"/>
  <c r="F50" i="2" s="1"/>
  <c r="C50" i="2"/>
  <c r="E50" i="2"/>
  <c r="E254" i="3"/>
  <c r="F254" i="3" a="1"/>
  <c r="F255" i="3" s="1"/>
  <c r="D254" i="3" a="1"/>
  <c r="D254" i="3" s="1"/>
  <c r="C254" i="3" a="1"/>
  <c r="C254" i="3" s="1"/>
  <c r="V254" i="3" s="1"/>
  <c r="U254" i="3" l="1"/>
  <c r="T254" i="3"/>
  <c r="L259" i="3"/>
  <c r="L267" i="3"/>
  <c r="L283" i="3"/>
  <c r="L286" i="3"/>
  <c r="L260" i="3"/>
  <c r="L264" i="3"/>
  <c r="L268" i="3"/>
  <c r="L272" i="3"/>
  <c r="L276" i="3"/>
  <c r="L280" i="3"/>
  <c r="L284" i="3"/>
  <c r="L288" i="3"/>
  <c r="L292" i="3"/>
  <c r="L255" i="3"/>
  <c r="L263" i="3"/>
  <c r="L271" i="3"/>
  <c r="L275" i="3"/>
  <c r="L279" i="3"/>
  <c r="L287" i="3"/>
  <c r="L291" i="3"/>
  <c r="L295" i="3"/>
  <c r="L257" i="3"/>
  <c r="L261" i="3"/>
  <c r="L265" i="3"/>
  <c r="L269" i="3"/>
  <c r="L273" i="3"/>
  <c r="L277" i="3"/>
  <c r="L281" i="3"/>
  <c r="L285" i="3"/>
  <c r="L289" i="3"/>
  <c r="L293" i="3"/>
  <c r="G49" i="2"/>
  <c r="G50" i="2" s="1"/>
  <c r="L262" i="3"/>
  <c r="L274" i="3"/>
  <c r="L282" i="3"/>
  <c r="L290" i="3"/>
  <c r="L258" i="3"/>
  <c r="L270" i="3"/>
  <c r="L278" i="3"/>
  <c r="L294" i="3"/>
  <c r="L256" i="3"/>
  <c r="L254" i="3"/>
  <c r="L266" i="3"/>
  <c r="F292" i="3"/>
  <c r="G292" i="3" s="1"/>
  <c r="F288" i="3"/>
  <c r="G288" i="3" s="1"/>
  <c r="F284" i="3"/>
  <c r="F280" i="3"/>
  <c r="F276" i="3"/>
  <c r="G276" i="3" s="1"/>
  <c r="F272" i="3"/>
  <c r="G272" i="3" s="1"/>
  <c r="F268" i="3"/>
  <c r="F264" i="3"/>
  <c r="F260" i="3"/>
  <c r="G260" i="3" s="1"/>
  <c r="F256" i="3"/>
  <c r="G256" i="3" s="1"/>
  <c r="F294" i="3"/>
  <c r="F290" i="3"/>
  <c r="F286" i="3"/>
  <c r="G286" i="3" s="1"/>
  <c r="F282" i="3"/>
  <c r="G282" i="3" s="1"/>
  <c r="F278" i="3"/>
  <c r="F274" i="3"/>
  <c r="F270" i="3"/>
  <c r="G270" i="3" s="1"/>
  <c r="F266" i="3"/>
  <c r="G266" i="3" s="1"/>
  <c r="F262" i="3"/>
  <c r="F258" i="3"/>
  <c r="F254" i="3"/>
  <c r="G254" i="3" s="1"/>
  <c r="F293" i="3"/>
  <c r="G293" i="3" s="1"/>
  <c r="F289" i="3"/>
  <c r="F285" i="3"/>
  <c r="G285" i="3" s="1"/>
  <c r="F281" i="3"/>
  <c r="G281" i="3" s="1"/>
  <c r="F277" i="3"/>
  <c r="G277" i="3" s="1"/>
  <c r="F273" i="3"/>
  <c r="F269" i="3"/>
  <c r="G269" i="3" s="1"/>
  <c r="F265" i="3"/>
  <c r="G265" i="3" s="1"/>
  <c r="F261" i="3"/>
  <c r="G261" i="3" s="1"/>
  <c r="F257" i="3"/>
  <c r="F295" i="3"/>
  <c r="G295" i="3" s="1"/>
  <c r="F291" i="3"/>
  <c r="G291" i="3" s="1"/>
  <c r="F287" i="3"/>
  <c r="G287" i="3" s="1"/>
  <c r="F283" i="3"/>
  <c r="F279" i="3"/>
  <c r="G279" i="3" s="1"/>
  <c r="F275" i="3"/>
  <c r="G275" i="3" s="1"/>
  <c r="F271" i="3"/>
  <c r="G271" i="3" s="1"/>
  <c r="F267" i="3"/>
  <c r="F263" i="3"/>
  <c r="G263" i="3" s="1"/>
  <c r="F259" i="3"/>
  <c r="G259" i="3" s="1"/>
  <c r="D292" i="3"/>
  <c r="E292" i="3" s="1"/>
  <c r="D288" i="3"/>
  <c r="D284" i="3"/>
  <c r="D280" i="3"/>
  <c r="D276" i="3"/>
  <c r="E276" i="3" s="1"/>
  <c r="D272" i="3"/>
  <c r="D268" i="3"/>
  <c r="D264" i="3"/>
  <c r="D260" i="3"/>
  <c r="E260" i="3" s="1"/>
  <c r="D256" i="3"/>
  <c r="D293" i="3"/>
  <c r="D289" i="3"/>
  <c r="D285" i="3"/>
  <c r="E285" i="3" s="1"/>
  <c r="D281" i="3"/>
  <c r="D277" i="3"/>
  <c r="D273" i="3"/>
  <c r="D269" i="3"/>
  <c r="E269" i="3" s="1"/>
  <c r="D265" i="3"/>
  <c r="D261" i="3"/>
  <c r="D257" i="3"/>
  <c r="D295" i="3"/>
  <c r="E295" i="3" s="1"/>
  <c r="D291" i="3"/>
  <c r="D287" i="3"/>
  <c r="D283" i="3"/>
  <c r="D279" i="3"/>
  <c r="E279" i="3" s="1"/>
  <c r="D275" i="3"/>
  <c r="D271" i="3"/>
  <c r="D267" i="3"/>
  <c r="D263" i="3"/>
  <c r="E263" i="3" s="1"/>
  <c r="D259" i="3"/>
  <c r="D255" i="3"/>
  <c r="D294" i="3"/>
  <c r="D290" i="3"/>
  <c r="E290" i="3" s="1"/>
  <c r="D286" i="3"/>
  <c r="D282" i="3"/>
  <c r="D278" i="3"/>
  <c r="D274" i="3"/>
  <c r="E274" i="3" s="1"/>
  <c r="D270" i="3"/>
  <c r="D266" i="3"/>
  <c r="D262" i="3"/>
  <c r="D258" i="3"/>
  <c r="E258" i="3" s="1"/>
  <c r="C292" i="3"/>
  <c r="V292" i="3" s="1"/>
  <c r="C288" i="3"/>
  <c r="V288" i="3" s="1"/>
  <c r="C284" i="3"/>
  <c r="V284" i="3" s="1"/>
  <c r="C280" i="3"/>
  <c r="V280" i="3" s="1"/>
  <c r="C276" i="3"/>
  <c r="V276" i="3" s="1"/>
  <c r="C272" i="3"/>
  <c r="V272" i="3" s="1"/>
  <c r="C268" i="3"/>
  <c r="V268" i="3" s="1"/>
  <c r="C264" i="3"/>
  <c r="V264" i="3" s="1"/>
  <c r="C260" i="3"/>
  <c r="V260" i="3" s="1"/>
  <c r="C256" i="3"/>
  <c r="V256" i="3" s="1"/>
  <c r="C293" i="3"/>
  <c r="V293" i="3" s="1"/>
  <c r="C289" i="3"/>
  <c r="V289" i="3" s="1"/>
  <c r="C285" i="3"/>
  <c r="V285" i="3" s="1"/>
  <c r="C281" i="3"/>
  <c r="V281" i="3" s="1"/>
  <c r="C277" i="3"/>
  <c r="V277" i="3" s="1"/>
  <c r="C273" i="3"/>
  <c r="V273" i="3" s="1"/>
  <c r="C269" i="3"/>
  <c r="V269" i="3" s="1"/>
  <c r="C265" i="3"/>
  <c r="V265" i="3" s="1"/>
  <c r="C261" i="3"/>
  <c r="V261" i="3" s="1"/>
  <c r="C257" i="3"/>
  <c r="V257" i="3" s="1"/>
  <c r="C295" i="3"/>
  <c r="V295" i="3" s="1"/>
  <c r="C291" i="3"/>
  <c r="V291" i="3" s="1"/>
  <c r="C287" i="3"/>
  <c r="V287" i="3" s="1"/>
  <c r="C283" i="3"/>
  <c r="V283" i="3" s="1"/>
  <c r="C279" i="3"/>
  <c r="V279" i="3" s="1"/>
  <c r="C275" i="3"/>
  <c r="V275" i="3" s="1"/>
  <c r="C271" i="3"/>
  <c r="V271" i="3" s="1"/>
  <c r="C267" i="3"/>
  <c r="V267" i="3" s="1"/>
  <c r="C263" i="3"/>
  <c r="V263" i="3" s="1"/>
  <c r="C259" i="3"/>
  <c r="V259" i="3" s="1"/>
  <c r="C255" i="3"/>
  <c r="V255" i="3" s="1"/>
  <c r="C294" i="3"/>
  <c r="V294" i="3" s="1"/>
  <c r="C290" i="3"/>
  <c r="V290" i="3" s="1"/>
  <c r="C286" i="3"/>
  <c r="V286" i="3" s="1"/>
  <c r="C282" i="3"/>
  <c r="V282" i="3" s="1"/>
  <c r="C278" i="3"/>
  <c r="V278" i="3" s="1"/>
  <c r="C274" i="3"/>
  <c r="V274" i="3" s="1"/>
  <c r="C270" i="3"/>
  <c r="V270" i="3" s="1"/>
  <c r="C266" i="3"/>
  <c r="V266" i="3" s="1"/>
  <c r="C262" i="3"/>
  <c r="V262" i="3" s="1"/>
  <c r="C258" i="3"/>
  <c r="V258" i="3" s="1"/>
  <c r="U262" i="3" l="1"/>
  <c r="T262" i="3"/>
  <c r="U294" i="3"/>
  <c r="T294" i="3"/>
  <c r="U283" i="3"/>
  <c r="T283" i="3"/>
  <c r="T289" i="3"/>
  <c r="U289" i="3"/>
  <c r="U282" i="3"/>
  <c r="T282" i="3"/>
  <c r="U271" i="3"/>
  <c r="T271" i="3"/>
  <c r="T277" i="3"/>
  <c r="U277" i="3"/>
  <c r="T293" i="3"/>
  <c r="U293" i="3"/>
  <c r="T284" i="3"/>
  <c r="U284" i="3"/>
  <c r="E278" i="3"/>
  <c r="E267" i="3"/>
  <c r="E257" i="3"/>
  <c r="E289" i="3"/>
  <c r="U286" i="3"/>
  <c r="T286" i="3"/>
  <c r="U275" i="3"/>
  <c r="T275" i="3"/>
  <c r="T265" i="3"/>
  <c r="U265" i="3"/>
  <c r="T272" i="3"/>
  <c r="U272" i="3"/>
  <c r="E266" i="3"/>
  <c r="E255" i="3"/>
  <c r="E287" i="3"/>
  <c r="E277" i="3"/>
  <c r="E268" i="3"/>
  <c r="E284" i="3"/>
  <c r="G258" i="3"/>
  <c r="G274" i="3"/>
  <c r="G290" i="3"/>
  <c r="G264" i="3"/>
  <c r="G280" i="3"/>
  <c r="T278" i="3"/>
  <c r="U278" i="3"/>
  <c r="U267" i="3"/>
  <c r="T267" i="3"/>
  <c r="T257" i="3"/>
  <c r="U257" i="3"/>
  <c r="T273" i="3"/>
  <c r="U273" i="3"/>
  <c r="T264" i="3"/>
  <c r="U264" i="3"/>
  <c r="T280" i="3"/>
  <c r="U280" i="3"/>
  <c r="U266" i="3"/>
  <c r="T266" i="3"/>
  <c r="U255" i="3"/>
  <c r="T255" i="3"/>
  <c r="U287" i="3"/>
  <c r="T287" i="3"/>
  <c r="T261" i="3"/>
  <c r="U261" i="3"/>
  <c r="T268" i="3"/>
  <c r="U268" i="3"/>
  <c r="E262" i="3"/>
  <c r="E294" i="3"/>
  <c r="E283" i="3"/>
  <c r="E273" i="3"/>
  <c r="E264" i="3"/>
  <c r="E280" i="3"/>
  <c r="T270" i="3"/>
  <c r="U270" i="3"/>
  <c r="U259" i="3"/>
  <c r="T259" i="3"/>
  <c r="U291" i="3"/>
  <c r="T291" i="3"/>
  <c r="T281" i="3"/>
  <c r="U281" i="3"/>
  <c r="T256" i="3"/>
  <c r="U256" i="3"/>
  <c r="T288" i="3"/>
  <c r="U288" i="3"/>
  <c r="E282" i="3"/>
  <c r="E271" i="3"/>
  <c r="E261" i="3"/>
  <c r="E293" i="3"/>
  <c r="T258" i="3"/>
  <c r="U258" i="3"/>
  <c r="U274" i="3"/>
  <c r="T274" i="3"/>
  <c r="T290" i="3"/>
  <c r="U290" i="3"/>
  <c r="U263" i="3"/>
  <c r="T263" i="3"/>
  <c r="U279" i="3"/>
  <c r="T279" i="3"/>
  <c r="U295" i="3"/>
  <c r="T295" i="3"/>
  <c r="T269" i="3"/>
  <c r="U269" i="3"/>
  <c r="T285" i="3"/>
  <c r="U285" i="3"/>
  <c r="U260" i="3"/>
  <c r="T260" i="3"/>
  <c r="U276" i="3"/>
  <c r="T276" i="3"/>
  <c r="U292" i="3"/>
  <c r="T292" i="3"/>
  <c r="E270" i="3"/>
  <c r="E286" i="3"/>
  <c r="E259" i="3"/>
  <c r="E275" i="3"/>
  <c r="E291" i="3"/>
  <c r="E265" i="3"/>
  <c r="E281" i="3"/>
  <c r="E256" i="3"/>
  <c r="E272" i="3"/>
  <c r="E288" i="3"/>
  <c r="G267" i="3"/>
  <c r="G283" i="3"/>
  <c r="G257" i="3"/>
  <c r="G273" i="3"/>
  <c r="G289" i="3"/>
  <c r="G262" i="3"/>
  <c r="G278" i="3"/>
  <c r="G294" i="3"/>
  <c r="G268" i="3"/>
  <c r="G284" i="3"/>
  <c r="G255" i="3"/>
  <c r="H49" i="2"/>
  <c r="I49" i="2" s="1"/>
  <c r="J49" i="2" s="1"/>
  <c r="I50" i="2" l="1"/>
  <c r="H50" i="2"/>
  <c r="K49" i="2"/>
  <c r="J50" i="2"/>
  <c r="K50" i="2" l="1"/>
  <c r="L49" i="2"/>
  <c r="M49" i="2" l="1"/>
  <c r="L50" i="2"/>
  <c r="N49" i="2" l="1"/>
  <c r="M50" i="2"/>
  <c r="O49" i="2" l="1"/>
  <c r="N50" i="2"/>
  <c r="O50" i="2" l="1"/>
  <c r="P49" i="2"/>
  <c r="Q49" i="2" l="1"/>
  <c r="P50" i="2"/>
  <c r="R49" i="2" l="1"/>
  <c r="Q50" i="2"/>
  <c r="S49" i="2" l="1"/>
  <c r="R50" i="2"/>
  <c r="S50" i="2" l="1"/>
  <c r="T49" i="2"/>
  <c r="U49" i="2" l="1"/>
  <c r="T50" i="2"/>
  <c r="V49" i="2" l="1"/>
  <c r="U50" i="2"/>
  <c r="W49" i="2" l="1"/>
  <c r="V50" i="2"/>
  <c r="W50" i="2" l="1"/>
  <c r="X49" i="2"/>
  <c r="Y49" i="2" l="1"/>
  <c r="X50" i="2"/>
  <c r="Z49" i="2" l="1"/>
  <c r="Y50" i="2"/>
  <c r="AA49" i="2" l="1"/>
  <c r="Z50" i="2"/>
  <c r="AA50" i="2" l="1"/>
  <c r="AB49" i="2"/>
  <c r="AC49" i="2" l="1"/>
  <c r="AB50" i="2"/>
  <c r="AD49" i="2" l="1"/>
  <c r="AC50" i="2"/>
  <c r="AE49" i="2" l="1"/>
  <c r="AD50" i="2"/>
  <c r="AE50" i="2" l="1"/>
  <c r="AF49" i="2"/>
  <c r="AG49" i="2" l="1"/>
  <c r="AF50" i="2"/>
  <c r="AH49" i="2" l="1"/>
  <c r="AG50" i="2"/>
  <c r="U13" i="1"/>
  <c r="AI49" i="2" l="1"/>
  <c r="AH50" i="2"/>
  <c r="I15" i="1"/>
  <c r="N19" i="1"/>
  <c r="B19" i="1"/>
  <c r="AI50" i="2" l="1"/>
  <c r="AJ49" i="2"/>
  <c r="R1" i="1"/>
  <c r="C53" i="2" l="1"/>
  <c r="EG95" i="2"/>
  <c r="EC95" i="2"/>
  <c r="DY95" i="2"/>
  <c r="DU95" i="2"/>
  <c r="DQ95" i="2"/>
  <c r="DM95" i="2"/>
  <c r="DI95" i="2"/>
  <c r="DE95" i="2"/>
  <c r="DA95" i="2"/>
  <c r="CW95" i="2"/>
  <c r="CS95" i="2"/>
  <c r="CO95" i="2"/>
  <c r="CK95" i="2"/>
  <c r="CG95" i="2"/>
  <c r="AG95" i="2"/>
  <c r="AC95" i="2"/>
  <c r="Y95" i="2"/>
  <c r="U95" i="2"/>
  <c r="Q95" i="2"/>
  <c r="M95" i="2"/>
  <c r="I95" i="2"/>
  <c r="E95" i="2"/>
  <c r="EE94" i="2"/>
  <c r="EA94" i="2"/>
  <c r="DW94" i="2"/>
  <c r="DS94" i="2"/>
  <c r="DO94" i="2"/>
  <c r="DK94" i="2"/>
  <c r="DG94" i="2"/>
  <c r="DC94" i="2"/>
  <c r="CY94" i="2"/>
  <c r="CU94" i="2"/>
  <c r="CQ94" i="2"/>
  <c r="CM94" i="2"/>
  <c r="CI94" i="2"/>
  <c r="CE94" i="2"/>
  <c r="AI94" i="2"/>
  <c r="AE94" i="2"/>
  <c r="AA94" i="2"/>
  <c r="W94" i="2"/>
  <c r="S94" i="2"/>
  <c r="O94" i="2"/>
  <c r="K94" i="2"/>
  <c r="G94" i="2"/>
  <c r="EG93" i="2"/>
  <c r="EC93" i="2"/>
  <c r="DY93" i="2"/>
  <c r="DU93" i="2"/>
  <c r="DQ93" i="2"/>
  <c r="DM93" i="2"/>
  <c r="DI93" i="2"/>
  <c r="DE93" i="2"/>
  <c r="DA93" i="2"/>
  <c r="CW93" i="2"/>
  <c r="CS93" i="2"/>
  <c r="CO93" i="2"/>
  <c r="CK93" i="2"/>
  <c r="CG93" i="2"/>
  <c r="EF95" i="2"/>
  <c r="EB95" i="2"/>
  <c r="DX95" i="2"/>
  <c r="DT95" i="2"/>
  <c r="DP95" i="2"/>
  <c r="DL95" i="2"/>
  <c r="DH95" i="2"/>
  <c r="DD95" i="2"/>
  <c r="CZ95" i="2"/>
  <c r="CV95" i="2"/>
  <c r="CR95" i="2"/>
  <c r="CN95" i="2"/>
  <c r="CJ95" i="2"/>
  <c r="CF95" i="2"/>
  <c r="AF95" i="2"/>
  <c r="AB95" i="2"/>
  <c r="X95" i="2"/>
  <c r="T95" i="2"/>
  <c r="P95" i="2"/>
  <c r="L95" i="2"/>
  <c r="H95" i="2"/>
  <c r="D95" i="2"/>
  <c r="ED94" i="2"/>
  <c r="DZ94" i="2"/>
  <c r="DV94" i="2"/>
  <c r="DR94" i="2"/>
  <c r="DN94" i="2"/>
  <c r="DJ94" i="2"/>
  <c r="DF94" i="2"/>
  <c r="DB94" i="2"/>
  <c r="CX94" i="2"/>
  <c r="CT94" i="2"/>
  <c r="CP94" i="2"/>
  <c r="CL94" i="2"/>
  <c r="CH94" i="2"/>
  <c r="CD94" i="2"/>
  <c r="AH94" i="2"/>
  <c r="AD94" i="2"/>
  <c r="Z94" i="2"/>
  <c r="V94" i="2"/>
  <c r="R94" i="2"/>
  <c r="N94" i="2"/>
  <c r="J94" i="2"/>
  <c r="F94" i="2"/>
  <c r="EF93" i="2"/>
  <c r="EB93" i="2"/>
  <c r="DX93" i="2"/>
  <c r="DT93" i="2"/>
  <c r="DP93" i="2"/>
  <c r="DL93" i="2"/>
  <c r="DH93" i="2"/>
  <c r="EE95" i="2"/>
  <c r="EA95" i="2"/>
  <c r="DW95" i="2"/>
  <c r="DS95" i="2"/>
  <c r="DO95" i="2"/>
  <c r="DK95" i="2"/>
  <c r="DG95" i="2"/>
  <c r="DC95" i="2"/>
  <c r="CY95" i="2"/>
  <c r="CU95" i="2"/>
  <c r="CQ95" i="2"/>
  <c r="CM95" i="2"/>
  <c r="CI95" i="2"/>
  <c r="CE95" i="2"/>
  <c r="AI95" i="2"/>
  <c r="AE95" i="2"/>
  <c r="AA95" i="2"/>
  <c r="W95" i="2"/>
  <c r="S95" i="2"/>
  <c r="O95" i="2"/>
  <c r="K95" i="2"/>
  <c r="G95" i="2"/>
  <c r="EG94" i="2"/>
  <c r="EC94" i="2"/>
  <c r="DY94" i="2"/>
  <c r="DU94" i="2"/>
  <c r="DQ94" i="2"/>
  <c r="DM94" i="2"/>
  <c r="DI94" i="2"/>
  <c r="DE94" i="2"/>
  <c r="DA94" i="2"/>
  <c r="CW94" i="2"/>
  <c r="CS94" i="2"/>
  <c r="CO94" i="2"/>
  <c r="CK94" i="2"/>
  <c r="CG94" i="2"/>
  <c r="AG94" i="2"/>
  <c r="AC94" i="2"/>
  <c r="Y94" i="2"/>
  <c r="U94" i="2"/>
  <c r="Q94" i="2"/>
  <c r="M94" i="2"/>
  <c r="I94" i="2"/>
  <c r="ED95" i="2"/>
  <c r="DN95" i="2"/>
  <c r="CX95" i="2"/>
  <c r="CH95" i="2"/>
  <c r="Z95" i="2"/>
  <c r="J95" i="2"/>
  <c r="DX94" i="2"/>
  <c r="DH94" i="2"/>
  <c r="CR94" i="2"/>
  <c r="T94" i="2"/>
  <c r="E94" i="2"/>
  <c r="EA93" i="2"/>
  <c r="DS93" i="2"/>
  <c r="DK93" i="2"/>
  <c r="DD93" i="2"/>
  <c r="CY93" i="2"/>
  <c r="CT93" i="2"/>
  <c r="CN93" i="2"/>
  <c r="CI93" i="2"/>
  <c r="CD93" i="2"/>
  <c r="AF93" i="2"/>
  <c r="AB93" i="2"/>
  <c r="X93" i="2"/>
  <c r="T93" i="2"/>
  <c r="P93" i="2"/>
  <c r="L93" i="2"/>
  <c r="H93" i="2"/>
  <c r="D93" i="2"/>
  <c r="ED92" i="2"/>
  <c r="DZ92" i="2"/>
  <c r="DV92" i="2"/>
  <c r="DR92" i="2"/>
  <c r="DN92" i="2"/>
  <c r="DJ92" i="2"/>
  <c r="DF92" i="2"/>
  <c r="DB92" i="2"/>
  <c r="CX92" i="2"/>
  <c r="CT92" i="2"/>
  <c r="CP92" i="2"/>
  <c r="CL92" i="2"/>
  <c r="CH92" i="2"/>
  <c r="CD92" i="2"/>
  <c r="AH92" i="2"/>
  <c r="AD92" i="2"/>
  <c r="Z92" i="2"/>
  <c r="V92" i="2"/>
  <c r="R92" i="2"/>
  <c r="N92" i="2"/>
  <c r="J92" i="2"/>
  <c r="F92" i="2"/>
  <c r="DZ95" i="2"/>
  <c r="DJ95" i="2"/>
  <c r="CT95" i="2"/>
  <c r="CD95" i="2"/>
  <c r="V95" i="2"/>
  <c r="F95" i="2"/>
  <c r="DT94" i="2"/>
  <c r="DD94" i="2"/>
  <c r="CN94" i="2"/>
  <c r="AF94" i="2"/>
  <c r="P94" i="2"/>
  <c r="D94" i="2"/>
  <c r="DZ93" i="2"/>
  <c r="DR93" i="2"/>
  <c r="DJ93" i="2"/>
  <c r="DC93" i="2"/>
  <c r="CX93" i="2"/>
  <c r="CR93" i="2"/>
  <c r="CM93" i="2"/>
  <c r="CH93" i="2"/>
  <c r="AI93" i="2"/>
  <c r="AE93" i="2"/>
  <c r="AA93" i="2"/>
  <c r="W93" i="2"/>
  <c r="S93" i="2"/>
  <c r="O93" i="2"/>
  <c r="K93" i="2"/>
  <c r="G93" i="2"/>
  <c r="EG92" i="2"/>
  <c r="EC92" i="2"/>
  <c r="DY92" i="2"/>
  <c r="DU92" i="2"/>
  <c r="DQ92" i="2"/>
  <c r="DM92" i="2"/>
  <c r="DI92" i="2"/>
  <c r="DE92" i="2"/>
  <c r="DA92" i="2"/>
  <c r="CW92" i="2"/>
  <c r="CS92" i="2"/>
  <c r="CO92" i="2"/>
  <c r="CK92" i="2"/>
  <c r="CG92" i="2"/>
  <c r="AG92" i="2"/>
  <c r="AC92" i="2"/>
  <c r="Y92" i="2"/>
  <c r="U92" i="2"/>
  <c r="Q92" i="2"/>
  <c r="M92" i="2"/>
  <c r="I92" i="2"/>
  <c r="E92" i="2"/>
  <c r="EE91" i="2"/>
  <c r="EA91" i="2"/>
  <c r="DW91" i="2"/>
  <c r="DS91" i="2"/>
  <c r="DV95" i="2"/>
  <c r="DF95" i="2"/>
  <c r="CP95" i="2"/>
  <c r="AH95" i="2"/>
  <c r="R95" i="2"/>
  <c r="EF94" i="2"/>
  <c r="DP94" i="2"/>
  <c r="CZ94" i="2"/>
  <c r="CJ94" i="2"/>
  <c r="AB94" i="2"/>
  <c r="L94" i="2"/>
  <c r="EE93" i="2"/>
  <c r="DW93" i="2"/>
  <c r="DO93" i="2"/>
  <c r="DG93" i="2"/>
  <c r="DB93" i="2"/>
  <c r="CV93" i="2"/>
  <c r="CQ93" i="2"/>
  <c r="CL93" i="2"/>
  <c r="CF93" i="2"/>
  <c r="AH93" i="2"/>
  <c r="AD93" i="2"/>
  <c r="Z93" i="2"/>
  <c r="V93" i="2"/>
  <c r="R93" i="2"/>
  <c r="N93" i="2"/>
  <c r="J93" i="2"/>
  <c r="F93" i="2"/>
  <c r="EF92" i="2"/>
  <c r="EB92" i="2"/>
  <c r="DX92" i="2"/>
  <c r="DT92" i="2"/>
  <c r="DP92" i="2"/>
  <c r="DL92" i="2"/>
  <c r="DH92" i="2"/>
  <c r="DD92" i="2"/>
  <c r="CZ92" i="2"/>
  <c r="CV92" i="2"/>
  <c r="CR92" i="2"/>
  <c r="CN92" i="2"/>
  <c r="CJ92" i="2"/>
  <c r="CF92" i="2"/>
  <c r="AF92" i="2"/>
  <c r="AB92" i="2"/>
  <c r="X92" i="2"/>
  <c r="T92" i="2"/>
  <c r="P92" i="2"/>
  <c r="L92" i="2"/>
  <c r="H92" i="2"/>
  <c r="D92" i="2"/>
  <c r="DR95" i="2"/>
  <c r="EB94" i="2"/>
  <c r="H94" i="2"/>
  <c r="DF93" i="2"/>
  <c r="CJ93" i="2"/>
  <c r="Y93" i="2"/>
  <c r="I93" i="2"/>
  <c r="DW92" i="2"/>
  <c r="DG92" i="2"/>
  <c r="CQ92" i="2"/>
  <c r="AI92" i="2"/>
  <c r="S92" i="2"/>
  <c r="EG91" i="2"/>
  <c r="EB91" i="2"/>
  <c r="DV91" i="2"/>
  <c r="DQ91" i="2"/>
  <c r="DM91" i="2"/>
  <c r="DI91" i="2"/>
  <c r="DE91" i="2"/>
  <c r="DA91" i="2"/>
  <c r="CW91" i="2"/>
  <c r="CS91" i="2"/>
  <c r="CO91" i="2"/>
  <c r="CK91" i="2"/>
  <c r="CG91" i="2"/>
  <c r="AG91" i="2"/>
  <c r="AC91" i="2"/>
  <c r="Y91" i="2"/>
  <c r="U91" i="2"/>
  <c r="Q91" i="2"/>
  <c r="M91" i="2"/>
  <c r="I91" i="2"/>
  <c r="E91" i="2"/>
  <c r="EE90" i="2"/>
  <c r="EA90" i="2"/>
  <c r="DW90" i="2"/>
  <c r="DS90" i="2"/>
  <c r="DO90" i="2"/>
  <c r="DK90" i="2"/>
  <c r="DG90" i="2"/>
  <c r="DC90" i="2"/>
  <c r="CY90" i="2"/>
  <c r="CU90" i="2"/>
  <c r="CQ90" i="2"/>
  <c r="CM90" i="2"/>
  <c r="CI90" i="2"/>
  <c r="CE90" i="2"/>
  <c r="AI90" i="2"/>
  <c r="AE90" i="2"/>
  <c r="AA90" i="2"/>
  <c r="W90" i="2"/>
  <c r="S90" i="2"/>
  <c r="O90" i="2"/>
  <c r="K90" i="2"/>
  <c r="G90" i="2"/>
  <c r="EG89" i="2"/>
  <c r="EC89" i="2"/>
  <c r="DY89" i="2"/>
  <c r="DU89" i="2"/>
  <c r="DB95" i="2"/>
  <c r="DL94" i="2"/>
  <c r="ED93" i="2"/>
  <c r="CZ93" i="2"/>
  <c r="CE93" i="2"/>
  <c r="U93" i="2"/>
  <c r="E93" i="2"/>
  <c r="DS92" i="2"/>
  <c r="DC92" i="2"/>
  <c r="CM92" i="2"/>
  <c r="AE92" i="2"/>
  <c r="O92" i="2"/>
  <c r="EF91" i="2"/>
  <c r="DZ91" i="2"/>
  <c r="DU91" i="2"/>
  <c r="DP91" i="2"/>
  <c r="DL91" i="2"/>
  <c r="DH91" i="2"/>
  <c r="DD91" i="2"/>
  <c r="CZ91" i="2"/>
  <c r="CV91" i="2"/>
  <c r="CR91" i="2"/>
  <c r="CN91" i="2"/>
  <c r="CJ91" i="2"/>
  <c r="CF91" i="2"/>
  <c r="AF91" i="2"/>
  <c r="AB91" i="2"/>
  <c r="X91" i="2"/>
  <c r="T91" i="2"/>
  <c r="P91" i="2"/>
  <c r="L91" i="2"/>
  <c r="H91" i="2"/>
  <c r="D91" i="2"/>
  <c r="ED90" i="2"/>
  <c r="DZ90" i="2"/>
  <c r="DV90" i="2"/>
  <c r="DR90" i="2"/>
  <c r="DN90" i="2"/>
  <c r="DJ90" i="2"/>
  <c r="DF90" i="2"/>
  <c r="DB90" i="2"/>
  <c r="CX90" i="2"/>
  <c r="CT90" i="2"/>
  <c r="CP90" i="2"/>
  <c r="CL90" i="2"/>
  <c r="CH90" i="2"/>
  <c r="CD90" i="2"/>
  <c r="AH90" i="2"/>
  <c r="AD90" i="2"/>
  <c r="Z90" i="2"/>
  <c r="V90" i="2"/>
  <c r="R90" i="2"/>
  <c r="N90" i="2"/>
  <c r="CL95" i="2"/>
  <c r="AD95" i="2"/>
  <c r="CV94" i="2"/>
  <c r="DV93" i="2"/>
  <c r="CU93" i="2"/>
  <c r="AG93" i="2"/>
  <c r="Q93" i="2"/>
  <c r="EE92" i="2"/>
  <c r="DO92" i="2"/>
  <c r="CY92" i="2"/>
  <c r="CI92" i="2"/>
  <c r="AA92" i="2"/>
  <c r="K92" i="2"/>
  <c r="ED91" i="2"/>
  <c r="DY91" i="2"/>
  <c r="DT91" i="2"/>
  <c r="DO91" i="2"/>
  <c r="DK91" i="2"/>
  <c r="DG91" i="2"/>
  <c r="DC91" i="2"/>
  <c r="CY91" i="2"/>
  <c r="CU91" i="2"/>
  <c r="CQ91" i="2"/>
  <c r="CM91" i="2"/>
  <c r="CI91" i="2"/>
  <c r="CE91" i="2"/>
  <c r="AI91" i="2"/>
  <c r="AE91" i="2"/>
  <c r="AA91" i="2"/>
  <c r="W91" i="2"/>
  <c r="S91" i="2"/>
  <c r="O91" i="2"/>
  <c r="K91" i="2"/>
  <c r="G91" i="2"/>
  <c r="EG90" i="2"/>
  <c r="EC90" i="2"/>
  <c r="DY90" i="2"/>
  <c r="DU90" i="2"/>
  <c r="DQ90" i="2"/>
  <c r="DM90" i="2"/>
  <c r="DI90" i="2"/>
  <c r="DE90" i="2"/>
  <c r="DA90" i="2"/>
  <c r="CW90" i="2"/>
  <c r="CS90" i="2"/>
  <c r="CO90" i="2"/>
  <c r="CK90" i="2"/>
  <c r="CG90" i="2"/>
  <c r="AG90" i="2"/>
  <c r="AC90" i="2"/>
  <c r="Y90" i="2"/>
  <c r="U90" i="2"/>
  <c r="Q90" i="2"/>
  <c r="DN93" i="2"/>
  <c r="DK92" i="2"/>
  <c r="EC91" i="2"/>
  <c r="DJ91" i="2"/>
  <c r="CT91" i="2"/>
  <c r="CD91" i="2"/>
  <c r="V91" i="2"/>
  <c r="F91" i="2"/>
  <c r="DT90" i="2"/>
  <c r="DD90" i="2"/>
  <c r="CN90" i="2"/>
  <c r="AF90" i="2"/>
  <c r="P90" i="2"/>
  <c r="I90" i="2"/>
  <c r="D90" i="2"/>
  <c r="EB89" i="2"/>
  <c r="DW89" i="2"/>
  <c r="DR89" i="2"/>
  <c r="DN89" i="2"/>
  <c r="DJ89" i="2"/>
  <c r="DF89" i="2"/>
  <c r="DB89" i="2"/>
  <c r="CX89" i="2"/>
  <c r="CT89" i="2"/>
  <c r="CP89" i="2"/>
  <c r="CL89" i="2"/>
  <c r="CH89" i="2"/>
  <c r="CD89" i="2"/>
  <c r="AH89" i="2"/>
  <c r="AD89" i="2"/>
  <c r="Z89" i="2"/>
  <c r="V89" i="2"/>
  <c r="R89" i="2"/>
  <c r="N89" i="2"/>
  <c r="J89" i="2"/>
  <c r="F89" i="2"/>
  <c r="EF88" i="2"/>
  <c r="EB88" i="2"/>
  <c r="DX88" i="2"/>
  <c r="DT88" i="2"/>
  <c r="DP88" i="2"/>
  <c r="DL88" i="2"/>
  <c r="DH88" i="2"/>
  <c r="DD88" i="2"/>
  <c r="CZ88" i="2"/>
  <c r="CV88" i="2"/>
  <c r="CR88" i="2"/>
  <c r="CN88" i="2"/>
  <c r="CJ88" i="2"/>
  <c r="CF88" i="2"/>
  <c r="AF88" i="2"/>
  <c r="AB88" i="2"/>
  <c r="X88" i="2"/>
  <c r="T88" i="2"/>
  <c r="P88" i="2"/>
  <c r="L88" i="2"/>
  <c r="H88" i="2"/>
  <c r="D88" i="2"/>
  <c r="ED87" i="2"/>
  <c r="DZ87" i="2"/>
  <c r="DV87" i="2"/>
  <c r="DR87" i="2"/>
  <c r="DN87" i="2"/>
  <c r="DJ87" i="2"/>
  <c r="DF87" i="2"/>
  <c r="DB87" i="2"/>
  <c r="CX87" i="2"/>
  <c r="CT87" i="2"/>
  <c r="CP87" i="2"/>
  <c r="CL87" i="2"/>
  <c r="CH87" i="2"/>
  <c r="CD87" i="2"/>
  <c r="AH87" i="2"/>
  <c r="AD87" i="2"/>
  <c r="Z87" i="2"/>
  <c r="V87" i="2"/>
  <c r="R87" i="2"/>
  <c r="N87" i="2"/>
  <c r="J87" i="2"/>
  <c r="F87" i="2"/>
  <c r="EF86" i="2"/>
  <c r="EB86" i="2"/>
  <c r="DX86" i="2"/>
  <c r="DT86" i="2"/>
  <c r="DP86" i="2"/>
  <c r="DL86" i="2"/>
  <c r="DH86" i="2"/>
  <c r="DD86" i="2"/>
  <c r="CZ86" i="2"/>
  <c r="CV86" i="2"/>
  <c r="CR86" i="2"/>
  <c r="CN86" i="2"/>
  <c r="CJ86" i="2"/>
  <c r="CF86" i="2"/>
  <c r="AF86" i="2"/>
  <c r="AB86" i="2"/>
  <c r="X86" i="2"/>
  <c r="T86" i="2"/>
  <c r="P86" i="2"/>
  <c r="L86" i="2"/>
  <c r="H86" i="2"/>
  <c r="D86" i="2"/>
  <c r="ED85" i="2"/>
  <c r="DZ85" i="2"/>
  <c r="DV85" i="2"/>
  <c r="DR85" i="2"/>
  <c r="DN85" i="2"/>
  <c r="DJ85" i="2"/>
  <c r="DF85" i="2"/>
  <c r="DB85" i="2"/>
  <c r="CX85" i="2"/>
  <c r="N95" i="2"/>
  <c r="CP93" i="2"/>
  <c r="AC93" i="2"/>
  <c r="CU92" i="2"/>
  <c r="DX91" i="2"/>
  <c r="DF91" i="2"/>
  <c r="CP91" i="2"/>
  <c r="AH91" i="2"/>
  <c r="R91" i="2"/>
  <c r="EF90" i="2"/>
  <c r="DP90" i="2"/>
  <c r="CZ90" i="2"/>
  <c r="CJ90" i="2"/>
  <c r="AB90" i="2"/>
  <c r="M90" i="2"/>
  <c r="H90" i="2"/>
  <c r="EF89" i="2"/>
  <c r="EA89" i="2"/>
  <c r="DV89" i="2"/>
  <c r="DQ89" i="2"/>
  <c r="DM89" i="2"/>
  <c r="DI89" i="2"/>
  <c r="DE89" i="2"/>
  <c r="DA89" i="2"/>
  <c r="CW89" i="2"/>
  <c r="CS89" i="2"/>
  <c r="CO89" i="2"/>
  <c r="CK89" i="2"/>
  <c r="CG89" i="2"/>
  <c r="AG89" i="2"/>
  <c r="AC89" i="2"/>
  <c r="Y89" i="2"/>
  <c r="U89" i="2"/>
  <c r="Q89" i="2"/>
  <c r="M89" i="2"/>
  <c r="I89" i="2"/>
  <c r="E89" i="2"/>
  <c r="EE88" i="2"/>
  <c r="EA88" i="2"/>
  <c r="DW88" i="2"/>
  <c r="DS88" i="2"/>
  <c r="DO88" i="2"/>
  <c r="DK88" i="2"/>
  <c r="DG88" i="2"/>
  <c r="DC88" i="2"/>
  <c r="CY88" i="2"/>
  <c r="CU88" i="2"/>
  <c r="CQ88" i="2"/>
  <c r="CM88" i="2"/>
  <c r="CI88" i="2"/>
  <c r="CE88" i="2"/>
  <c r="AI88" i="2"/>
  <c r="AE88" i="2"/>
  <c r="AA88" i="2"/>
  <c r="W88" i="2"/>
  <c r="S88" i="2"/>
  <c r="O88" i="2"/>
  <c r="K88" i="2"/>
  <c r="G88" i="2"/>
  <c r="EG87" i="2"/>
  <c r="EC87" i="2"/>
  <c r="DY87" i="2"/>
  <c r="DU87" i="2"/>
  <c r="DQ87" i="2"/>
  <c r="DM87" i="2"/>
  <c r="DI87" i="2"/>
  <c r="DE87" i="2"/>
  <c r="DA87" i="2"/>
  <c r="CW87" i="2"/>
  <c r="CS87" i="2"/>
  <c r="CO87" i="2"/>
  <c r="CK87" i="2"/>
  <c r="CG87" i="2"/>
  <c r="AG87" i="2"/>
  <c r="AC87" i="2"/>
  <c r="Y87" i="2"/>
  <c r="U87" i="2"/>
  <c r="Q87" i="2"/>
  <c r="M87" i="2"/>
  <c r="I87" i="2"/>
  <c r="E87" i="2"/>
  <c r="EE86" i="2"/>
  <c r="EA86" i="2"/>
  <c r="DW86" i="2"/>
  <c r="DS86" i="2"/>
  <c r="DO86" i="2"/>
  <c r="DK86" i="2"/>
  <c r="DG86" i="2"/>
  <c r="DC86" i="2"/>
  <c r="CY86" i="2"/>
  <c r="CU86" i="2"/>
  <c r="CQ86" i="2"/>
  <c r="CM86" i="2"/>
  <c r="CI86" i="2"/>
  <c r="CE86" i="2"/>
  <c r="AI86" i="2"/>
  <c r="AE86" i="2"/>
  <c r="AA86" i="2"/>
  <c r="W86" i="2"/>
  <c r="S86" i="2"/>
  <c r="O86" i="2"/>
  <c r="K86" i="2"/>
  <c r="G86" i="2"/>
  <c r="EG85" i="2"/>
  <c r="EC85" i="2"/>
  <c r="DY85" i="2"/>
  <c r="DU85" i="2"/>
  <c r="DQ85" i="2"/>
  <c r="DM85" i="2"/>
  <c r="CF94" i="2"/>
  <c r="M93" i="2"/>
  <c r="CE92" i="2"/>
  <c r="W92" i="2"/>
  <c r="DR91" i="2"/>
  <c r="DB91" i="2"/>
  <c r="CL91" i="2"/>
  <c r="AD91" i="2"/>
  <c r="N91" i="2"/>
  <c r="EB90" i="2"/>
  <c r="DL90" i="2"/>
  <c r="CV90" i="2"/>
  <c r="CF90" i="2"/>
  <c r="X90" i="2"/>
  <c r="L90" i="2"/>
  <c r="F90" i="2"/>
  <c r="EE89" i="2"/>
  <c r="DZ89" i="2"/>
  <c r="DT89" i="2"/>
  <c r="DP89" i="2"/>
  <c r="DL89" i="2"/>
  <c r="DH89" i="2"/>
  <c r="DD89" i="2"/>
  <c r="CZ89" i="2"/>
  <c r="CV89" i="2"/>
  <c r="CR89" i="2"/>
  <c r="CN89" i="2"/>
  <c r="CJ89" i="2"/>
  <c r="CF89" i="2"/>
  <c r="AF89" i="2"/>
  <c r="AB89" i="2"/>
  <c r="X89" i="2"/>
  <c r="T89" i="2"/>
  <c r="P89" i="2"/>
  <c r="L89" i="2"/>
  <c r="H89" i="2"/>
  <c r="D89" i="2"/>
  <c r="ED88" i="2"/>
  <c r="DZ88" i="2"/>
  <c r="DV88" i="2"/>
  <c r="DR88" i="2"/>
  <c r="DN88" i="2"/>
  <c r="DJ88" i="2"/>
  <c r="DF88" i="2"/>
  <c r="DB88" i="2"/>
  <c r="CX88" i="2"/>
  <c r="CT88" i="2"/>
  <c r="CP88" i="2"/>
  <c r="CL88" i="2"/>
  <c r="CH88" i="2"/>
  <c r="CD88" i="2"/>
  <c r="AH88" i="2"/>
  <c r="AD88" i="2"/>
  <c r="Z88" i="2"/>
  <c r="V88" i="2"/>
  <c r="R88" i="2"/>
  <c r="N88" i="2"/>
  <c r="J88" i="2"/>
  <c r="F88" i="2"/>
  <c r="EF87" i="2"/>
  <c r="EB87" i="2"/>
  <c r="DX87" i="2"/>
  <c r="DT87" i="2"/>
  <c r="DP87" i="2"/>
  <c r="DL87" i="2"/>
  <c r="DH87" i="2"/>
  <c r="DD87" i="2"/>
  <c r="CZ87" i="2"/>
  <c r="CV87" i="2"/>
  <c r="CR87" i="2"/>
  <c r="CN87" i="2"/>
  <c r="CJ87" i="2"/>
  <c r="CF87" i="2"/>
  <c r="AF87" i="2"/>
  <c r="AB87" i="2"/>
  <c r="X87" i="2"/>
  <c r="T87" i="2"/>
  <c r="P87" i="2"/>
  <c r="L87" i="2"/>
  <c r="H87" i="2"/>
  <c r="D87" i="2"/>
  <c r="ED86" i="2"/>
  <c r="DZ86" i="2"/>
  <c r="DV86" i="2"/>
  <c r="DR86" i="2"/>
  <c r="DN86" i="2"/>
  <c r="DJ86" i="2"/>
  <c r="DF86" i="2"/>
  <c r="DB86" i="2"/>
  <c r="CX86" i="2"/>
  <c r="CT86" i="2"/>
  <c r="CP86" i="2"/>
  <c r="CL86" i="2"/>
  <c r="CH86" i="2"/>
  <c r="CD86" i="2"/>
  <c r="AH86" i="2"/>
  <c r="AD86" i="2"/>
  <c r="Z86" i="2"/>
  <c r="V86" i="2"/>
  <c r="R86" i="2"/>
  <c r="N86" i="2"/>
  <c r="J86" i="2"/>
  <c r="F86" i="2"/>
  <c r="EF85" i="2"/>
  <c r="EB85" i="2"/>
  <c r="DX85" i="2"/>
  <c r="DT85" i="2"/>
  <c r="DP85" i="2"/>
  <c r="X94" i="2"/>
  <c r="G92" i="2"/>
  <c r="J91" i="2"/>
  <c r="T90" i="2"/>
  <c r="DX89" i="2"/>
  <c r="DG89" i="2"/>
  <c r="CQ89" i="2"/>
  <c r="AI89" i="2"/>
  <c r="S89" i="2"/>
  <c r="EG88" i="2"/>
  <c r="DQ88" i="2"/>
  <c r="DA88" i="2"/>
  <c r="CK88" i="2"/>
  <c r="AC88" i="2"/>
  <c r="M88" i="2"/>
  <c r="EA87" i="2"/>
  <c r="DK87" i="2"/>
  <c r="CU87" i="2"/>
  <c r="CE87" i="2"/>
  <c r="W87" i="2"/>
  <c r="G87" i="2"/>
  <c r="DU86" i="2"/>
  <c r="DE86" i="2"/>
  <c r="CO86" i="2"/>
  <c r="AG86" i="2"/>
  <c r="Q86" i="2"/>
  <c r="EE85" i="2"/>
  <c r="DO85" i="2"/>
  <c r="DH85" i="2"/>
  <c r="DC85" i="2"/>
  <c r="CW85" i="2"/>
  <c r="CS85" i="2"/>
  <c r="CO85" i="2"/>
  <c r="CK85" i="2"/>
  <c r="CG85" i="2"/>
  <c r="AG85" i="2"/>
  <c r="AC85" i="2"/>
  <c r="Y85" i="2"/>
  <c r="U85" i="2"/>
  <c r="Q85" i="2"/>
  <c r="M85" i="2"/>
  <c r="I85" i="2"/>
  <c r="E85" i="2"/>
  <c r="EE84" i="2"/>
  <c r="EA84" i="2"/>
  <c r="DW84" i="2"/>
  <c r="DS84" i="2"/>
  <c r="DO84" i="2"/>
  <c r="DK84" i="2"/>
  <c r="DG84" i="2"/>
  <c r="DC84" i="2"/>
  <c r="CY84" i="2"/>
  <c r="CU84" i="2"/>
  <c r="CQ84" i="2"/>
  <c r="CM84" i="2"/>
  <c r="CI84" i="2"/>
  <c r="CE84" i="2"/>
  <c r="AI84" i="2"/>
  <c r="AE84" i="2"/>
  <c r="AA84" i="2"/>
  <c r="W84" i="2"/>
  <c r="S84" i="2"/>
  <c r="O84" i="2"/>
  <c r="K84" i="2"/>
  <c r="G84" i="2"/>
  <c r="EG83" i="2"/>
  <c r="EC83" i="2"/>
  <c r="DY83" i="2"/>
  <c r="DU83" i="2"/>
  <c r="DQ83" i="2"/>
  <c r="DM83" i="2"/>
  <c r="DI83" i="2"/>
  <c r="DE83" i="2"/>
  <c r="DA83" i="2"/>
  <c r="CW83" i="2"/>
  <c r="CS83" i="2"/>
  <c r="CO83" i="2"/>
  <c r="CK83" i="2"/>
  <c r="CG83" i="2"/>
  <c r="AG83" i="2"/>
  <c r="AC83" i="2"/>
  <c r="Y83" i="2"/>
  <c r="U83" i="2"/>
  <c r="Q83" i="2"/>
  <c r="M83" i="2"/>
  <c r="I83" i="2"/>
  <c r="E83" i="2"/>
  <c r="EE82" i="2"/>
  <c r="EA82" i="2"/>
  <c r="DW82" i="2"/>
  <c r="DS82" i="2"/>
  <c r="DO82" i="2"/>
  <c r="DK82" i="2"/>
  <c r="DG82" i="2"/>
  <c r="DC82" i="2"/>
  <c r="CY82" i="2"/>
  <c r="CU82" i="2"/>
  <c r="CQ82" i="2"/>
  <c r="CM82" i="2"/>
  <c r="CI82" i="2"/>
  <c r="CE82" i="2"/>
  <c r="AI82" i="2"/>
  <c r="AE82" i="2"/>
  <c r="AA82" i="2"/>
  <c r="DN91" i="2"/>
  <c r="DX90" i="2"/>
  <c r="J90" i="2"/>
  <c r="DS89" i="2"/>
  <c r="DC89" i="2"/>
  <c r="CM89" i="2"/>
  <c r="AE89" i="2"/>
  <c r="O89" i="2"/>
  <c r="EC88" i="2"/>
  <c r="DM88" i="2"/>
  <c r="CW88" i="2"/>
  <c r="CG88" i="2"/>
  <c r="Y88" i="2"/>
  <c r="I88" i="2"/>
  <c r="DW87" i="2"/>
  <c r="DG87" i="2"/>
  <c r="CQ87" i="2"/>
  <c r="AI87" i="2"/>
  <c r="S87" i="2"/>
  <c r="EG86" i="2"/>
  <c r="DQ86" i="2"/>
  <c r="DA86" i="2"/>
  <c r="CK86" i="2"/>
  <c r="AC86" i="2"/>
  <c r="M86" i="2"/>
  <c r="EA85" i="2"/>
  <c r="DL85" i="2"/>
  <c r="DG85" i="2"/>
  <c r="DA85" i="2"/>
  <c r="CV85" i="2"/>
  <c r="CR85" i="2"/>
  <c r="CN85" i="2"/>
  <c r="CJ85" i="2"/>
  <c r="CF85" i="2"/>
  <c r="AF85" i="2"/>
  <c r="AB85" i="2"/>
  <c r="X85" i="2"/>
  <c r="T85" i="2"/>
  <c r="P85" i="2"/>
  <c r="L85" i="2"/>
  <c r="H85" i="2"/>
  <c r="D85" i="2"/>
  <c r="ED84" i="2"/>
  <c r="DZ84" i="2"/>
  <c r="DV84" i="2"/>
  <c r="DR84" i="2"/>
  <c r="DN84" i="2"/>
  <c r="DJ84" i="2"/>
  <c r="DF84" i="2"/>
  <c r="DB84" i="2"/>
  <c r="CX84" i="2"/>
  <c r="CT84" i="2"/>
  <c r="CP84" i="2"/>
  <c r="CL84" i="2"/>
  <c r="CH84" i="2"/>
  <c r="CD84" i="2"/>
  <c r="AH84" i="2"/>
  <c r="AD84" i="2"/>
  <c r="Z84" i="2"/>
  <c r="V84" i="2"/>
  <c r="R84" i="2"/>
  <c r="N84" i="2"/>
  <c r="J84" i="2"/>
  <c r="F84" i="2"/>
  <c r="EF83" i="2"/>
  <c r="EB83" i="2"/>
  <c r="DX83" i="2"/>
  <c r="DT83" i="2"/>
  <c r="DP83" i="2"/>
  <c r="DL83" i="2"/>
  <c r="DH83" i="2"/>
  <c r="DD83" i="2"/>
  <c r="CZ83" i="2"/>
  <c r="CV83" i="2"/>
  <c r="CR83" i="2"/>
  <c r="CN83" i="2"/>
  <c r="CJ83" i="2"/>
  <c r="CF83" i="2"/>
  <c r="AF83" i="2"/>
  <c r="AB83" i="2"/>
  <c r="X83" i="2"/>
  <c r="T83" i="2"/>
  <c r="P83" i="2"/>
  <c r="L83" i="2"/>
  <c r="H83" i="2"/>
  <c r="D83" i="2"/>
  <c r="ED82" i="2"/>
  <c r="DZ82" i="2"/>
  <c r="DV82" i="2"/>
  <c r="DR82" i="2"/>
  <c r="DN82" i="2"/>
  <c r="DJ82" i="2"/>
  <c r="DF82" i="2"/>
  <c r="DB82" i="2"/>
  <c r="CX82" i="2"/>
  <c r="CT82" i="2"/>
  <c r="CP82" i="2"/>
  <c r="CL82" i="2"/>
  <c r="CH82" i="2"/>
  <c r="CD82" i="2"/>
  <c r="AH82" i="2"/>
  <c r="AD82" i="2"/>
  <c r="Z82" i="2"/>
  <c r="V82" i="2"/>
  <c r="R82" i="2"/>
  <c r="EA92" i="2"/>
  <c r="CX91" i="2"/>
  <c r="DH90" i="2"/>
  <c r="E90" i="2"/>
  <c r="DO89" i="2"/>
  <c r="CY89" i="2"/>
  <c r="CI89" i="2"/>
  <c r="AA89" i="2"/>
  <c r="K89" i="2"/>
  <c r="DY88" i="2"/>
  <c r="DI88" i="2"/>
  <c r="CS88" i="2"/>
  <c r="U88" i="2"/>
  <c r="E88" i="2"/>
  <c r="DS87" i="2"/>
  <c r="DC87" i="2"/>
  <c r="CM87" i="2"/>
  <c r="AE87" i="2"/>
  <c r="O87" i="2"/>
  <c r="EC86" i="2"/>
  <c r="DM86" i="2"/>
  <c r="CW86" i="2"/>
  <c r="CG86" i="2"/>
  <c r="Y86" i="2"/>
  <c r="I86" i="2"/>
  <c r="DW85" i="2"/>
  <c r="DK85" i="2"/>
  <c r="DE85" i="2"/>
  <c r="CZ85" i="2"/>
  <c r="CU85" i="2"/>
  <c r="CQ85" i="2"/>
  <c r="CM85" i="2"/>
  <c r="CI85" i="2"/>
  <c r="CE85" i="2"/>
  <c r="AI85" i="2"/>
  <c r="AE85" i="2"/>
  <c r="AA85" i="2"/>
  <c r="W85" i="2"/>
  <c r="S85" i="2"/>
  <c r="O85" i="2"/>
  <c r="K85" i="2"/>
  <c r="G85" i="2"/>
  <c r="EG84" i="2"/>
  <c r="EC84" i="2"/>
  <c r="DY84" i="2"/>
  <c r="DU84" i="2"/>
  <c r="DQ84" i="2"/>
  <c r="DM84" i="2"/>
  <c r="DI84" i="2"/>
  <c r="DE84" i="2"/>
  <c r="DA84" i="2"/>
  <c r="CW84" i="2"/>
  <c r="CS84" i="2"/>
  <c r="CO84" i="2"/>
  <c r="CK84" i="2"/>
  <c r="CG84" i="2"/>
  <c r="AG84" i="2"/>
  <c r="AC84" i="2"/>
  <c r="Y84" i="2"/>
  <c r="U84" i="2"/>
  <c r="Q84" i="2"/>
  <c r="M84" i="2"/>
  <c r="I84" i="2"/>
  <c r="E84" i="2"/>
  <c r="EE83" i="2"/>
  <c r="EA83" i="2"/>
  <c r="DW83" i="2"/>
  <c r="DS83" i="2"/>
  <c r="DO83" i="2"/>
  <c r="DK83" i="2"/>
  <c r="DG83" i="2"/>
  <c r="DC83" i="2"/>
  <c r="CY83" i="2"/>
  <c r="CU83" i="2"/>
  <c r="CQ83" i="2"/>
  <c r="CM83" i="2"/>
  <c r="CI83" i="2"/>
  <c r="CE83" i="2"/>
  <c r="AI83" i="2"/>
  <c r="AE83" i="2"/>
  <c r="AA83" i="2"/>
  <c r="W83" i="2"/>
  <c r="S83" i="2"/>
  <c r="O83" i="2"/>
  <c r="K83" i="2"/>
  <c r="G83" i="2"/>
  <c r="EG82" i="2"/>
  <c r="EC82" i="2"/>
  <c r="DY82" i="2"/>
  <c r="DU82" i="2"/>
  <c r="DQ82" i="2"/>
  <c r="DM82" i="2"/>
  <c r="DI82" i="2"/>
  <c r="DE82" i="2"/>
  <c r="DA82" i="2"/>
  <c r="CW82" i="2"/>
  <c r="CS82" i="2"/>
  <c r="CO82" i="2"/>
  <c r="CK82" i="2"/>
  <c r="CG82" i="2"/>
  <c r="AG82" i="2"/>
  <c r="AC82" i="2"/>
  <c r="Y82" i="2"/>
  <c r="CE89" i="2"/>
  <c r="W89" i="2"/>
  <c r="CO88" i="2"/>
  <c r="AG88" i="2"/>
  <c r="CY87" i="2"/>
  <c r="DI86" i="2"/>
  <c r="DS85" i="2"/>
  <c r="CT85" i="2"/>
  <c r="CD85" i="2"/>
  <c r="V85" i="2"/>
  <c r="F85" i="2"/>
  <c r="DT84" i="2"/>
  <c r="DD84" i="2"/>
  <c r="CN84" i="2"/>
  <c r="AF84" i="2"/>
  <c r="P84" i="2"/>
  <c r="ED83" i="2"/>
  <c r="DN83" i="2"/>
  <c r="CX83" i="2"/>
  <c r="CH83" i="2"/>
  <c r="Z83" i="2"/>
  <c r="J83" i="2"/>
  <c r="DX82" i="2"/>
  <c r="DH82" i="2"/>
  <c r="CR82" i="2"/>
  <c r="W82" i="2"/>
  <c r="Q82" i="2"/>
  <c r="M82" i="2"/>
  <c r="I82" i="2"/>
  <c r="E82" i="2"/>
  <c r="EE81" i="2"/>
  <c r="EA81" i="2"/>
  <c r="DW81" i="2"/>
  <c r="DS81" i="2"/>
  <c r="DO81" i="2"/>
  <c r="DK81" i="2"/>
  <c r="DG81" i="2"/>
  <c r="DC81" i="2"/>
  <c r="CY81" i="2"/>
  <c r="CU81" i="2"/>
  <c r="CQ81" i="2"/>
  <c r="CM81" i="2"/>
  <c r="CI81" i="2"/>
  <c r="CE81" i="2"/>
  <c r="AI81" i="2"/>
  <c r="AE81" i="2"/>
  <c r="AA81" i="2"/>
  <c r="W81" i="2"/>
  <c r="S81" i="2"/>
  <c r="O81" i="2"/>
  <c r="K81" i="2"/>
  <c r="G81" i="2"/>
  <c r="EG80" i="2"/>
  <c r="EC80" i="2"/>
  <c r="DY80" i="2"/>
  <c r="DU80" i="2"/>
  <c r="DQ80" i="2"/>
  <c r="DM80" i="2"/>
  <c r="DI80" i="2"/>
  <c r="DE80" i="2"/>
  <c r="DA80" i="2"/>
  <c r="CW80" i="2"/>
  <c r="CS80" i="2"/>
  <c r="CO80" i="2"/>
  <c r="CK80" i="2"/>
  <c r="CG80" i="2"/>
  <c r="AG80" i="2"/>
  <c r="AC80" i="2"/>
  <c r="Y80" i="2"/>
  <c r="U80" i="2"/>
  <c r="Q80" i="2"/>
  <c r="M80" i="2"/>
  <c r="I80" i="2"/>
  <c r="E80" i="2"/>
  <c r="EE79" i="2"/>
  <c r="EA79" i="2"/>
  <c r="DW79" i="2"/>
  <c r="DS79" i="2"/>
  <c r="DO79" i="2"/>
  <c r="DK79" i="2"/>
  <c r="DG79" i="2"/>
  <c r="DC79" i="2"/>
  <c r="CY79" i="2"/>
  <c r="CU79" i="2"/>
  <c r="CQ79" i="2"/>
  <c r="CM79" i="2"/>
  <c r="CI79" i="2"/>
  <c r="CE79" i="2"/>
  <c r="AI79" i="2"/>
  <c r="AE79" i="2"/>
  <c r="AA79" i="2"/>
  <c r="W79" i="2"/>
  <c r="S79" i="2"/>
  <c r="O79" i="2"/>
  <c r="K79" i="2"/>
  <c r="G79" i="2"/>
  <c r="EG78" i="2"/>
  <c r="EC78" i="2"/>
  <c r="DY78" i="2"/>
  <c r="DU78" i="2"/>
  <c r="DQ78" i="2"/>
  <c r="DM78" i="2"/>
  <c r="DI78" i="2"/>
  <c r="DE78" i="2"/>
  <c r="DA78" i="2"/>
  <c r="CW78" i="2"/>
  <c r="CS78" i="2"/>
  <c r="CO78" i="2"/>
  <c r="CK78" i="2"/>
  <c r="CG78" i="2"/>
  <c r="CH91" i="2"/>
  <c r="ED89" i="2"/>
  <c r="G89" i="2"/>
  <c r="Q88" i="2"/>
  <c r="CI87" i="2"/>
  <c r="AA87" i="2"/>
  <c r="CS86" i="2"/>
  <c r="DI85" i="2"/>
  <c r="CP85" i="2"/>
  <c r="AH85" i="2"/>
  <c r="R85" i="2"/>
  <c r="EF84" i="2"/>
  <c r="DP84" i="2"/>
  <c r="CZ84" i="2"/>
  <c r="CJ84" i="2"/>
  <c r="AB84" i="2"/>
  <c r="L84" i="2"/>
  <c r="DZ83" i="2"/>
  <c r="DJ83" i="2"/>
  <c r="CT83" i="2"/>
  <c r="CD83" i="2"/>
  <c r="V83" i="2"/>
  <c r="F83" i="2"/>
  <c r="DT82" i="2"/>
  <c r="DD82" i="2"/>
  <c r="CN82" i="2"/>
  <c r="AF82" i="2"/>
  <c r="U82" i="2"/>
  <c r="P82" i="2"/>
  <c r="L82" i="2"/>
  <c r="H82" i="2"/>
  <c r="D82" i="2"/>
  <c r="ED81" i="2"/>
  <c r="DZ81" i="2"/>
  <c r="DV81" i="2"/>
  <c r="DR81" i="2"/>
  <c r="DN81" i="2"/>
  <c r="DJ81" i="2"/>
  <c r="DF81" i="2"/>
  <c r="DB81" i="2"/>
  <c r="CX81" i="2"/>
  <c r="CT81" i="2"/>
  <c r="CP81" i="2"/>
  <c r="CL81" i="2"/>
  <c r="CH81" i="2"/>
  <c r="CD81" i="2"/>
  <c r="AH81" i="2"/>
  <c r="AD81" i="2"/>
  <c r="Z81" i="2"/>
  <c r="V81" i="2"/>
  <c r="R81" i="2"/>
  <c r="N81" i="2"/>
  <c r="J81" i="2"/>
  <c r="F81" i="2"/>
  <c r="EF80" i="2"/>
  <c r="EB80" i="2"/>
  <c r="DX80" i="2"/>
  <c r="DT80" i="2"/>
  <c r="DP80" i="2"/>
  <c r="DL80" i="2"/>
  <c r="DH80" i="2"/>
  <c r="DD80" i="2"/>
  <c r="CZ80" i="2"/>
  <c r="CV80" i="2"/>
  <c r="CR80" i="2"/>
  <c r="CN80" i="2"/>
  <c r="CJ80" i="2"/>
  <c r="CF80" i="2"/>
  <c r="AF80" i="2"/>
  <c r="AB80" i="2"/>
  <c r="X80" i="2"/>
  <c r="T80" i="2"/>
  <c r="P80" i="2"/>
  <c r="L80" i="2"/>
  <c r="H80" i="2"/>
  <c r="D80" i="2"/>
  <c r="ED79" i="2"/>
  <c r="DZ79" i="2"/>
  <c r="DV79" i="2"/>
  <c r="DR79" i="2"/>
  <c r="DN79" i="2"/>
  <c r="DJ79" i="2"/>
  <c r="DF79" i="2"/>
  <c r="DB79" i="2"/>
  <c r="CX79" i="2"/>
  <c r="CT79" i="2"/>
  <c r="CP79" i="2"/>
  <c r="CL79" i="2"/>
  <c r="CH79" i="2"/>
  <c r="CD79" i="2"/>
  <c r="AH79" i="2"/>
  <c r="AD79" i="2"/>
  <c r="Z79" i="2"/>
  <c r="V79" i="2"/>
  <c r="R79" i="2"/>
  <c r="N79" i="2"/>
  <c r="J79" i="2"/>
  <c r="F79" i="2"/>
  <c r="EF78" i="2"/>
  <c r="EB78" i="2"/>
  <c r="DX78" i="2"/>
  <c r="DT78" i="2"/>
  <c r="DP78" i="2"/>
  <c r="DL78" i="2"/>
  <c r="DH78" i="2"/>
  <c r="DD78" i="2"/>
  <c r="CZ78" i="2"/>
  <c r="CV78" i="2"/>
  <c r="CR78" i="2"/>
  <c r="CN78" i="2"/>
  <c r="CJ78" i="2"/>
  <c r="CF78" i="2"/>
  <c r="Z91" i="2"/>
  <c r="DK89" i="2"/>
  <c r="DU88" i="2"/>
  <c r="EE87" i="2"/>
  <c r="K87" i="2"/>
  <c r="U86" i="2"/>
  <c r="DD85" i="2"/>
  <c r="CL85" i="2"/>
  <c r="AD85" i="2"/>
  <c r="N85" i="2"/>
  <c r="EB84" i="2"/>
  <c r="DL84" i="2"/>
  <c r="CV84" i="2"/>
  <c r="CF84" i="2"/>
  <c r="X84" i="2"/>
  <c r="H84" i="2"/>
  <c r="DV83" i="2"/>
  <c r="DF83" i="2"/>
  <c r="CP83" i="2"/>
  <c r="AH83" i="2"/>
  <c r="R83" i="2"/>
  <c r="EF82" i="2"/>
  <c r="DP82" i="2"/>
  <c r="CZ82" i="2"/>
  <c r="CJ82" i="2"/>
  <c r="AB82" i="2"/>
  <c r="T82" i="2"/>
  <c r="O82" i="2"/>
  <c r="K82" i="2"/>
  <c r="G82" i="2"/>
  <c r="EG81" i="2"/>
  <c r="EC81" i="2"/>
  <c r="DY81" i="2"/>
  <c r="DU81" i="2"/>
  <c r="DQ81" i="2"/>
  <c r="DM81" i="2"/>
  <c r="DI81" i="2"/>
  <c r="DE81" i="2"/>
  <c r="DA81" i="2"/>
  <c r="CW81" i="2"/>
  <c r="CS81" i="2"/>
  <c r="CO81" i="2"/>
  <c r="CK81" i="2"/>
  <c r="CG81" i="2"/>
  <c r="AG81" i="2"/>
  <c r="AC81" i="2"/>
  <c r="Y81" i="2"/>
  <c r="U81" i="2"/>
  <c r="Q81" i="2"/>
  <c r="M81" i="2"/>
  <c r="I81" i="2"/>
  <c r="E81" i="2"/>
  <c r="EE80" i="2"/>
  <c r="EA80" i="2"/>
  <c r="DW80" i="2"/>
  <c r="DS80" i="2"/>
  <c r="DO80" i="2"/>
  <c r="DK80" i="2"/>
  <c r="DG80" i="2"/>
  <c r="DC80" i="2"/>
  <c r="CY80" i="2"/>
  <c r="CU80" i="2"/>
  <c r="CQ80" i="2"/>
  <c r="CM80" i="2"/>
  <c r="CI80" i="2"/>
  <c r="CE80" i="2"/>
  <c r="AI80" i="2"/>
  <c r="AE80" i="2"/>
  <c r="AA80" i="2"/>
  <c r="W80" i="2"/>
  <c r="S80" i="2"/>
  <c r="O80" i="2"/>
  <c r="K80" i="2"/>
  <c r="G80" i="2"/>
  <c r="EG79" i="2"/>
  <c r="EC79" i="2"/>
  <c r="DY79" i="2"/>
  <c r="DU79" i="2"/>
  <c r="DQ79" i="2"/>
  <c r="DM79" i="2"/>
  <c r="DI79" i="2"/>
  <c r="DE79" i="2"/>
  <c r="DA79" i="2"/>
  <c r="CW79" i="2"/>
  <c r="CS79" i="2"/>
  <c r="CO79" i="2"/>
  <c r="CK79" i="2"/>
  <c r="CG79" i="2"/>
  <c r="AG79" i="2"/>
  <c r="AC79" i="2"/>
  <c r="Y79" i="2"/>
  <c r="U79" i="2"/>
  <c r="Q79" i="2"/>
  <c r="M79" i="2"/>
  <c r="I79" i="2"/>
  <c r="E79" i="2"/>
  <c r="EE78" i="2"/>
  <c r="EA78" i="2"/>
  <c r="DW78" i="2"/>
  <c r="DS78" i="2"/>
  <c r="DO78" i="2"/>
  <c r="DK78" i="2"/>
  <c r="DG78" i="2"/>
  <c r="DC78" i="2"/>
  <c r="CY78" i="2"/>
  <c r="CU78" i="2"/>
  <c r="CQ78" i="2"/>
  <c r="CM78" i="2"/>
  <c r="CI78" i="2"/>
  <c r="CE78" i="2"/>
  <c r="CR90" i="2"/>
  <c r="J85" i="2"/>
  <c r="T84" i="2"/>
  <c r="CL83" i="2"/>
  <c r="AD83" i="2"/>
  <c r="CV82" i="2"/>
  <c r="J82" i="2"/>
  <c r="DX81" i="2"/>
  <c r="DH81" i="2"/>
  <c r="CR81" i="2"/>
  <c r="T81" i="2"/>
  <c r="D81" i="2"/>
  <c r="DR80" i="2"/>
  <c r="DB80" i="2"/>
  <c r="CL80" i="2"/>
  <c r="AD80" i="2"/>
  <c r="N80" i="2"/>
  <c r="EB79" i="2"/>
  <c r="DL79" i="2"/>
  <c r="CV79" i="2"/>
  <c r="CF79" i="2"/>
  <c r="X79" i="2"/>
  <c r="H79" i="2"/>
  <c r="DV78" i="2"/>
  <c r="DF78" i="2"/>
  <c r="CP78" i="2"/>
  <c r="AG78" i="2"/>
  <c r="AC78" i="2"/>
  <c r="Y78" i="2"/>
  <c r="U78" i="2"/>
  <c r="Q78" i="2"/>
  <c r="M78" i="2"/>
  <c r="I78" i="2"/>
  <c r="E78" i="2"/>
  <c r="EE77" i="2"/>
  <c r="EA77" i="2"/>
  <c r="DW77" i="2"/>
  <c r="DS77" i="2"/>
  <c r="DO77" i="2"/>
  <c r="DK77" i="2"/>
  <c r="DG77" i="2"/>
  <c r="DC77" i="2"/>
  <c r="CY77" i="2"/>
  <c r="CU77" i="2"/>
  <c r="CQ77" i="2"/>
  <c r="CM77" i="2"/>
  <c r="CI77" i="2"/>
  <c r="CE77" i="2"/>
  <c r="AI77" i="2"/>
  <c r="AE77" i="2"/>
  <c r="AA77" i="2"/>
  <c r="W77" i="2"/>
  <c r="S77" i="2"/>
  <c r="O77" i="2"/>
  <c r="K77" i="2"/>
  <c r="G77" i="2"/>
  <c r="EG76" i="2"/>
  <c r="EC76" i="2"/>
  <c r="DY76" i="2"/>
  <c r="DU76" i="2"/>
  <c r="DQ76" i="2"/>
  <c r="DM76" i="2"/>
  <c r="DI76" i="2"/>
  <c r="DE76" i="2"/>
  <c r="DA76" i="2"/>
  <c r="CW76" i="2"/>
  <c r="CS76" i="2"/>
  <c r="CO76" i="2"/>
  <c r="CK76" i="2"/>
  <c r="CG76" i="2"/>
  <c r="AG76" i="2"/>
  <c r="AC76" i="2"/>
  <c r="Y76" i="2"/>
  <c r="U76" i="2"/>
  <c r="Q76" i="2"/>
  <c r="M76" i="2"/>
  <c r="I76" i="2"/>
  <c r="E76" i="2"/>
  <c r="EE75" i="2"/>
  <c r="EA75" i="2"/>
  <c r="DW75" i="2"/>
  <c r="DS75" i="2"/>
  <c r="DO75" i="2"/>
  <c r="DK75" i="2"/>
  <c r="DG75" i="2"/>
  <c r="DC75" i="2"/>
  <c r="CY75" i="2"/>
  <c r="CU75" i="2"/>
  <c r="CQ75" i="2"/>
  <c r="CM75" i="2"/>
  <c r="CI75" i="2"/>
  <c r="CE75" i="2"/>
  <c r="AI75" i="2"/>
  <c r="AE75" i="2"/>
  <c r="AA75" i="2"/>
  <c r="W75" i="2"/>
  <c r="S75" i="2"/>
  <c r="O75" i="2"/>
  <c r="K75" i="2"/>
  <c r="G75" i="2"/>
  <c r="EG74" i="2"/>
  <c r="EC74" i="2"/>
  <c r="DY74" i="2"/>
  <c r="DU74" i="2"/>
  <c r="DQ74" i="2"/>
  <c r="DM74" i="2"/>
  <c r="DI74" i="2"/>
  <c r="DE74" i="2"/>
  <c r="DA74" i="2"/>
  <c r="CW74" i="2"/>
  <c r="CS74" i="2"/>
  <c r="CO74" i="2"/>
  <c r="CK74" i="2"/>
  <c r="CG74" i="2"/>
  <c r="AG74" i="2"/>
  <c r="AC74" i="2"/>
  <c r="Y74" i="2"/>
  <c r="U74" i="2"/>
  <c r="Q74" i="2"/>
  <c r="M74" i="2"/>
  <c r="I74" i="2"/>
  <c r="E74" i="2"/>
  <c r="EE73" i="2"/>
  <c r="EA73" i="2"/>
  <c r="DW73" i="2"/>
  <c r="DS73" i="2"/>
  <c r="DO73" i="2"/>
  <c r="DK73" i="2"/>
  <c r="DG73" i="2"/>
  <c r="DC73" i="2"/>
  <c r="CY73" i="2"/>
  <c r="CU73" i="2"/>
  <c r="CQ73" i="2"/>
  <c r="CM73" i="2"/>
  <c r="CI73" i="2"/>
  <c r="CE73" i="2"/>
  <c r="AI73" i="2"/>
  <c r="AE73" i="2"/>
  <c r="AA73" i="2"/>
  <c r="W73" i="2"/>
  <c r="S73" i="2"/>
  <c r="O73" i="2"/>
  <c r="K73" i="2"/>
  <c r="G73" i="2"/>
  <c r="EG72" i="2"/>
  <c r="EC72" i="2"/>
  <c r="DY72" i="2"/>
  <c r="DU72" i="2"/>
  <c r="DQ72" i="2"/>
  <c r="DM72" i="2"/>
  <c r="DI72" i="2"/>
  <c r="DE72" i="2"/>
  <c r="DA72" i="2"/>
  <c r="CW72" i="2"/>
  <c r="CS72" i="2"/>
  <c r="CO72" i="2"/>
  <c r="CK72" i="2"/>
  <c r="CG72" i="2"/>
  <c r="AG72" i="2"/>
  <c r="AC72" i="2"/>
  <c r="Y72" i="2"/>
  <c r="U72" i="2"/>
  <c r="Q72" i="2"/>
  <c r="M72" i="2"/>
  <c r="I72" i="2"/>
  <c r="E72" i="2"/>
  <c r="EE71" i="2"/>
  <c r="EA71" i="2"/>
  <c r="DW71" i="2"/>
  <c r="DS71" i="2"/>
  <c r="DO71" i="2"/>
  <c r="DK71" i="2"/>
  <c r="DG71" i="2"/>
  <c r="DC71" i="2"/>
  <c r="CY71" i="2"/>
  <c r="CU71" i="2"/>
  <c r="CQ71" i="2"/>
  <c r="CM71" i="2"/>
  <c r="CI71" i="2"/>
  <c r="CE71" i="2"/>
  <c r="AI71" i="2"/>
  <c r="AE71" i="2"/>
  <c r="AA71" i="2"/>
  <c r="W71" i="2"/>
  <c r="S71" i="2"/>
  <c r="O71" i="2"/>
  <c r="K71" i="2"/>
  <c r="G71" i="2"/>
  <c r="EG70" i="2"/>
  <c r="EC70" i="2"/>
  <c r="DY70" i="2"/>
  <c r="DU70" i="2"/>
  <c r="DQ70" i="2"/>
  <c r="DM70" i="2"/>
  <c r="DI70" i="2"/>
  <c r="DE70" i="2"/>
  <c r="DA70" i="2"/>
  <c r="CW70" i="2"/>
  <c r="CS70" i="2"/>
  <c r="CO70" i="2"/>
  <c r="CK70" i="2"/>
  <c r="CG70" i="2"/>
  <c r="AG70" i="2"/>
  <c r="AC70" i="2"/>
  <c r="Y70" i="2"/>
  <c r="U70" i="2"/>
  <c r="Q70" i="2"/>
  <c r="M70" i="2"/>
  <c r="I70" i="2"/>
  <c r="E70" i="2"/>
  <c r="EE69" i="2"/>
  <c r="EA69" i="2"/>
  <c r="DW69" i="2"/>
  <c r="DS69" i="2"/>
  <c r="DO69" i="2"/>
  <c r="DK69" i="2"/>
  <c r="DG69" i="2"/>
  <c r="CU89" i="2"/>
  <c r="DO87" i="2"/>
  <c r="E86" i="2"/>
  <c r="DX84" i="2"/>
  <c r="D84" i="2"/>
  <c r="N83" i="2"/>
  <c r="CF82" i="2"/>
  <c r="X82" i="2"/>
  <c r="F82" i="2"/>
  <c r="DT81" i="2"/>
  <c r="DD81" i="2"/>
  <c r="CN81" i="2"/>
  <c r="AF81" i="2"/>
  <c r="P81" i="2"/>
  <c r="ED80" i="2"/>
  <c r="DN80" i="2"/>
  <c r="CX80" i="2"/>
  <c r="CH80" i="2"/>
  <c r="Z80" i="2"/>
  <c r="J80" i="2"/>
  <c r="DX79" i="2"/>
  <c r="DH79" i="2"/>
  <c r="CR79" i="2"/>
  <c r="T79" i="2"/>
  <c r="D79" i="2"/>
  <c r="DR78" i="2"/>
  <c r="DB78" i="2"/>
  <c r="CL78" i="2"/>
  <c r="AF78" i="2"/>
  <c r="AB78" i="2"/>
  <c r="X78" i="2"/>
  <c r="T78" i="2"/>
  <c r="P78" i="2"/>
  <c r="L78" i="2"/>
  <c r="H78" i="2"/>
  <c r="D78" i="2"/>
  <c r="ED77" i="2"/>
  <c r="DZ77" i="2"/>
  <c r="DV77" i="2"/>
  <c r="DR77" i="2"/>
  <c r="DN77" i="2"/>
  <c r="DJ77" i="2"/>
  <c r="DF77" i="2"/>
  <c r="DB77" i="2"/>
  <c r="CX77" i="2"/>
  <c r="CT77" i="2"/>
  <c r="CP77" i="2"/>
  <c r="CL77" i="2"/>
  <c r="CH77" i="2"/>
  <c r="CD77" i="2"/>
  <c r="AH77" i="2"/>
  <c r="AD77" i="2"/>
  <c r="Z77" i="2"/>
  <c r="V77" i="2"/>
  <c r="R77" i="2"/>
  <c r="N77" i="2"/>
  <c r="J77" i="2"/>
  <c r="F77" i="2"/>
  <c r="EF76" i="2"/>
  <c r="EB76" i="2"/>
  <c r="DX76" i="2"/>
  <c r="DT76" i="2"/>
  <c r="DP76" i="2"/>
  <c r="DL76" i="2"/>
  <c r="DH76" i="2"/>
  <c r="DD76" i="2"/>
  <c r="CZ76" i="2"/>
  <c r="CV76" i="2"/>
  <c r="CR76" i="2"/>
  <c r="CN76" i="2"/>
  <c r="CJ76" i="2"/>
  <c r="CF76" i="2"/>
  <c r="AF76" i="2"/>
  <c r="AB76" i="2"/>
  <c r="X76" i="2"/>
  <c r="T76" i="2"/>
  <c r="P76" i="2"/>
  <c r="L76" i="2"/>
  <c r="H76" i="2"/>
  <c r="D76" i="2"/>
  <c r="ED75" i="2"/>
  <c r="DZ75" i="2"/>
  <c r="DV75" i="2"/>
  <c r="DR75" i="2"/>
  <c r="DN75" i="2"/>
  <c r="DJ75" i="2"/>
  <c r="DF75" i="2"/>
  <c r="DB75" i="2"/>
  <c r="CX75" i="2"/>
  <c r="CT75" i="2"/>
  <c r="CP75" i="2"/>
  <c r="CL75" i="2"/>
  <c r="CH75" i="2"/>
  <c r="CD75" i="2"/>
  <c r="AH75" i="2"/>
  <c r="AD75" i="2"/>
  <c r="Z75" i="2"/>
  <c r="V75" i="2"/>
  <c r="R75" i="2"/>
  <c r="N75" i="2"/>
  <c r="J75" i="2"/>
  <c r="F75" i="2"/>
  <c r="EF74" i="2"/>
  <c r="EB74" i="2"/>
  <c r="DX74" i="2"/>
  <c r="DT74" i="2"/>
  <c r="DP74" i="2"/>
  <c r="DL74" i="2"/>
  <c r="DH74" i="2"/>
  <c r="DD74" i="2"/>
  <c r="CZ74" i="2"/>
  <c r="CV74" i="2"/>
  <c r="CR74" i="2"/>
  <c r="CN74" i="2"/>
  <c r="CJ74" i="2"/>
  <c r="CF74" i="2"/>
  <c r="AF74" i="2"/>
  <c r="AB74" i="2"/>
  <c r="X74" i="2"/>
  <c r="T74" i="2"/>
  <c r="P74" i="2"/>
  <c r="L74" i="2"/>
  <c r="H74" i="2"/>
  <c r="D74" i="2"/>
  <c r="ED73" i="2"/>
  <c r="DZ73" i="2"/>
  <c r="DV73" i="2"/>
  <c r="DR73" i="2"/>
  <c r="DN73" i="2"/>
  <c r="DJ73" i="2"/>
  <c r="DF73" i="2"/>
  <c r="DB73" i="2"/>
  <c r="CX73" i="2"/>
  <c r="CT73" i="2"/>
  <c r="CP73" i="2"/>
  <c r="CL73" i="2"/>
  <c r="CH73" i="2"/>
  <c r="CD73" i="2"/>
  <c r="AH73" i="2"/>
  <c r="AD73" i="2"/>
  <c r="Z73" i="2"/>
  <c r="V73" i="2"/>
  <c r="R73" i="2"/>
  <c r="N73" i="2"/>
  <c r="J73" i="2"/>
  <c r="F73" i="2"/>
  <c r="EF72" i="2"/>
  <c r="EB72" i="2"/>
  <c r="DX72" i="2"/>
  <c r="DT72" i="2"/>
  <c r="DP72" i="2"/>
  <c r="DL72" i="2"/>
  <c r="DH72" i="2"/>
  <c r="DD72" i="2"/>
  <c r="CZ72" i="2"/>
  <c r="CV72" i="2"/>
  <c r="CR72" i="2"/>
  <c r="CN72" i="2"/>
  <c r="CJ72" i="2"/>
  <c r="CF72" i="2"/>
  <c r="AF72" i="2"/>
  <c r="AB72" i="2"/>
  <c r="X72" i="2"/>
  <c r="T72" i="2"/>
  <c r="P72" i="2"/>
  <c r="L72" i="2"/>
  <c r="H72" i="2"/>
  <c r="D72" i="2"/>
  <c r="ED71" i="2"/>
  <c r="DZ71" i="2"/>
  <c r="DV71" i="2"/>
  <c r="DR71" i="2"/>
  <c r="DN71" i="2"/>
  <c r="DJ71" i="2"/>
  <c r="DF71" i="2"/>
  <c r="DB71" i="2"/>
  <c r="CX71" i="2"/>
  <c r="CT71" i="2"/>
  <c r="CP71" i="2"/>
  <c r="CL71" i="2"/>
  <c r="CH71" i="2"/>
  <c r="CD71" i="2"/>
  <c r="AH71" i="2"/>
  <c r="AD71" i="2"/>
  <c r="Z71" i="2"/>
  <c r="V71" i="2"/>
  <c r="R71" i="2"/>
  <c r="N71" i="2"/>
  <c r="J71" i="2"/>
  <c r="F71" i="2"/>
  <c r="EF70" i="2"/>
  <c r="EB70" i="2"/>
  <c r="DX70" i="2"/>
  <c r="DT70" i="2"/>
  <c r="DP70" i="2"/>
  <c r="DL70" i="2"/>
  <c r="DH70" i="2"/>
  <c r="DD70" i="2"/>
  <c r="CZ70" i="2"/>
  <c r="CV70" i="2"/>
  <c r="CR70" i="2"/>
  <c r="CN70" i="2"/>
  <c r="CJ70" i="2"/>
  <c r="CF70" i="2"/>
  <c r="CY85" i="2"/>
  <c r="DH84" i="2"/>
  <c r="DR83" i="2"/>
  <c r="EB82" i="2"/>
  <c r="S82" i="2"/>
  <c r="EF81" i="2"/>
  <c r="DP81" i="2"/>
  <c r="CZ81" i="2"/>
  <c r="CJ81" i="2"/>
  <c r="AB81" i="2"/>
  <c r="L81" i="2"/>
  <c r="DZ80" i="2"/>
  <c r="DJ80" i="2"/>
  <c r="CT80" i="2"/>
  <c r="CD80" i="2"/>
  <c r="V80" i="2"/>
  <c r="F80" i="2"/>
  <c r="DT79" i="2"/>
  <c r="DD79" i="2"/>
  <c r="CN79" i="2"/>
  <c r="AF79" i="2"/>
  <c r="P79" i="2"/>
  <c r="ED78" i="2"/>
  <c r="DN78" i="2"/>
  <c r="CX78" i="2"/>
  <c r="CH78" i="2"/>
  <c r="AI78" i="2"/>
  <c r="AE78" i="2"/>
  <c r="AA78" i="2"/>
  <c r="W78" i="2"/>
  <c r="S78" i="2"/>
  <c r="O78" i="2"/>
  <c r="K78" i="2"/>
  <c r="G78" i="2"/>
  <c r="EG77" i="2"/>
  <c r="EC77" i="2"/>
  <c r="DY77" i="2"/>
  <c r="DU77" i="2"/>
  <c r="DQ77" i="2"/>
  <c r="DM77" i="2"/>
  <c r="DI77" i="2"/>
  <c r="DE77" i="2"/>
  <c r="DA77" i="2"/>
  <c r="CW77" i="2"/>
  <c r="CS77" i="2"/>
  <c r="CO77" i="2"/>
  <c r="CK77" i="2"/>
  <c r="CG77" i="2"/>
  <c r="AG77" i="2"/>
  <c r="AC77" i="2"/>
  <c r="Y77" i="2"/>
  <c r="U77" i="2"/>
  <c r="Q77" i="2"/>
  <c r="M77" i="2"/>
  <c r="I77" i="2"/>
  <c r="E77" i="2"/>
  <c r="EE76" i="2"/>
  <c r="EA76" i="2"/>
  <c r="DW76" i="2"/>
  <c r="DS76" i="2"/>
  <c r="DO76" i="2"/>
  <c r="DK76" i="2"/>
  <c r="DG76" i="2"/>
  <c r="DC76" i="2"/>
  <c r="CY76" i="2"/>
  <c r="CU76" i="2"/>
  <c r="CQ76" i="2"/>
  <c r="CM76" i="2"/>
  <c r="CI76" i="2"/>
  <c r="CE76" i="2"/>
  <c r="AI76" i="2"/>
  <c r="AE76" i="2"/>
  <c r="AA76" i="2"/>
  <c r="W76" i="2"/>
  <c r="S76" i="2"/>
  <c r="O76" i="2"/>
  <c r="K76" i="2"/>
  <c r="G76" i="2"/>
  <c r="EG75" i="2"/>
  <c r="EC75" i="2"/>
  <c r="DY75" i="2"/>
  <c r="DU75" i="2"/>
  <c r="DQ75" i="2"/>
  <c r="DM75" i="2"/>
  <c r="DI75" i="2"/>
  <c r="DE75" i="2"/>
  <c r="DA75" i="2"/>
  <c r="CW75" i="2"/>
  <c r="CS75" i="2"/>
  <c r="CO75" i="2"/>
  <c r="CK75" i="2"/>
  <c r="CG75" i="2"/>
  <c r="AG75" i="2"/>
  <c r="AC75" i="2"/>
  <c r="Y75" i="2"/>
  <c r="U75" i="2"/>
  <c r="Q75" i="2"/>
  <c r="M75" i="2"/>
  <c r="I75" i="2"/>
  <c r="E75" i="2"/>
  <c r="EE74" i="2"/>
  <c r="EA74" i="2"/>
  <c r="DW74" i="2"/>
  <c r="DS74" i="2"/>
  <c r="DO74" i="2"/>
  <c r="DK74" i="2"/>
  <c r="DG74" i="2"/>
  <c r="DC74" i="2"/>
  <c r="CY74" i="2"/>
  <c r="CU74" i="2"/>
  <c r="CQ74" i="2"/>
  <c r="CM74" i="2"/>
  <c r="CI74" i="2"/>
  <c r="CE74" i="2"/>
  <c r="AI74" i="2"/>
  <c r="AE74" i="2"/>
  <c r="AA74" i="2"/>
  <c r="W74" i="2"/>
  <c r="S74" i="2"/>
  <c r="O74" i="2"/>
  <c r="K74" i="2"/>
  <c r="G74" i="2"/>
  <c r="EG73" i="2"/>
  <c r="EC73" i="2"/>
  <c r="DY73" i="2"/>
  <c r="DU73" i="2"/>
  <c r="DQ73" i="2"/>
  <c r="DM73" i="2"/>
  <c r="DI73" i="2"/>
  <c r="DE73" i="2"/>
  <c r="DA73" i="2"/>
  <c r="CW73" i="2"/>
  <c r="CS73" i="2"/>
  <c r="CO73" i="2"/>
  <c r="CK73" i="2"/>
  <c r="CG73" i="2"/>
  <c r="AG73" i="2"/>
  <c r="AC73" i="2"/>
  <c r="Y73" i="2"/>
  <c r="U73" i="2"/>
  <c r="Q73" i="2"/>
  <c r="M73" i="2"/>
  <c r="I73" i="2"/>
  <c r="E73" i="2"/>
  <c r="EE72" i="2"/>
  <c r="EA72" i="2"/>
  <c r="DW72" i="2"/>
  <c r="DS72" i="2"/>
  <c r="DO72" i="2"/>
  <c r="DK72" i="2"/>
  <c r="DG72" i="2"/>
  <c r="DC72" i="2"/>
  <c r="CY72" i="2"/>
  <c r="CU72" i="2"/>
  <c r="CQ72" i="2"/>
  <c r="CM72" i="2"/>
  <c r="CI72" i="2"/>
  <c r="CE72" i="2"/>
  <c r="AI72" i="2"/>
  <c r="AE72" i="2"/>
  <c r="AA72" i="2"/>
  <c r="W72" i="2"/>
  <c r="S72" i="2"/>
  <c r="O72" i="2"/>
  <c r="K72" i="2"/>
  <c r="G72" i="2"/>
  <c r="EG71" i="2"/>
  <c r="EC71" i="2"/>
  <c r="DY71" i="2"/>
  <c r="DU71" i="2"/>
  <c r="DQ71" i="2"/>
  <c r="DM71" i="2"/>
  <c r="DI71" i="2"/>
  <c r="DE71" i="2"/>
  <c r="DA71" i="2"/>
  <c r="CW71" i="2"/>
  <c r="CS71" i="2"/>
  <c r="CO71" i="2"/>
  <c r="CK71" i="2"/>
  <c r="CG71" i="2"/>
  <c r="AG71" i="2"/>
  <c r="AC71" i="2"/>
  <c r="Y71" i="2"/>
  <c r="U71" i="2"/>
  <c r="Q71" i="2"/>
  <c r="M71" i="2"/>
  <c r="I71" i="2"/>
  <c r="E71" i="2"/>
  <c r="EE70" i="2"/>
  <c r="EA70" i="2"/>
  <c r="DW70" i="2"/>
  <c r="DS70" i="2"/>
  <c r="DO70" i="2"/>
  <c r="DK70" i="2"/>
  <c r="DG70" i="2"/>
  <c r="DC70" i="2"/>
  <c r="CY70" i="2"/>
  <c r="CU70" i="2"/>
  <c r="CQ70" i="2"/>
  <c r="CM70" i="2"/>
  <c r="CI70" i="2"/>
  <c r="CE70" i="2"/>
  <c r="DE88" i="2"/>
  <c r="CR84" i="2"/>
  <c r="DL82" i="2"/>
  <c r="DL81" i="2"/>
  <c r="DV80" i="2"/>
  <c r="EF79" i="2"/>
  <c r="L79" i="2"/>
  <c r="CD78" i="2"/>
  <c r="V78" i="2"/>
  <c r="F78" i="2"/>
  <c r="DT77" i="2"/>
  <c r="DD77" i="2"/>
  <c r="CN77" i="2"/>
  <c r="AF77" i="2"/>
  <c r="P77" i="2"/>
  <c r="ED76" i="2"/>
  <c r="DN76" i="2"/>
  <c r="CX76" i="2"/>
  <c r="CH76" i="2"/>
  <c r="Z76" i="2"/>
  <c r="J76" i="2"/>
  <c r="DX75" i="2"/>
  <c r="DH75" i="2"/>
  <c r="CR75" i="2"/>
  <c r="T75" i="2"/>
  <c r="D75" i="2"/>
  <c r="DR74" i="2"/>
  <c r="DB74" i="2"/>
  <c r="CL74" i="2"/>
  <c r="AD74" i="2"/>
  <c r="N74" i="2"/>
  <c r="EB73" i="2"/>
  <c r="DL73" i="2"/>
  <c r="CV73" i="2"/>
  <c r="CF73" i="2"/>
  <c r="X73" i="2"/>
  <c r="H73" i="2"/>
  <c r="DV72" i="2"/>
  <c r="DF72" i="2"/>
  <c r="CP72" i="2"/>
  <c r="AH72" i="2"/>
  <c r="R72" i="2"/>
  <c r="EF71" i="2"/>
  <c r="DP71" i="2"/>
  <c r="CZ71" i="2"/>
  <c r="CJ71" i="2"/>
  <c r="AB71" i="2"/>
  <c r="L71" i="2"/>
  <c r="DZ70" i="2"/>
  <c r="DJ70" i="2"/>
  <c r="CT70" i="2"/>
  <c r="CD70" i="2"/>
  <c r="AI70" i="2"/>
  <c r="AD70" i="2"/>
  <c r="X70" i="2"/>
  <c r="S70" i="2"/>
  <c r="N70" i="2"/>
  <c r="H70" i="2"/>
  <c r="EG69" i="2"/>
  <c r="EB69" i="2"/>
  <c r="DV69" i="2"/>
  <c r="DQ69" i="2"/>
  <c r="DL69" i="2"/>
  <c r="DF69" i="2"/>
  <c r="DB69" i="2"/>
  <c r="CX69" i="2"/>
  <c r="CT69" i="2"/>
  <c r="CP69" i="2"/>
  <c r="CL69" i="2"/>
  <c r="CH69" i="2"/>
  <c r="CD69" i="2"/>
  <c r="AH69" i="2"/>
  <c r="AD69" i="2"/>
  <c r="Z69" i="2"/>
  <c r="V69" i="2"/>
  <c r="R69" i="2"/>
  <c r="N69" i="2"/>
  <c r="J69" i="2"/>
  <c r="F69" i="2"/>
  <c r="EF68" i="2"/>
  <c r="EB68" i="2"/>
  <c r="DX68" i="2"/>
  <c r="DT68" i="2"/>
  <c r="DP68" i="2"/>
  <c r="DL68" i="2"/>
  <c r="DH68" i="2"/>
  <c r="DD68" i="2"/>
  <c r="CZ68" i="2"/>
  <c r="CV68" i="2"/>
  <c r="CR68" i="2"/>
  <c r="CN68" i="2"/>
  <c r="CJ68" i="2"/>
  <c r="CF68" i="2"/>
  <c r="AF68" i="2"/>
  <c r="AB68" i="2"/>
  <c r="X68" i="2"/>
  <c r="T68" i="2"/>
  <c r="P68" i="2"/>
  <c r="L68" i="2"/>
  <c r="H68" i="2"/>
  <c r="D68" i="2"/>
  <c r="ED67" i="2"/>
  <c r="DZ67" i="2"/>
  <c r="DV67" i="2"/>
  <c r="DR67" i="2"/>
  <c r="DN67" i="2"/>
  <c r="DJ67" i="2"/>
  <c r="DF67" i="2"/>
  <c r="DB67" i="2"/>
  <c r="CX67" i="2"/>
  <c r="CT67" i="2"/>
  <c r="CP67" i="2"/>
  <c r="CL67" i="2"/>
  <c r="CH67" i="2"/>
  <c r="CD67" i="2"/>
  <c r="AH67" i="2"/>
  <c r="AD67" i="2"/>
  <c r="Z67" i="2"/>
  <c r="V67" i="2"/>
  <c r="R67" i="2"/>
  <c r="N67" i="2"/>
  <c r="J67" i="2"/>
  <c r="F67" i="2"/>
  <c r="EF66" i="2"/>
  <c r="EB66" i="2"/>
  <c r="DX66" i="2"/>
  <c r="DT66" i="2"/>
  <c r="DP66" i="2"/>
  <c r="DL66" i="2"/>
  <c r="DH66" i="2"/>
  <c r="DD66" i="2"/>
  <c r="CZ66" i="2"/>
  <c r="CV66" i="2"/>
  <c r="CR66" i="2"/>
  <c r="CN66" i="2"/>
  <c r="CJ66" i="2"/>
  <c r="CF66" i="2"/>
  <c r="AF66" i="2"/>
  <c r="AB66" i="2"/>
  <c r="X66" i="2"/>
  <c r="T66" i="2"/>
  <c r="P66" i="2"/>
  <c r="L66" i="2"/>
  <c r="H66" i="2"/>
  <c r="D66" i="2"/>
  <c r="ED65" i="2"/>
  <c r="DZ65" i="2"/>
  <c r="DV65" i="2"/>
  <c r="DR65" i="2"/>
  <c r="DN65" i="2"/>
  <c r="DJ65" i="2"/>
  <c r="DF65" i="2"/>
  <c r="DB65" i="2"/>
  <c r="CX65" i="2"/>
  <c r="CT65" i="2"/>
  <c r="CP65" i="2"/>
  <c r="CL65" i="2"/>
  <c r="CH65" i="2"/>
  <c r="CD65" i="2"/>
  <c r="AH65" i="2"/>
  <c r="AD65" i="2"/>
  <c r="Z65" i="2"/>
  <c r="V65" i="2"/>
  <c r="R65" i="2"/>
  <c r="N65" i="2"/>
  <c r="J65" i="2"/>
  <c r="F65" i="2"/>
  <c r="EF64" i="2"/>
  <c r="EB64" i="2"/>
  <c r="DX64" i="2"/>
  <c r="DT64" i="2"/>
  <c r="DP64" i="2"/>
  <c r="DL64" i="2"/>
  <c r="DH64" i="2"/>
  <c r="DD64" i="2"/>
  <c r="CZ64" i="2"/>
  <c r="CV64" i="2"/>
  <c r="CR64" i="2"/>
  <c r="CN64" i="2"/>
  <c r="CJ64" i="2"/>
  <c r="CF64" i="2"/>
  <c r="AF64" i="2"/>
  <c r="AB64" i="2"/>
  <c r="X64" i="2"/>
  <c r="T64" i="2"/>
  <c r="P64" i="2"/>
  <c r="L64" i="2"/>
  <c r="H64" i="2"/>
  <c r="D64" i="2"/>
  <c r="ED63" i="2"/>
  <c r="DZ63" i="2"/>
  <c r="DV63" i="2"/>
  <c r="DR63" i="2"/>
  <c r="DN63" i="2"/>
  <c r="DJ63" i="2"/>
  <c r="DF63" i="2"/>
  <c r="DB63" i="2"/>
  <c r="CX63" i="2"/>
  <c r="CT63" i="2"/>
  <c r="CP63" i="2"/>
  <c r="CL63" i="2"/>
  <c r="CH63" i="2"/>
  <c r="CD63" i="2"/>
  <c r="AH63" i="2"/>
  <c r="AD63" i="2"/>
  <c r="Z63" i="2"/>
  <c r="V63" i="2"/>
  <c r="R63" i="2"/>
  <c r="N63" i="2"/>
  <c r="J63" i="2"/>
  <c r="F63" i="2"/>
  <c r="EF62" i="2"/>
  <c r="EB62" i="2"/>
  <c r="DX62" i="2"/>
  <c r="DT62" i="2"/>
  <c r="DP62" i="2"/>
  <c r="DL62" i="2"/>
  <c r="DH62" i="2"/>
  <c r="DD62" i="2"/>
  <c r="CZ62" i="2"/>
  <c r="DY86" i="2"/>
  <c r="CV81" i="2"/>
  <c r="DF80" i="2"/>
  <c r="DP79" i="2"/>
  <c r="DZ78" i="2"/>
  <c r="AH78" i="2"/>
  <c r="R78" i="2"/>
  <c r="EF77" i="2"/>
  <c r="DP77" i="2"/>
  <c r="CZ77" i="2"/>
  <c r="CJ77" i="2"/>
  <c r="AB77" i="2"/>
  <c r="L77" i="2"/>
  <c r="DZ76" i="2"/>
  <c r="DJ76" i="2"/>
  <c r="CT76" i="2"/>
  <c r="CD76" i="2"/>
  <c r="V76" i="2"/>
  <c r="F76" i="2"/>
  <c r="DT75" i="2"/>
  <c r="DD75" i="2"/>
  <c r="CN75" i="2"/>
  <c r="AF75" i="2"/>
  <c r="P75" i="2"/>
  <c r="ED74" i="2"/>
  <c r="DN74" i="2"/>
  <c r="CX74" i="2"/>
  <c r="CH74" i="2"/>
  <c r="Z74" i="2"/>
  <c r="J74" i="2"/>
  <c r="DX73" i="2"/>
  <c r="DH73" i="2"/>
  <c r="CR73" i="2"/>
  <c r="T73" i="2"/>
  <c r="D73" i="2"/>
  <c r="DR72" i="2"/>
  <c r="DB72" i="2"/>
  <c r="CL72" i="2"/>
  <c r="AD72" i="2"/>
  <c r="N72" i="2"/>
  <c r="EB71" i="2"/>
  <c r="DL71" i="2"/>
  <c r="CV71" i="2"/>
  <c r="CF71" i="2"/>
  <c r="X71" i="2"/>
  <c r="H71" i="2"/>
  <c r="DV70" i="2"/>
  <c r="DF70" i="2"/>
  <c r="CP70" i="2"/>
  <c r="AH70" i="2"/>
  <c r="AB70" i="2"/>
  <c r="W70" i="2"/>
  <c r="R70" i="2"/>
  <c r="L70" i="2"/>
  <c r="G70" i="2"/>
  <c r="EF69" i="2"/>
  <c r="DZ69" i="2"/>
  <c r="DU69" i="2"/>
  <c r="DP69" i="2"/>
  <c r="DJ69" i="2"/>
  <c r="DE69" i="2"/>
  <c r="DA69" i="2"/>
  <c r="CW69" i="2"/>
  <c r="CS69" i="2"/>
  <c r="CO69" i="2"/>
  <c r="CK69" i="2"/>
  <c r="CG69" i="2"/>
  <c r="AG69" i="2"/>
  <c r="AC69" i="2"/>
  <c r="Y69" i="2"/>
  <c r="U69" i="2"/>
  <c r="Q69" i="2"/>
  <c r="M69" i="2"/>
  <c r="I69" i="2"/>
  <c r="E69" i="2"/>
  <c r="EE68" i="2"/>
  <c r="EA68" i="2"/>
  <c r="DW68" i="2"/>
  <c r="DS68" i="2"/>
  <c r="DO68" i="2"/>
  <c r="DK68" i="2"/>
  <c r="DG68" i="2"/>
  <c r="DC68" i="2"/>
  <c r="CY68" i="2"/>
  <c r="CU68" i="2"/>
  <c r="CQ68" i="2"/>
  <c r="CM68" i="2"/>
  <c r="CI68" i="2"/>
  <c r="CE68" i="2"/>
  <c r="AI68" i="2"/>
  <c r="AE68" i="2"/>
  <c r="AA68" i="2"/>
  <c r="W68" i="2"/>
  <c r="S68" i="2"/>
  <c r="O68" i="2"/>
  <c r="K68" i="2"/>
  <c r="G68" i="2"/>
  <c r="EG67" i="2"/>
  <c r="EC67" i="2"/>
  <c r="DY67" i="2"/>
  <c r="DU67" i="2"/>
  <c r="DQ67" i="2"/>
  <c r="DM67" i="2"/>
  <c r="DI67" i="2"/>
  <c r="DE67" i="2"/>
  <c r="DA67" i="2"/>
  <c r="CW67" i="2"/>
  <c r="CS67" i="2"/>
  <c r="CO67" i="2"/>
  <c r="CK67" i="2"/>
  <c r="CG67" i="2"/>
  <c r="AG67" i="2"/>
  <c r="AC67" i="2"/>
  <c r="Y67" i="2"/>
  <c r="U67" i="2"/>
  <c r="Q67" i="2"/>
  <c r="M67" i="2"/>
  <c r="I67" i="2"/>
  <c r="E67" i="2"/>
  <c r="EE66" i="2"/>
  <c r="EA66" i="2"/>
  <c r="DW66" i="2"/>
  <c r="DS66" i="2"/>
  <c r="DO66" i="2"/>
  <c r="DK66" i="2"/>
  <c r="DG66" i="2"/>
  <c r="DC66" i="2"/>
  <c r="CY66" i="2"/>
  <c r="CU66" i="2"/>
  <c r="CQ66" i="2"/>
  <c r="CM66" i="2"/>
  <c r="CI66" i="2"/>
  <c r="CE66" i="2"/>
  <c r="AI66" i="2"/>
  <c r="AE66" i="2"/>
  <c r="AA66" i="2"/>
  <c r="W66" i="2"/>
  <c r="S66" i="2"/>
  <c r="O66" i="2"/>
  <c r="K66" i="2"/>
  <c r="G66" i="2"/>
  <c r="EG65" i="2"/>
  <c r="EC65" i="2"/>
  <c r="DY65" i="2"/>
  <c r="DU65" i="2"/>
  <c r="DQ65" i="2"/>
  <c r="DM65" i="2"/>
  <c r="DI65" i="2"/>
  <c r="DE65" i="2"/>
  <c r="DA65" i="2"/>
  <c r="CW65" i="2"/>
  <c r="CS65" i="2"/>
  <c r="CO65" i="2"/>
  <c r="CK65" i="2"/>
  <c r="CG65" i="2"/>
  <c r="AG65" i="2"/>
  <c r="AC65" i="2"/>
  <c r="Y65" i="2"/>
  <c r="U65" i="2"/>
  <c r="Q65" i="2"/>
  <c r="M65" i="2"/>
  <c r="I65" i="2"/>
  <c r="E65" i="2"/>
  <c r="EE64" i="2"/>
  <c r="EA64" i="2"/>
  <c r="DW64" i="2"/>
  <c r="DS64" i="2"/>
  <c r="DO64" i="2"/>
  <c r="DK64" i="2"/>
  <c r="DG64" i="2"/>
  <c r="DC64" i="2"/>
  <c r="CY64" i="2"/>
  <c r="CU64" i="2"/>
  <c r="CQ64" i="2"/>
  <c r="CM64" i="2"/>
  <c r="CI64" i="2"/>
  <c r="CE64" i="2"/>
  <c r="AI64" i="2"/>
  <c r="AE64" i="2"/>
  <c r="AA64" i="2"/>
  <c r="W64" i="2"/>
  <c r="S64" i="2"/>
  <c r="O64" i="2"/>
  <c r="K64" i="2"/>
  <c r="G64" i="2"/>
  <c r="EG63" i="2"/>
  <c r="EC63" i="2"/>
  <c r="DY63" i="2"/>
  <c r="DU63" i="2"/>
  <c r="DQ63" i="2"/>
  <c r="DM63" i="2"/>
  <c r="DI63" i="2"/>
  <c r="DE63" i="2"/>
  <c r="DA63" i="2"/>
  <c r="CW63" i="2"/>
  <c r="CS63" i="2"/>
  <c r="CO63" i="2"/>
  <c r="CK63" i="2"/>
  <c r="CG63" i="2"/>
  <c r="AG63" i="2"/>
  <c r="AC63" i="2"/>
  <c r="Y63" i="2"/>
  <c r="U63" i="2"/>
  <c r="Q63" i="2"/>
  <c r="M63" i="2"/>
  <c r="I63" i="2"/>
  <c r="E63" i="2"/>
  <c r="EE62" i="2"/>
  <c r="EA62" i="2"/>
  <c r="DW62" i="2"/>
  <c r="DS62" i="2"/>
  <c r="DO62" i="2"/>
  <c r="DK62" i="2"/>
  <c r="DG62" i="2"/>
  <c r="DC62" i="2"/>
  <c r="CH85" i="2"/>
  <c r="DB83" i="2"/>
  <c r="N82" i="2"/>
  <c r="CF81" i="2"/>
  <c r="X81" i="2"/>
  <c r="CP80" i="2"/>
  <c r="AH80" i="2"/>
  <c r="CZ79" i="2"/>
  <c r="DJ78" i="2"/>
  <c r="AD78" i="2"/>
  <c r="N78" i="2"/>
  <c r="EB77" i="2"/>
  <c r="DL77" i="2"/>
  <c r="CV77" i="2"/>
  <c r="CF77" i="2"/>
  <c r="X77" i="2"/>
  <c r="H77" i="2"/>
  <c r="DV76" i="2"/>
  <c r="DF76" i="2"/>
  <c r="CP76" i="2"/>
  <c r="AH76" i="2"/>
  <c r="R76" i="2"/>
  <c r="EF75" i="2"/>
  <c r="DP75" i="2"/>
  <c r="CZ75" i="2"/>
  <c r="CJ75" i="2"/>
  <c r="AB75" i="2"/>
  <c r="L75" i="2"/>
  <c r="DZ74" i="2"/>
  <c r="DJ74" i="2"/>
  <c r="CT74" i="2"/>
  <c r="CD74" i="2"/>
  <c r="V74" i="2"/>
  <c r="F74" i="2"/>
  <c r="DT73" i="2"/>
  <c r="DD73" i="2"/>
  <c r="CN73" i="2"/>
  <c r="AF73" i="2"/>
  <c r="P73" i="2"/>
  <c r="ED72" i="2"/>
  <c r="DN72" i="2"/>
  <c r="CX72" i="2"/>
  <c r="CH72" i="2"/>
  <c r="Z72" i="2"/>
  <c r="J72" i="2"/>
  <c r="DX71" i="2"/>
  <c r="DH71" i="2"/>
  <c r="CR71" i="2"/>
  <c r="T71" i="2"/>
  <c r="D71" i="2"/>
  <c r="DR70" i="2"/>
  <c r="DB70" i="2"/>
  <c r="CL70" i="2"/>
  <c r="AF70" i="2"/>
  <c r="AA70" i="2"/>
  <c r="V70" i="2"/>
  <c r="P70" i="2"/>
  <c r="K70" i="2"/>
  <c r="F70" i="2"/>
  <c r="ED69" i="2"/>
  <c r="DY69" i="2"/>
  <c r="DT69" i="2"/>
  <c r="DN69" i="2"/>
  <c r="DI69" i="2"/>
  <c r="DD69" i="2"/>
  <c r="CZ69" i="2"/>
  <c r="CV69" i="2"/>
  <c r="CR69" i="2"/>
  <c r="CN69" i="2"/>
  <c r="CJ69" i="2"/>
  <c r="CF69" i="2"/>
  <c r="AF69" i="2"/>
  <c r="AB69" i="2"/>
  <c r="X69" i="2"/>
  <c r="T69" i="2"/>
  <c r="P69" i="2"/>
  <c r="L69" i="2"/>
  <c r="H69" i="2"/>
  <c r="D69" i="2"/>
  <c r="ED68" i="2"/>
  <c r="DZ68" i="2"/>
  <c r="DV68" i="2"/>
  <c r="DR68" i="2"/>
  <c r="DN68" i="2"/>
  <c r="DJ68" i="2"/>
  <c r="DF68" i="2"/>
  <c r="DB68" i="2"/>
  <c r="CX68" i="2"/>
  <c r="CT68" i="2"/>
  <c r="CP68" i="2"/>
  <c r="CL68" i="2"/>
  <c r="CH68" i="2"/>
  <c r="CD68" i="2"/>
  <c r="AH68" i="2"/>
  <c r="AD68" i="2"/>
  <c r="Z68" i="2"/>
  <c r="V68" i="2"/>
  <c r="R68" i="2"/>
  <c r="N68" i="2"/>
  <c r="J68" i="2"/>
  <c r="F68" i="2"/>
  <c r="EF67" i="2"/>
  <c r="EB67" i="2"/>
  <c r="DX67" i="2"/>
  <c r="DT67" i="2"/>
  <c r="DP67" i="2"/>
  <c r="DL67" i="2"/>
  <c r="DH67" i="2"/>
  <c r="DD67" i="2"/>
  <c r="CZ67" i="2"/>
  <c r="CV67" i="2"/>
  <c r="CR67" i="2"/>
  <c r="CN67" i="2"/>
  <c r="CJ67" i="2"/>
  <c r="CF67" i="2"/>
  <c r="AF67" i="2"/>
  <c r="AB67" i="2"/>
  <c r="X67" i="2"/>
  <c r="T67" i="2"/>
  <c r="P67" i="2"/>
  <c r="L67" i="2"/>
  <c r="H67" i="2"/>
  <c r="D67" i="2"/>
  <c r="ED66" i="2"/>
  <c r="DZ66" i="2"/>
  <c r="DV66" i="2"/>
  <c r="DR66" i="2"/>
  <c r="DN66" i="2"/>
  <c r="DJ66" i="2"/>
  <c r="DF66" i="2"/>
  <c r="DB66" i="2"/>
  <c r="CX66" i="2"/>
  <c r="CT66" i="2"/>
  <c r="CP66" i="2"/>
  <c r="CL66" i="2"/>
  <c r="CH66" i="2"/>
  <c r="CD66" i="2"/>
  <c r="AH66" i="2"/>
  <c r="AD66" i="2"/>
  <c r="Z66" i="2"/>
  <c r="V66" i="2"/>
  <c r="R66" i="2"/>
  <c r="N66" i="2"/>
  <c r="J66" i="2"/>
  <c r="F66" i="2"/>
  <c r="EF65" i="2"/>
  <c r="EB65" i="2"/>
  <c r="DX65" i="2"/>
  <c r="DT65" i="2"/>
  <c r="DP65" i="2"/>
  <c r="DL65" i="2"/>
  <c r="DH65" i="2"/>
  <c r="DD65" i="2"/>
  <c r="CZ65" i="2"/>
  <c r="CV65" i="2"/>
  <c r="CR65" i="2"/>
  <c r="CN65" i="2"/>
  <c r="CJ65" i="2"/>
  <c r="CF65" i="2"/>
  <c r="AF65" i="2"/>
  <c r="AB65" i="2"/>
  <c r="X65" i="2"/>
  <c r="T65" i="2"/>
  <c r="P65" i="2"/>
  <c r="L65" i="2"/>
  <c r="H65" i="2"/>
  <c r="D65" i="2"/>
  <c r="ED64" i="2"/>
  <c r="DZ64" i="2"/>
  <c r="DV64" i="2"/>
  <c r="DR64" i="2"/>
  <c r="DN64" i="2"/>
  <c r="DJ64" i="2"/>
  <c r="DF64" i="2"/>
  <c r="DB64" i="2"/>
  <c r="CX64" i="2"/>
  <c r="CT64" i="2"/>
  <c r="CP64" i="2"/>
  <c r="CL64" i="2"/>
  <c r="CH64" i="2"/>
  <c r="CD64" i="2"/>
  <c r="AH64" i="2"/>
  <c r="AD64" i="2"/>
  <c r="Z64" i="2"/>
  <c r="V64" i="2"/>
  <c r="R64" i="2"/>
  <c r="N64" i="2"/>
  <c r="J64" i="2"/>
  <c r="F64" i="2"/>
  <c r="EF63" i="2"/>
  <c r="EB63" i="2"/>
  <c r="DX63" i="2"/>
  <c r="DT63" i="2"/>
  <c r="DP63" i="2"/>
  <c r="DL63" i="2"/>
  <c r="DH63" i="2"/>
  <c r="DD63" i="2"/>
  <c r="CZ63" i="2"/>
  <c r="CV63" i="2"/>
  <c r="CR63" i="2"/>
  <c r="CN63" i="2"/>
  <c r="CJ63" i="2"/>
  <c r="CF63" i="2"/>
  <c r="AF63" i="2"/>
  <c r="AB63" i="2"/>
  <c r="X63" i="2"/>
  <c r="T63" i="2"/>
  <c r="P63" i="2"/>
  <c r="L63" i="2"/>
  <c r="H63" i="2"/>
  <c r="D63" i="2"/>
  <c r="ED62" i="2"/>
  <c r="DZ62" i="2"/>
  <c r="DV62" i="2"/>
  <c r="DR62" i="2"/>
  <c r="DN62" i="2"/>
  <c r="Z85" i="2"/>
  <c r="H81" i="2"/>
  <c r="AB79" i="2"/>
  <c r="Z78" i="2"/>
  <c r="CR77" i="2"/>
  <c r="DB76" i="2"/>
  <c r="DL75" i="2"/>
  <c r="DV74" i="2"/>
  <c r="EF73" i="2"/>
  <c r="L73" i="2"/>
  <c r="CD72" i="2"/>
  <c r="V72" i="2"/>
  <c r="CN71" i="2"/>
  <c r="AF71" i="2"/>
  <c r="CX70" i="2"/>
  <c r="Z70" i="2"/>
  <c r="D70" i="2"/>
  <c r="DM69" i="2"/>
  <c r="CU69" i="2"/>
  <c r="CE69" i="2"/>
  <c r="W69" i="2"/>
  <c r="G69" i="2"/>
  <c r="DU68" i="2"/>
  <c r="DE68" i="2"/>
  <c r="CO68" i="2"/>
  <c r="AG68" i="2"/>
  <c r="Q68" i="2"/>
  <c r="EE67" i="2"/>
  <c r="DO67" i="2"/>
  <c r="CY67" i="2"/>
  <c r="CI67" i="2"/>
  <c r="AA67" i="2"/>
  <c r="K67" i="2"/>
  <c r="DY66" i="2"/>
  <c r="DI66" i="2"/>
  <c r="CS66" i="2"/>
  <c r="U66" i="2"/>
  <c r="E66" i="2"/>
  <c r="DS65" i="2"/>
  <c r="DC65" i="2"/>
  <c r="CM65" i="2"/>
  <c r="AE65" i="2"/>
  <c r="O65" i="2"/>
  <c r="EC64" i="2"/>
  <c r="DM64" i="2"/>
  <c r="CW64" i="2"/>
  <c r="CG64" i="2"/>
  <c r="Y64" i="2"/>
  <c r="I64" i="2"/>
  <c r="DW63" i="2"/>
  <c r="DG63" i="2"/>
  <c r="CQ63" i="2"/>
  <c r="AI63" i="2"/>
  <c r="S63" i="2"/>
  <c r="EG62" i="2"/>
  <c r="DQ62" i="2"/>
  <c r="DF62" i="2"/>
  <c r="CY62" i="2"/>
  <c r="CU62" i="2"/>
  <c r="CQ62" i="2"/>
  <c r="CM62" i="2"/>
  <c r="CI62" i="2"/>
  <c r="CE62" i="2"/>
  <c r="AI62" i="2"/>
  <c r="AE62" i="2"/>
  <c r="AA62" i="2"/>
  <c r="W62" i="2"/>
  <c r="S62" i="2"/>
  <c r="O62" i="2"/>
  <c r="K62" i="2"/>
  <c r="G62" i="2"/>
  <c r="EG61" i="2"/>
  <c r="EC61" i="2"/>
  <c r="DY61" i="2"/>
  <c r="DU61" i="2"/>
  <c r="DQ61" i="2"/>
  <c r="DM61" i="2"/>
  <c r="DI61" i="2"/>
  <c r="DE61" i="2"/>
  <c r="DA61" i="2"/>
  <c r="CW61" i="2"/>
  <c r="CS61" i="2"/>
  <c r="CO61" i="2"/>
  <c r="CK61" i="2"/>
  <c r="CG61" i="2"/>
  <c r="AG61" i="2"/>
  <c r="AC61" i="2"/>
  <c r="Y61" i="2"/>
  <c r="U61" i="2"/>
  <c r="Q61" i="2"/>
  <c r="M61" i="2"/>
  <c r="I61" i="2"/>
  <c r="E61" i="2"/>
  <c r="EE60" i="2"/>
  <c r="EA60" i="2"/>
  <c r="DW60" i="2"/>
  <c r="DS60" i="2"/>
  <c r="DO60" i="2"/>
  <c r="DK60" i="2"/>
  <c r="DG60" i="2"/>
  <c r="DC60" i="2"/>
  <c r="CY60" i="2"/>
  <c r="CU60" i="2"/>
  <c r="CQ60" i="2"/>
  <c r="CM60" i="2"/>
  <c r="CI60" i="2"/>
  <c r="CE60" i="2"/>
  <c r="AI60" i="2"/>
  <c r="AE60" i="2"/>
  <c r="AA60" i="2"/>
  <c r="W60" i="2"/>
  <c r="S60" i="2"/>
  <c r="O60" i="2"/>
  <c r="K60" i="2"/>
  <c r="G60" i="2"/>
  <c r="EG59" i="2"/>
  <c r="EC59" i="2"/>
  <c r="DY59" i="2"/>
  <c r="DU59" i="2"/>
  <c r="DQ59" i="2"/>
  <c r="DM59" i="2"/>
  <c r="DI59" i="2"/>
  <c r="DE59" i="2"/>
  <c r="DA59" i="2"/>
  <c r="CW59" i="2"/>
  <c r="CS59" i="2"/>
  <c r="CO59" i="2"/>
  <c r="CK59" i="2"/>
  <c r="CG59" i="2"/>
  <c r="AG59" i="2"/>
  <c r="AC59" i="2"/>
  <c r="Y59" i="2"/>
  <c r="U59" i="2"/>
  <c r="Q59" i="2"/>
  <c r="M59" i="2"/>
  <c r="I59" i="2"/>
  <c r="E59" i="2"/>
  <c r="EE58" i="2"/>
  <c r="EA58" i="2"/>
  <c r="DW58" i="2"/>
  <c r="DS58" i="2"/>
  <c r="DO58" i="2"/>
  <c r="DK58" i="2"/>
  <c r="DG58" i="2"/>
  <c r="DC58" i="2"/>
  <c r="CY58" i="2"/>
  <c r="CU58" i="2"/>
  <c r="CQ58" i="2"/>
  <c r="CM58" i="2"/>
  <c r="CI58" i="2"/>
  <c r="CE58" i="2"/>
  <c r="AI58" i="2"/>
  <c r="AE58" i="2"/>
  <c r="AA58" i="2"/>
  <c r="W58" i="2"/>
  <c r="S58" i="2"/>
  <c r="O58" i="2"/>
  <c r="K58" i="2"/>
  <c r="G58" i="2"/>
  <c r="EG57" i="2"/>
  <c r="EC57" i="2"/>
  <c r="DY57" i="2"/>
  <c r="DU57" i="2"/>
  <c r="DQ57" i="2"/>
  <c r="DM57" i="2"/>
  <c r="DI57" i="2"/>
  <c r="DE57" i="2"/>
  <c r="DA57" i="2"/>
  <c r="CW57" i="2"/>
  <c r="CS57" i="2"/>
  <c r="CO57" i="2"/>
  <c r="CK57" i="2"/>
  <c r="CG57" i="2"/>
  <c r="AG57" i="2"/>
  <c r="AC57" i="2"/>
  <c r="Y57" i="2"/>
  <c r="U57" i="2"/>
  <c r="Q57" i="2"/>
  <c r="M57" i="2"/>
  <c r="I57" i="2"/>
  <c r="E57" i="2"/>
  <c r="EE56" i="2"/>
  <c r="EA56" i="2"/>
  <c r="DW56" i="2"/>
  <c r="DS56" i="2"/>
  <c r="DO56" i="2"/>
  <c r="DK56" i="2"/>
  <c r="DG56" i="2"/>
  <c r="DC56" i="2"/>
  <c r="CY56" i="2"/>
  <c r="CU56" i="2"/>
  <c r="CQ56" i="2"/>
  <c r="CM56" i="2"/>
  <c r="CI56" i="2"/>
  <c r="CE56" i="2"/>
  <c r="AI56" i="2"/>
  <c r="AE56" i="2"/>
  <c r="AA56" i="2"/>
  <c r="W56" i="2"/>
  <c r="S56" i="2"/>
  <c r="O56" i="2"/>
  <c r="K56" i="2"/>
  <c r="G56" i="2"/>
  <c r="EG55" i="2"/>
  <c r="EC55" i="2"/>
  <c r="DY55" i="2"/>
  <c r="CT78" i="2"/>
  <c r="J78" i="2"/>
  <c r="T77" i="2"/>
  <c r="CL76" i="2"/>
  <c r="AD76" i="2"/>
  <c r="CV75" i="2"/>
  <c r="DF74" i="2"/>
  <c r="DP73" i="2"/>
  <c r="DZ72" i="2"/>
  <c r="F72" i="2"/>
  <c r="P71" i="2"/>
  <c r="CH70" i="2"/>
  <c r="T70" i="2"/>
  <c r="EC69" i="2"/>
  <c r="DH69" i="2"/>
  <c r="CQ69" i="2"/>
  <c r="AI69" i="2"/>
  <c r="S69" i="2"/>
  <c r="EG68" i="2"/>
  <c r="DQ68" i="2"/>
  <c r="DA68" i="2"/>
  <c r="CK68" i="2"/>
  <c r="AC68" i="2"/>
  <c r="M68" i="2"/>
  <c r="EA67" i="2"/>
  <c r="DK67" i="2"/>
  <c r="CU67" i="2"/>
  <c r="CE67" i="2"/>
  <c r="W67" i="2"/>
  <c r="G67" i="2"/>
  <c r="DU66" i="2"/>
  <c r="DE66" i="2"/>
  <c r="CO66" i="2"/>
  <c r="AG66" i="2"/>
  <c r="Q66" i="2"/>
  <c r="EE65" i="2"/>
  <c r="DO65" i="2"/>
  <c r="CY65" i="2"/>
  <c r="CI65" i="2"/>
  <c r="AA65" i="2"/>
  <c r="K65" i="2"/>
  <c r="DY64" i="2"/>
  <c r="DI64" i="2"/>
  <c r="CS64" i="2"/>
  <c r="U64" i="2"/>
  <c r="E64" i="2"/>
  <c r="DS63" i="2"/>
  <c r="DC63" i="2"/>
  <c r="CM63" i="2"/>
  <c r="AE63" i="2"/>
  <c r="O63" i="2"/>
  <c r="EC62" i="2"/>
  <c r="DM62" i="2"/>
  <c r="DE62" i="2"/>
  <c r="CX62" i="2"/>
  <c r="CT62" i="2"/>
  <c r="CP62" i="2"/>
  <c r="CL62" i="2"/>
  <c r="CH62" i="2"/>
  <c r="CD62" i="2"/>
  <c r="AH62" i="2"/>
  <c r="AD62" i="2"/>
  <c r="Z62" i="2"/>
  <c r="V62" i="2"/>
  <c r="R62" i="2"/>
  <c r="N62" i="2"/>
  <c r="J62" i="2"/>
  <c r="F62" i="2"/>
  <c r="EF61" i="2"/>
  <c r="EB61" i="2"/>
  <c r="DX61" i="2"/>
  <c r="DT61" i="2"/>
  <c r="DP61" i="2"/>
  <c r="DL61" i="2"/>
  <c r="DH61" i="2"/>
  <c r="DD61" i="2"/>
  <c r="CZ61" i="2"/>
  <c r="CV61" i="2"/>
  <c r="CR61" i="2"/>
  <c r="CN61" i="2"/>
  <c r="CJ61" i="2"/>
  <c r="CF61" i="2"/>
  <c r="AF61" i="2"/>
  <c r="AB61" i="2"/>
  <c r="X61" i="2"/>
  <c r="T61" i="2"/>
  <c r="P61" i="2"/>
  <c r="L61" i="2"/>
  <c r="H61" i="2"/>
  <c r="D61" i="2"/>
  <c r="ED60" i="2"/>
  <c r="DZ60" i="2"/>
  <c r="DV60" i="2"/>
  <c r="DR60" i="2"/>
  <c r="DN60" i="2"/>
  <c r="DJ60" i="2"/>
  <c r="DF60" i="2"/>
  <c r="DB60" i="2"/>
  <c r="CX60" i="2"/>
  <c r="CT60" i="2"/>
  <c r="CP60" i="2"/>
  <c r="CL60" i="2"/>
  <c r="CH60" i="2"/>
  <c r="CD60" i="2"/>
  <c r="AH60" i="2"/>
  <c r="AD60" i="2"/>
  <c r="Z60" i="2"/>
  <c r="V60" i="2"/>
  <c r="R60" i="2"/>
  <c r="N60" i="2"/>
  <c r="J60" i="2"/>
  <c r="F60" i="2"/>
  <c r="EF59" i="2"/>
  <c r="EB59" i="2"/>
  <c r="DX59" i="2"/>
  <c r="DT59" i="2"/>
  <c r="DP59" i="2"/>
  <c r="DL59" i="2"/>
  <c r="DH59" i="2"/>
  <c r="DD59" i="2"/>
  <c r="CZ59" i="2"/>
  <c r="CV59" i="2"/>
  <c r="CR59" i="2"/>
  <c r="CN59" i="2"/>
  <c r="CJ59" i="2"/>
  <c r="CF59" i="2"/>
  <c r="AF59" i="2"/>
  <c r="AB59" i="2"/>
  <c r="X59" i="2"/>
  <c r="T59" i="2"/>
  <c r="P59" i="2"/>
  <c r="L59" i="2"/>
  <c r="H59" i="2"/>
  <c r="D59" i="2"/>
  <c r="ED58" i="2"/>
  <c r="DZ58" i="2"/>
  <c r="DV58" i="2"/>
  <c r="DR58" i="2"/>
  <c r="DN58" i="2"/>
  <c r="DJ58" i="2"/>
  <c r="DF58" i="2"/>
  <c r="DB58" i="2"/>
  <c r="CX58" i="2"/>
  <c r="CT58" i="2"/>
  <c r="CP58" i="2"/>
  <c r="CL58" i="2"/>
  <c r="CH58" i="2"/>
  <c r="CD58" i="2"/>
  <c r="AH58" i="2"/>
  <c r="AD58" i="2"/>
  <c r="Z58" i="2"/>
  <c r="V58" i="2"/>
  <c r="R58" i="2"/>
  <c r="N58" i="2"/>
  <c r="J58" i="2"/>
  <c r="F58" i="2"/>
  <c r="EF57" i="2"/>
  <c r="EB57" i="2"/>
  <c r="DX57" i="2"/>
  <c r="DT57" i="2"/>
  <c r="DP57" i="2"/>
  <c r="DL57" i="2"/>
  <c r="DH57" i="2"/>
  <c r="DD57" i="2"/>
  <c r="CZ57" i="2"/>
  <c r="CV57" i="2"/>
  <c r="CR57" i="2"/>
  <c r="CN57" i="2"/>
  <c r="CJ57" i="2"/>
  <c r="CF57" i="2"/>
  <c r="AF57" i="2"/>
  <c r="AB57" i="2"/>
  <c r="X57" i="2"/>
  <c r="T57" i="2"/>
  <c r="P57" i="2"/>
  <c r="L57" i="2"/>
  <c r="H57" i="2"/>
  <c r="D57" i="2"/>
  <c r="ED56" i="2"/>
  <c r="DZ56" i="2"/>
  <c r="DV56" i="2"/>
  <c r="DR56" i="2"/>
  <c r="DN56" i="2"/>
  <c r="DJ56" i="2"/>
  <c r="DF56" i="2"/>
  <c r="DB56" i="2"/>
  <c r="CX56" i="2"/>
  <c r="CT56" i="2"/>
  <c r="CP56" i="2"/>
  <c r="CL56" i="2"/>
  <c r="CH56" i="2"/>
  <c r="CD56" i="2"/>
  <c r="AH56" i="2"/>
  <c r="AD56" i="2"/>
  <c r="Z56" i="2"/>
  <c r="V56" i="2"/>
  <c r="R56" i="2"/>
  <c r="N56" i="2"/>
  <c r="J56" i="2"/>
  <c r="F56" i="2"/>
  <c r="EB81" i="2"/>
  <c r="R80" i="2"/>
  <c r="DX77" i="2"/>
  <c r="D77" i="2"/>
  <c r="N76" i="2"/>
  <c r="CF75" i="2"/>
  <c r="X75" i="2"/>
  <c r="CP74" i="2"/>
  <c r="AH74" i="2"/>
  <c r="CZ73" i="2"/>
  <c r="DJ72" i="2"/>
  <c r="DT71" i="2"/>
  <c r="ED70" i="2"/>
  <c r="O70" i="2"/>
  <c r="DX69" i="2"/>
  <c r="DC69" i="2"/>
  <c r="CM69" i="2"/>
  <c r="AE69" i="2"/>
  <c r="O69" i="2"/>
  <c r="EC68" i="2"/>
  <c r="DM68" i="2"/>
  <c r="CW68" i="2"/>
  <c r="CG68" i="2"/>
  <c r="Y68" i="2"/>
  <c r="I68" i="2"/>
  <c r="DW67" i="2"/>
  <c r="DG67" i="2"/>
  <c r="CQ67" i="2"/>
  <c r="AI67" i="2"/>
  <c r="S67" i="2"/>
  <c r="EG66" i="2"/>
  <c r="DQ66" i="2"/>
  <c r="DA66" i="2"/>
  <c r="CK66" i="2"/>
  <c r="AC66" i="2"/>
  <c r="M66" i="2"/>
  <c r="EA65" i="2"/>
  <c r="DK65" i="2"/>
  <c r="CU65" i="2"/>
  <c r="CE65" i="2"/>
  <c r="W65" i="2"/>
  <c r="G65" i="2"/>
  <c r="DU64" i="2"/>
  <c r="DE64" i="2"/>
  <c r="CO64" i="2"/>
  <c r="AG64" i="2"/>
  <c r="Q64" i="2"/>
  <c r="EE63" i="2"/>
  <c r="DO63" i="2"/>
  <c r="CY63" i="2"/>
  <c r="CI63" i="2"/>
  <c r="AA63" i="2"/>
  <c r="K63" i="2"/>
  <c r="DY62" i="2"/>
  <c r="DJ62" i="2"/>
  <c r="DB62" i="2"/>
  <c r="CW62" i="2"/>
  <c r="CS62" i="2"/>
  <c r="CO62" i="2"/>
  <c r="CK62" i="2"/>
  <c r="CG62" i="2"/>
  <c r="AG62" i="2"/>
  <c r="AC62" i="2"/>
  <c r="Y62" i="2"/>
  <c r="U62" i="2"/>
  <c r="Q62" i="2"/>
  <c r="M62" i="2"/>
  <c r="I62" i="2"/>
  <c r="E62" i="2"/>
  <c r="EE61" i="2"/>
  <c r="EA61" i="2"/>
  <c r="DW61" i="2"/>
  <c r="DS61" i="2"/>
  <c r="DO61" i="2"/>
  <c r="DK61" i="2"/>
  <c r="DG61" i="2"/>
  <c r="DC61" i="2"/>
  <c r="CY61" i="2"/>
  <c r="CU61" i="2"/>
  <c r="CQ61" i="2"/>
  <c r="CM61" i="2"/>
  <c r="CI61" i="2"/>
  <c r="CE61" i="2"/>
  <c r="AI61" i="2"/>
  <c r="AE61" i="2"/>
  <c r="AA61" i="2"/>
  <c r="W61" i="2"/>
  <c r="S61" i="2"/>
  <c r="O61" i="2"/>
  <c r="K61" i="2"/>
  <c r="G61" i="2"/>
  <c r="EG60" i="2"/>
  <c r="EC60" i="2"/>
  <c r="DY60" i="2"/>
  <c r="DU60" i="2"/>
  <c r="DQ60" i="2"/>
  <c r="DM60" i="2"/>
  <c r="DI60" i="2"/>
  <c r="DE60" i="2"/>
  <c r="DA60" i="2"/>
  <c r="CW60" i="2"/>
  <c r="CS60" i="2"/>
  <c r="CO60" i="2"/>
  <c r="CK60" i="2"/>
  <c r="CG60" i="2"/>
  <c r="AG60" i="2"/>
  <c r="AC60" i="2"/>
  <c r="Y60" i="2"/>
  <c r="U60" i="2"/>
  <c r="Q60" i="2"/>
  <c r="M60" i="2"/>
  <c r="I60" i="2"/>
  <c r="E60" i="2"/>
  <c r="EE59" i="2"/>
  <c r="EA59" i="2"/>
  <c r="DW59" i="2"/>
  <c r="DS59" i="2"/>
  <c r="DO59" i="2"/>
  <c r="DK59" i="2"/>
  <c r="DG59" i="2"/>
  <c r="DC59" i="2"/>
  <c r="CY59" i="2"/>
  <c r="CU59" i="2"/>
  <c r="CQ59" i="2"/>
  <c r="CM59" i="2"/>
  <c r="CI59" i="2"/>
  <c r="CE59" i="2"/>
  <c r="AI59" i="2"/>
  <c r="AE59" i="2"/>
  <c r="AA59" i="2"/>
  <c r="W59" i="2"/>
  <c r="S59" i="2"/>
  <c r="O59" i="2"/>
  <c r="K59" i="2"/>
  <c r="G59" i="2"/>
  <c r="EG58" i="2"/>
  <c r="EC58" i="2"/>
  <c r="DY58" i="2"/>
  <c r="DU58" i="2"/>
  <c r="DQ58" i="2"/>
  <c r="DM58" i="2"/>
  <c r="DI58" i="2"/>
  <c r="DE58" i="2"/>
  <c r="DA58" i="2"/>
  <c r="CW58" i="2"/>
  <c r="CS58" i="2"/>
  <c r="CO58" i="2"/>
  <c r="CK58" i="2"/>
  <c r="CG58" i="2"/>
  <c r="AG58" i="2"/>
  <c r="AC58" i="2"/>
  <c r="Y58" i="2"/>
  <c r="U58" i="2"/>
  <c r="Q58" i="2"/>
  <c r="M58" i="2"/>
  <c r="I58" i="2"/>
  <c r="E58" i="2"/>
  <c r="EE57" i="2"/>
  <c r="EA57" i="2"/>
  <c r="DW57" i="2"/>
  <c r="DS57" i="2"/>
  <c r="DO57" i="2"/>
  <c r="DK57" i="2"/>
  <c r="DG57" i="2"/>
  <c r="DC57" i="2"/>
  <c r="CY57" i="2"/>
  <c r="CU57" i="2"/>
  <c r="CQ57" i="2"/>
  <c r="CM57" i="2"/>
  <c r="CI57" i="2"/>
  <c r="CE57" i="2"/>
  <c r="AI57" i="2"/>
  <c r="AE57" i="2"/>
  <c r="AA57" i="2"/>
  <c r="W57" i="2"/>
  <c r="S57" i="2"/>
  <c r="O57" i="2"/>
  <c r="K57" i="2"/>
  <c r="G57" i="2"/>
  <c r="EG56" i="2"/>
  <c r="EC56" i="2"/>
  <c r="DY56" i="2"/>
  <c r="DU56" i="2"/>
  <c r="DQ56" i="2"/>
  <c r="DM56" i="2"/>
  <c r="DI56" i="2"/>
  <c r="DE56" i="2"/>
  <c r="DA56" i="2"/>
  <c r="CW56" i="2"/>
  <c r="CS56" i="2"/>
  <c r="CO56" i="2"/>
  <c r="CK56" i="2"/>
  <c r="CG56" i="2"/>
  <c r="AG56" i="2"/>
  <c r="AC56" i="2"/>
  <c r="Y56" i="2"/>
  <c r="U56" i="2"/>
  <c r="Q56" i="2"/>
  <c r="M56" i="2"/>
  <c r="I56" i="2"/>
  <c r="E56" i="2"/>
  <c r="EE55" i="2"/>
  <c r="EA55" i="2"/>
  <c r="DW55" i="2"/>
  <c r="DS55" i="2"/>
  <c r="DO55" i="2"/>
  <c r="DK55" i="2"/>
  <c r="DG55" i="2"/>
  <c r="DC55" i="2"/>
  <c r="CY55" i="2"/>
  <c r="CU55" i="2"/>
  <c r="CQ55" i="2"/>
  <c r="CM55" i="2"/>
  <c r="CI55" i="2"/>
  <c r="CE55" i="2"/>
  <c r="CT72" i="2"/>
  <c r="DN70" i="2"/>
  <c r="J70" i="2"/>
  <c r="K69" i="2"/>
  <c r="U68" i="2"/>
  <c r="CM67" i="2"/>
  <c r="AE67" i="2"/>
  <c r="CW66" i="2"/>
  <c r="DG65" i="2"/>
  <c r="DQ64" i="2"/>
  <c r="EA63" i="2"/>
  <c r="G63" i="2"/>
  <c r="CV62" i="2"/>
  <c r="CF62" i="2"/>
  <c r="X62" i="2"/>
  <c r="H62" i="2"/>
  <c r="DV61" i="2"/>
  <c r="DF61" i="2"/>
  <c r="CP61" i="2"/>
  <c r="AH61" i="2"/>
  <c r="R61" i="2"/>
  <c r="EF60" i="2"/>
  <c r="DP60" i="2"/>
  <c r="CZ60" i="2"/>
  <c r="CJ60" i="2"/>
  <c r="AB60" i="2"/>
  <c r="L60" i="2"/>
  <c r="DZ59" i="2"/>
  <c r="DJ59" i="2"/>
  <c r="CT59" i="2"/>
  <c r="CD59" i="2"/>
  <c r="V59" i="2"/>
  <c r="F59" i="2"/>
  <c r="DT58" i="2"/>
  <c r="DD58" i="2"/>
  <c r="CN58" i="2"/>
  <c r="AF58" i="2"/>
  <c r="P58" i="2"/>
  <c r="ED57" i="2"/>
  <c r="DN57" i="2"/>
  <c r="CX57" i="2"/>
  <c r="CH57" i="2"/>
  <c r="Z57" i="2"/>
  <c r="J57" i="2"/>
  <c r="DX56" i="2"/>
  <c r="DH56" i="2"/>
  <c r="CR56" i="2"/>
  <c r="T56" i="2"/>
  <c r="D56" i="2"/>
  <c r="DZ55" i="2"/>
  <c r="DT55" i="2"/>
  <c r="DN55" i="2"/>
  <c r="DI55" i="2"/>
  <c r="DD55" i="2"/>
  <c r="CX55" i="2"/>
  <c r="CS55" i="2"/>
  <c r="CN55" i="2"/>
  <c r="CH55" i="2"/>
  <c r="CJ73" i="2"/>
  <c r="DD71" i="2"/>
  <c r="CY69" i="2"/>
  <c r="DI68" i="2"/>
  <c r="DS67" i="2"/>
  <c r="EC66" i="2"/>
  <c r="I66" i="2"/>
  <c r="S65" i="2"/>
  <c r="CK64" i="2"/>
  <c r="AC64" i="2"/>
  <c r="CU63" i="2"/>
  <c r="DI62" i="2"/>
  <c r="CN62" i="2"/>
  <c r="AF62" i="2"/>
  <c r="P62" i="2"/>
  <c r="ED61" i="2"/>
  <c r="DN61" i="2"/>
  <c r="CX61" i="2"/>
  <c r="CH61" i="2"/>
  <c r="Z61" i="2"/>
  <c r="J61" i="2"/>
  <c r="DX60" i="2"/>
  <c r="DH60" i="2"/>
  <c r="CR60" i="2"/>
  <c r="T60" i="2"/>
  <c r="D60" i="2"/>
  <c r="DR59" i="2"/>
  <c r="DB59" i="2"/>
  <c r="CL59" i="2"/>
  <c r="AD59" i="2"/>
  <c r="N59" i="2"/>
  <c r="EB58" i="2"/>
  <c r="DL58" i="2"/>
  <c r="CV58" i="2"/>
  <c r="CF58" i="2"/>
  <c r="X58" i="2"/>
  <c r="H58" i="2"/>
  <c r="DV57" i="2"/>
  <c r="DF57" i="2"/>
  <c r="CP57" i="2"/>
  <c r="AH57" i="2"/>
  <c r="R57" i="2"/>
  <c r="EF56" i="2"/>
  <c r="DP56" i="2"/>
  <c r="CZ56" i="2"/>
  <c r="CJ56" i="2"/>
  <c r="AB56" i="2"/>
  <c r="L56" i="2"/>
  <c r="ED55" i="2"/>
  <c r="DV55" i="2"/>
  <c r="DQ55" i="2"/>
  <c r="DL55" i="2"/>
  <c r="DF55" i="2"/>
  <c r="DA55" i="2"/>
  <c r="CJ79" i="2"/>
  <c r="H75" i="2"/>
  <c r="CI69" i="2"/>
  <c r="CS68" i="2"/>
  <c r="DC67" i="2"/>
  <c r="DM66" i="2"/>
  <c r="DW65" i="2"/>
  <c r="EG64" i="2"/>
  <c r="M64" i="2"/>
  <c r="W63" i="2"/>
  <c r="CJ62" i="2"/>
  <c r="AB62" i="2"/>
  <c r="DZ61" i="2"/>
  <c r="CT61" i="2"/>
  <c r="F61" i="2"/>
  <c r="DD60" i="2"/>
  <c r="P60" i="2"/>
  <c r="DN59" i="2"/>
  <c r="CH59" i="2"/>
  <c r="Z59" i="2"/>
  <c r="DX58" i="2"/>
  <c r="CR58" i="2"/>
  <c r="D58" i="2"/>
  <c r="DB57" i="2"/>
  <c r="N57" i="2"/>
  <c r="DL56" i="2"/>
  <c r="CF56" i="2"/>
  <c r="X56" i="2"/>
  <c r="EB55" i="2"/>
  <c r="DP55" i="2"/>
  <c r="DE55" i="2"/>
  <c r="CV55" i="2"/>
  <c r="CO55" i="2"/>
  <c r="CG55" i="2"/>
  <c r="AI55" i="2"/>
  <c r="AE55" i="2"/>
  <c r="AA55" i="2"/>
  <c r="W55" i="2"/>
  <c r="S55" i="2"/>
  <c r="O55" i="2"/>
  <c r="K55" i="2"/>
  <c r="G55" i="2"/>
  <c r="EG54" i="2"/>
  <c r="EC54" i="2"/>
  <c r="DY54" i="2"/>
  <c r="DU54" i="2"/>
  <c r="DQ54" i="2"/>
  <c r="DM54" i="2"/>
  <c r="DI54" i="2"/>
  <c r="DE54" i="2"/>
  <c r="DA54" i="2"/>
  <c r="CW54" i="2"/>
  <c r="CS54" i="2"/>
  <c r="CO54" i="2"/>
  <c r="CK54" i="2"/>
  <c r="CG54" i="2"/>
  <c r="AG54" i="2"/>
  <c r="AC54" i="2"/>
  <c r="Y54" i="2"/>
  <c r="U54" i="2"/>
  <c r="Q54" i="2"/>
  <c r="M54" i="2"/>
  <c r="I54" i="2"/>
  <c r="E54" i="2"/>
  <c r="EE53" i="2"/>
  <c r="EA53" i="2"/>
  <c r="DW53" i="2"/>
  <c r="DS53" i="2"/>
  <c r="DO53" i="2"/>
  <c r="DK53" i="2"/>
  <c r="DG53" i="2"/>
  <c r="DC53" i="2"/>
  <c r="CY53" i="2"/>
  <c r="CU53" i="2"/>
  <c r="CQ53" i="2"/>
  <c r="CM53" i="2"/>
  <c r="CI53" i="2"/>
  <c r="CE53" i="2"/>
  <c r="AI53" i="2"/>
  <c r="AE53" i="2"/>
  <c r="AA53" i="2"/>
  <c r="W53" i="2"/>
  <c r="S53" i="2"/>
  <c r="O53" i="2"/>
  <c r="K53" i="2"/>
  <c r="G53" i="2"/>
  <c r="DH77" i="2"/>
  <c r="R74" i="2"/>
  <c r="CG66" i="2"/>
  <c r="CQ65" i="2"/>
  <c r="DA64" i="2"/>
  <c r="DK63" i="2"/>
  <c r="DU62" i="2"/>
  <c r="T62" i="2"/>
  <c r="DR61" i="2"/>
  <c r="CL61" i="2"/>
  <c r="AD61" i="2"/>
  <c r="EB60" i="2"/>
  <c r="CV60" i="2"/>
  <c r="H60" i="2"/>
  <c r="DF59" i="2"/>
  <c r="R59" i="2"/>
  <c r="DP58" i="2"/>
  <c r="CJ58" i="2"/>
  <c r="AB58" i="2"/>
  <c r="DZ57" i="2"/>
  <c r="CT57" i="2"/>
  <c r="F57" i="2"/>
  <c r="DD56" i="2"/>
  <c r="P56" i="2"/>
  <c r="DX55" i="2"/>
  <c r="DM55" i="2"/>
  <c r="DB55" i="2"/>
  <c r="CT55" i="2"/>
  <c r="CL55" i="2"/>
  <c r="CF55" i="2"/>
  <c r="AH55" i="2"/>
  <c r="AD55" i="2"/>
  <c r="Z55" i="2"/>
  <c r="V55" i="2"/>
  <c r="R55" i="2"/>
  <c r="N55" i="2"/>
  <c r="J55" i="2"/>
  <c r="F55" i="2"/>
  <c r="EF54" i="2"/>
  <c r="EB54" i="2"/>
  <c r="DX54" i="2"/>
  <c r="DT54" i="2"/>
  <c r="DP54" i="2"/>
  <c r="DL54" i="2"/>
  <c r="DH54" i="2"/>
  <c r="DD54" i="2"/>
  <c r="CZ54" i="2"/>
  <c r="CV54" i="2"/>
  <c r="CR54" i="2"/>
  <c r="CN54" i="2"/>
  <c r="CJ54" i="2"/>
  <c r="CF54" i="2"/>
  <c r="AF54" i="2"/>
  <c r="AB54" i="2"/>
  <c r="X54" i="2"/>
  <c r="T54" i="2"/>
  <c r="P54" i="2"/>
  <c r="L54" i="2"/>
  <c r="H54" i="2"/>
  <c r="D54" i="2"/>
  <c r="ED53" i="2"/>
  <c r="DZ53" i="2"/>
  <c r="DV53" i="2"/>
  <c r="DR53" i="2"/>
  <c r="DN53" i="2"/>
  <c r="DJ53" i="2"/>
  <c r="DF53" i="2"/>
  <c r="DB53" i="2"/>
  <c r="CX53" i="2"/>
  <c r="CT53" i="2"/>
  <c r="CP53" i="2"/>
  <c r="CL53" i="2"/>
  <c r="CH53" i="2"/>
  <c r="CD53" i="2"/>
  <c r="AH53" i="2"/>
  <c r="AD53" i="2"/>
  <c r="Z53" i="2"/>
  <c r="V53" i="2"/>
  <c r="R53" i="2"/>
  <c r="N53" i="2"/>
  <c r="J53" i="2"/>
  <c r="F53" i="2"/>
  <c r="DR76" i="2"/>
  <c r="AB73" i="2"/>
  <c r="AE70" i="2"/>
  <c r="AA69" i="2"/>
  <c r="CE63" i="2"/>
  <c r="DA62" i="2"/>
  <c r="L62" i="2"/>
  <c r="DJ61" i="2"/>
  <c r="CD61" i="2"/>
  <c r="V61" i="2"/>
  <c r="DT60" i="2"/>
  <c r="CN60" i="2"/>
  <c r="AF60" i="2"/>
  <c r="ED59" i="2"/>
  <c r="CX59" i="2"/>
  <c r="J59" i="2"/>
  <c r="DH58" i="2"/>
  <c r="T58" i="2"/>
  <c r="DR57" i="2"/>
  <c r="CL57" i="2"/>
  <c r="AD57" i="2"/>
  <c r="EB56" i="2"/>
  <c r="CV56" i="2"/>
  <c r="H56" i="2"/>
  <c r="DU55" i="2"/>
  <c r="DJ55" i="2"/>
  <c r="CZ55" i="2"/>
  <c r="CR55" i="2"/>
  <c r="CK55" i="2"/>
  <c r="CD55" i="2"/>
  <c r="AG55" i="2"/>
  <c r="AC55" i="2"/>
  <c r="Y55" i="2"/>
  <c r="U55" i="2"/>
  <c r="Q55" i="2"/>
  <c r="M55" i="2"/>
  <c r="I55" i="2"/>
  <c r="E55" i="2"/>
  <c r="EE54" i="2"/>
  <c r="EA54" i="2"/>
  <c r="DW54" i="2"/>
  <c r="DS54" i="2"/>
  <c r="DO54" i="2"/>
  <c r="DK54" i="2"/>
  <c r="DG54" i="2"/>
  <c r="DC54" i="2"/>
  <c r="CY54" i="2"/>
  <c r="CU54" i="2"/>
  <c r="CQ54" i="2"/>
  <c r="CM54" i="2"/>
  <c r="CI54" i="2"/>
  <c r="CE54" i="2"/>
  <c r="AI54" i="2"/>
  <c r="AE54" i="2"/>
  <c r="AA54" i="2"/>
  <c r="W54" i="2"/>
  <c r="S54" i="2"/>
  <c r="O54" i="2"/>
  <c r="K54" i="2"/>
  <c r="G54" i="2"/>
  <c r="EG53" i="2"/>
  <c r="EC53" i="2"/>
  <c r="DY53" i="2"/>
  <c r="DU53" i="2"/>
  <c r="DQ53" i="2"/>
  <c r="DM53" i="2"/>
  <c r="DI53" i="2"/>
  <c r="DE53" i="2"/>
  <c r="DA53" i="2"/>
  <c r="CW53" i="2"/>
  <c r="CS53" i="2"/>
  <c r="CO53" i="2"/>
  <c r="CK53" i="2"/>
  <c r="CG53" i="2"/>
  <c r="AG53" i="2"/>
  <c r="AC53" i="2"/>
  <c r="Y53" i="2"/>
  <c r="U53" i="2"/>
  <c r="Q53" i="2"/>
  <c r="M53" i="2"/>
  <c r="I53" i="2"/>
  <c r="E53" i="2"/>
  <c r="EB75" i="2"/>
  <c r="DR69" i="2"/>
  <c r="DY68" i="2"/>
  <c r="E68" i="2"/>
  <c r="O67" i="2"/>
  <c r="Y66" i="2"/>
  <c r="AI65" i="2"/>
  <c r="CR62" i="2"/>
  <c r="D62" i="2"/>
  <c r="DB61" i="2"/>
  <c r="N61" i="2"/>
  <c r="DL60" i="2"/>
  <c r="CF60" i="2"/>
  <c r="X60" i="2"/>
  <c r="DV59" i="2"/>
  <c r="CP59" i="2"/>
  <c r="AH59" i="2"/>
  <c r="EF58" i="2"/>
  <c r="CZ58" i="2"/>
  <c r="L58" i="2"/>
  <c r="DJ57" i="2"/>
  <c r="CD57" i="2"/>
  <c r="V57" i="2"/>
  <c r="DT56" i="2"/>
  <c r="CN56" i="2"/>
  <c r="AF56" i="2"/>
  <c r="EF55" i="2"/>
  <c r="DR55" i="2"/>
  <c r="DH55" i="2"/>
  <c r="CW55" i="2"/>
  <c r="CP55" i="2"/>
  <c r="CJ55" i="2"/>
  <c r="AF55" i="2"/>
  <c r="AB55" i="2"/>
  <c r="X55" i="2"/>
  <c r="T55" i="2"/>
  <c r="P55" i="2"/>
  <c r="L55" i="2"/>
  <c r="H55" i="2"/>
  <c r="D55" i="2"/>
  <c r="ED54" i="2"/>
  <c r="DZ54" i="2"/>
  <c r="DV54" i="2"/>
  <c r="DR54" i="2"/>
  <c r="DN54" i="2"/>
  <c r="DJ54" i="2"/>
  <c r="DF54" i="2"/>
  <c r="DB54" i="2"/>
  <c r="CX54" i="2"/>
  <c r="CT54" i="2"/>
  <c r="CP54" i="2"/>
  <c r="CL54" i="2"/>
  <c r="CH54" i="2"/>
  <c r="CD54" i="2"/>
  <c r="AH54" i="2"/>
  <c r="AD54" i="2"/>
  <c r="Z54" i="2"/>
  <c r="V54" i="2"/>
  <c r="R54" i="2"/>
  <c r="N54" i="2"/>
  <c r="J54" i="2"/>
  <c r="F54" i="2"/>
  <c r="EF53" i="2"/>
  <c r="EB53" i="2"/>
  <c r="DX53" i="2"/>
  <c r="DT53" i="2"/>
  <c r="DP53" i="2"/>
  <c r="DL53" i="2"/>
  <c r="DH53" i="2"/>
  <c r="DD53" i="2"/>
  <c r="CZ53" i="2"/>
  <c r="CV53" i="2"/>
  <c r="CR53" i="2"/>
  <c r="CN53" i="2"/>
  <c r="CJ53" i="2"/>
  <c r="CF53" i="2"/>
  <c r="AF53" i="2"/>
  <c r="AB53" i="2"/>
  <c r="X53" i="2"/>
  <c r="T53" i="2"/>
  <c r="P53" i="2"/>
  <c r="L53" i="2"/>
  <c r="H53" i="2"/>
  <c r="D53" i="2"/>
  <c r="C54" i="2"/>
  <c r="C55" i="2"/>
  <c r="C57" i="2"/>
  <c r="C56" i="2"/>
  <c r="C60" i="2"/>
  <c r="C62" i="2"/>
  <c r="C59" i="2"/>
  <c r="C58" i="2"/>
  <c r="C63" i="2"/>
  <c r="C66" i="2"/>
  <c r="C65" i="2"/>
  <c r="C68" i="2"/>
  <c r="C70" i="2"/>
  <c r="C72" i="2"/>
  <c r="C74" i="2"/>
  <c r="C64" i="2"/>
  <c r="C61" i="2"/>
  <c r="C67" i="2"/>
  <c r="C69" i="2"/>
  <c r="C71" i="2"/>
  <c r="C73" i="2"/>
  <c r="C75" i="2"/>
  <c r="C77" i="2"/>
  <c r="C79" i="2"/>
  <c r="C78" i="2"/>
  <c r="C76" i="2"/>
  <c r="C80" i="2"/>
  <c r="C83" i="2"/>
  <c r="C85" i="2"/>
  <c r="C87" i="2"/>
  <c r="C81" i="2"/>
  <c r="C86" i="2"/>
  <c r="C89" i="2"/>
  <c r="C91" i="2"/>
  <c r="C93" i="2"/>
  <c r="C82" i="2"/>
  <c r="C84" i="2"/>
  <c r="C92" i="2"/>
  <c r="C95" i="2"/>
  <c r="C88" i="2"/>
  <c r="C90" i="2"/>
  <c r="C94" i="2"/>
  <c r="AK49" i="2"/>
  <c r="AJ50" i="2"/>
  <c r="AJ95" i="2" s="1"/>
  <c r="AJ70" i="2" l="1"/>
  <c r="AJ57" i="2"/>
  <c r="AJ63" i="2"/>
  <c r="AJ71" i="2"/>
  <c r="AJ84" i="2"/>
  <c r="AJ74" i="2"/>
  <c r="AJ79" i="2"/>
  <c r="AJ83" i="2"/>
  <c r="AJ88" i="2"/>
  <c r="AJ77" i="2"/>
  <c r="AJ65" i="2"/>
  <c r="AJ64" i="2"/>
  <c r="AJ75" i="2"/>
  <c r="AJ76" i="2"/>
  <c r="AJ85" i="2"/>
  <c r="AJ91" i="2"/>
  <c r="AJ53" i="2"/>
  <c r="AJ62" i="2"/>
  <c r="AJ55" i="2"/>
  <c r="AJ58" i="2"/>
  <c r="AJ56" i="2"/>
  <c r="AJ61" i="2"/>
  <c r="AJ67" i="2"/>
  <c r="AJ73" i="2"/>
  <c r="AJ66" i="2"/>
  <c r="AJ78" i="2"/>
  <c r="AJ81" i="2"/>
  <c r="AJ80" i="2"/>
  <c r="AJ87" i="2"/>
  <c r="AJ94" i="2"/>
  <c r="AJ54" i="2"/>
  <c r="AJ59" i="2"/>
  <c r="AJ60" i="2"/>
  <c r="AJ69" i="2"/>
  <c r="AJ68" i="2"/>
  <c r="AJ72" i="2"/>
  <c r="AJ82" i="2"/>
  <c r="AJ90" i="2"/>
  <c r="AJ89" i="2"/>
  <c r="AJ86" i="2"/>
  <c r="AJ92" i="2"/>
  <c r="AJ93" i="2"/>
  <c r="AL49" i="2"/>
  <c r="AK50" i="2"/>
  <c r="AK78" i="2" l="1"/>
  <c r="AK70" i="2"/>
  <c r="AK71" i="2"/>
  <c r="AK67" i="2"/>
  <c r="AK66" i="2"/>
  <c r="AK59" i="2"/>
  <c r="AK56" i="2"/>
  <c r="AK55" i="2"/>
  <c r="AK81" i="2"/>
  <c r="AK76" i="2"/>
  <c r="AK77" i="2"/>
  <c r="AK65" i="2"/>
  <c r="AK57" i="2"/>
  <c r="AK62" i="2"/>
  <c r="AK54" i="2"/>
  <c r="AK68" i="2"/>
  <c r="AK53" i="2"/>
  <c r="AK60" i="2"/>
  <c r="AK94" i="2"/>
  <c r="AK91" i="2"/>
  <c r="AK93" i="2"/>
  <c r="AK90" i="2"/>
  <c r="AK89" i="2"/>
  <c r="AK85" i="2"/>
  <c r="AK84" i="2"/>
  <c r="AK80" i="2"/>
  <c r="AK79" i="2"/>
  <c r="AK74" i="2"/>
  <c r="AK75" i="2"/>
  <c r="AK63" i="2"/>
  <c r="AK95" i="2"/>
  <c r="AK92" i="2"/>
  <c r="AK87" i="2"/>
  <c r="AK83" i="2"/>
  <c r="AK88" i="2"/>
  <c r="AK82" i="2"/>
  <c r="AK86" i="2"/>
  <c r="AK72" i="2"/>
  <c r="AK73" i="2"/>
  <c r="AK69" i="2"/>
  <c r="AK61" i="2"/>
  <c r="AK64" i="2"/>
  <c r="AK58" i="2"/>
  <c r="AM49" i="2"/>
  <c r="AL50" i="2"/>
  <c r="AL90" i="2" l="1"/>
  <c r="AL89" i="2"/>
  <c r="AL84" i="2"/>
  <c r="AL75" i="2"/>
  <c r="AL80" i="2"/>
  <c r="AL78" i="2"/>
  <c r="AL63" i="2"/>
  <c r="AL64" i="2"/>
  <c r="AL58" i="2"/>
  <c r="AL61" i="2"/>
  <c r="AL53" i="2"/>
  <c r="AL95" i="2"/>
  <c r="AL93" i="2"/>
  <c r="AL87" i="2"/>
  <c r="AL82" i="2"/>
  <c r="AL73" i="2"/>
  <c r="AL69" i="2"/>
  <c r="AL74" i="2"/>
  <c r="AL70" i="2"/>
  <c r="AL56" i="2"/>
  <c r="AL57" i="2"/>
  <c r="AL94" i="2"/>
  <c r="AL92" i="2"/>
  <c r="AL88" i="2"/>
  <c r="AL85" i="2"/>
  <c r="AL83" i="2"/>
  <c r="AL81" i="2"/>
  <c r="AL71" i="2"/>
  <c r="AL67" i="2"/>
  <c r="AL68" i="2"/>
  <c r="AL62" i="2"/>
  <c r="AL55" i="2"/>
  <c r="AL91" i="2"/>
  <c r="AL86" i="2"/>
  <c r="AL79" i="2"/>
  <c r="AL77" i="2"/>
  <c r="AL65" i="2"/>
  <c r="AL76" i="2"/>
  <c r="AL66" i="2"/>
  <c r="AL60" i="2"/>
  <c r="AL59" i="2"/>
  <c r="AL72" i="2"/>
  <c r="AL54" i="2"/>
  <c r="AM50" i="2"/>
  <c r="AN49" i="2"/>
  <c r="AM93" i="2" l="1"/>
  <c r="AM90" i="2"/>
  <c r="AM88" i="2"/>
  <c r="AM84" i="2"/>
  <c r="AM83" i="2"/>
  <c r="AM79" i="2"/>
  <c r="AM73" i="2"/>
  <c r="AM74" i="2"/>
  <c r="AM70" i="2"/>
  <c r="AM62" i="2"/>
  <c r="AM59" i="2"/>
  <c r="AM54" i="2"/>
  <c r="AM94" i="2"/>
  <c r="AM86" i="2"/>
  <c r="AM82" i="2"/>
  <c r="AM71" i="2"/>
  <c r="AM72" i="2"/>
  <c r="AM68" i="2"/>
  <c r="AM60" i="2"/>
  <c r="AM67" i="2"/>
  <c r="AM65" i="2"/>
  <c r="AM57" i="2"/>
  <c r="AM63" i="2"/>
  <c r="AM55" i="2"/>
  <c r="AM92" i="2"/>
  <c r="AM87" i="2"/>
  <c r="AM77" i="2"/>
  <c r="AM89" i="2"/>
  <c r="AM78" i="2"/>
  <c r="AM66" i="2"/>
  <c r="AM69" i="2"/>
  <c r="AM58" i="2"/>
  <c r="AM53" i="2"/>
  <c r="AM95" i="2"/>
  <c r="AM91" i="2"/>
  <c r="AM85" i="2"/>
  <c r="AM81" i="2"/>
  <c r="AM80" i="2"/>
  <c r="AM75" i="2"/>
  <c r="AM76" i="2"/>
  <c r="AM64" i="2"/>
  <c r="AM56" i="2"/>
  <c r="AM61" i="2"/>
  <c r="AO49" i="2"/>
  <c r="AN50" i="2"/>
  <c r="AN87" i="2" l="1"/>
  <c r="AN80" i="2"/>
  <c r="AN84" i="2"/>
  <c r="AN78" i="2"/>
  <c r="AN66" i="2"/>
  <c r="AN67" i="2"/>
  <c r="AN75" i="2"/>
  <c r="AN61" i="2"/>
  <c r="AN55" i="2"/>
  <c r="AN57" i="2"/>
  <c r="AN91" i="2"/>
  <c r="AN85" i="2"/>
  <c r="AN82" i="2"/>
  <c r="AN76" i="2"/>
  <c r="AN64" i="2"/>
  <c r="AN65" i="2"/>
  <c r="AN59" i="2"/>
  <c r="AN62" i="2"/>
  <c r="AN58" i="2"/>
  <c r="AN60" i="2"/>
  <c r="AN54" i="2"/>
  <c r="AN53" i="2"/>
  <c r="AN94" i="2"/>
  <c r="AN88" i="2"/>
  <c r="AN83" i="2"/>
  <c r="AN79" i="2"/>
  <c r="AN74" i="2"/>
  <c r="AN70" i="2"/>
  <c r="AN81" i="2"/>
  <c r="AN71" i="2"/>
  <c r="AN63" i="2"/>
  <c r="AN56" i="2"/>
  <c r="AN95" i="2"/>
  <c r="AN93" i="2"/>
  <c r="AN92" i="2"/>
  <c r="AN86" i="2"/>
  <c r="AN90" i="2"/>
  <c r="AN89" i="2"/>
  <c r="AN72" i="2"/>
  <c r="AN73" i="2"/>
  <c r="AN68" i="2"/>
  <c r="AN77" i="2"/>
  <c r="AN69" i="2"/>
  <c r="AP49" i="2"/>
  <c r="AO50" i="2"/>
  <c r="AO86" i="2" l="1"/>
  <c r="AO81" i="2"/>
  <c r="AO76" i="2"/>
  <c r="AO77" i="2"/>
  <c r="AO65" i="2"/>
  <c r="AO57" i="2"/>
  <c r="AO62" i="2"/>
  <c r="AO54" i="2"/>
  <c r="AO53" i="2"/>
  <c r="AO94" i="2"/>
  <c r="AO91" i="2"/>
  <c r="AO90" i="2"/>
  <c r="AO89" i="2"/>
  <c r="AO85" i="2"/>
  <c r="AO88" i="2"/>
  <c r="AO84" i="2"/>
  <c r="AO80" i="2"/>
  <c r="AO79" i="2"/>
  <c r="AO74" i="2"/>
  <c r="AO75" i="2"/>
  <c r="AO63" i="2"/>
  <c r="AO64" i="2"/>
  <c r="AO60" i="2"/>
  <c r="AO66" i="2"/>
  <c r="AO55" i="2"/>
  <c r="AO95" i="2"/>
  <c r="AO92" i="2"/>
  <c r="AO93" i="2"/>
  <c r="AO87" i="2"/>
  <c r="AO83" i="2"/>
  <c r="AO82" i="2"/>
  <c r="AO72" i="2"/>
  <c r="AO73" i="2"/>
  <c r="AO69" i="2"/>
  <c r="AO61" i="2"/>
  <c r="AO58" i="2"/>
  <c r="AO78" i="2"/>
  <c r="AO70" i="2"/>
  <c r="AO71" i="2"/>
  <c r="AO67" i="2"/>
  <c r="AO59" i="2"/>
  <c r="AO68" i="2"/>
  <c r="AO56" i="2"/>
  <c r="AQ49" i="2"/>
  <c r="AP50" i="2"/>
  <c r="AP95" i="2" l="1"/>
  <c r="AP93" i="2"/>
  <c r="AP87" i="2"/>
  <c r="AP82" i="2"/>
  <c r="AP73" i="2"/>
  <c r="AP69" i="2"/>
  <c r="AP74" i="2"/>
  <c r="AP70" i="2"/>
  <c r="AP56" i="2"/>
  <c r="AP78" i="2"/>
  <c r="AP57" i="2"/>
  <c r="AP94" i="2"/>
  <c r="AP92" i="2"/>
  <c r="AP88" i="2"/>
  <c r="AP91" i="2"/>
  <c r="AP81" i="2"/>
  <c r="AP71" i="2"/>
  <c r="AP85" i="2"/>
  <c r="AP76" i="2"/>
  <c r="AP67" i="2"/>
  <c r="AP68" i="2"/>
  <c r="AP62" i="2"/>
  <c r="AP55" i="2"/>
  <c r="AP59" i="2"/>
  <c r="AP86" i="2"/>
  <c r="AP79" i="2"/>
  <c r="AP80" i="2"/>
  <c r="AP77" i="2"/>
  <c r="AP65" i="2"/>
  <c r="AP72" i="2"/>
  <c r="AP66" i="2"/>
  <c r="AP60" i="2"/>
  <c r="AP54" i="2"/>
  <c r="AP90" i="2"/>
  <c r="AP89" i="2"/>
  <c r="AP84" i="2"/>
  <c r="AP83" i="2"/>
  <c r="AP75" i="2"/>
  <c r="AP63" i="2"/>
  <c r="AP64" i="2"/>
  <c r="AP58" i="2"/>
  <c r="AP61" i="2"/>
  <c r="AP53" i="2"/>
  <c r="AQ50" i="2"/>
  <c r="AR49" i="2"/>
  <c r="AQ94" i="2" l="1"/>
  <c r="AQ92" i="2"/>
  <c r="AQ86" i="2"/>
  <c r="AQ82" i="2"/>
  <c r="AQ71" i="2"/>
  <c r="AQ72" i="2"/>
  <c r="AQ68" i="2"/>
  <c r="AQ70" i="2"/>
  <c r="AQ60" i="2"/>
  <c r="AQ57" i="2"/>
  <c r="AQ69" i="2"/>
  <c r="AQ63" i="2"/>
  <c r="AQ53" i="2"/>
  <c r="AQ77" i="2"/>
  <c r="AQ78" i="2"/>
  <c r="AQ66" i="2"/>
  <c r="AQ58" i="2"/>
  <c r="AQ55" i="2"/>
  <c r="AQ54" i="2"/>
  <c r="AQ61" i="2"/>
  <c r="AQ95" i="2"/>
  <c r="AQ91" i="2"/>
  <c r="AQ89" i="2"/>
  <c r="AQ85" i="2"/>
  <c r="AQ87" i="2"/>
  <c r="AQ81" i="2"/>
  <c r="AQ80" i="2"/>
  <c r="AQ75" i="2"/>
  <c r="AQ76" i="2"/>
  <c r="AQ64" i="2"/>
  <c r="AQ56" i="2"/>
  <c r="AQ65" i="2"/>
  <c r="AQ93" i="2"/>
  <c r="AQ90" i="2"/>
  <c r="AQ88" i="2"/>
  <c r="AQ84" i="2"/>
  <c r="AQ83" i="2"/>
  <c r="AQ79" i="2"/>
  <c r="AQ73" i="2"/>
  <c r="AQ74" i="2"/>
  <c r="AQ67" i="2"/>
  <c r="AQ62" i="2"/>
  <c r="AQ59" i="2"/>
  <c r="AS49" i="2"/>
  <c r="AR50" i="2"/>
  <c r="AR91" i="2" l="1"/>
  <c r="AR85" i="2"/>
  <c r="AR76" i="2"/>
  <c r="AR71" i="2"/>
  <c r="AR64" i="2"/>
  <c r="AR75" i="2"/>
  <c r="AR65" i="2"/>
  <c r="AR59" i="2"/>
  <c r="AR54" i="2"/>
  <c r="AR53" i="2"/>
  <c r="AR55" i="2"/>
  <c r="AR88" i="2"/>
  <c r="AR90" i="2"/>
  <c r="AR83" i="2"/>
  <c r="AR84" i="2"/>
  <c r="AR82" i="2"/>
  <c r="AR74" i="2"/>
  <c r="AR63" i="2"/>
  <c r="AR57" i="2"/>
  <c r="AR62" i="2"/>
  <c r="AR56" i="2"/>
  <c r="AR95" i="2"/>
  <c r="AR93" i="2"/>
  <c r="AR94" i="2"/>
  <c r="AR92" i="2"/>
  <c r="AR86" i="2"/>
  <c r="AR89" i="2"/>
  <c r="AR72" i="2"/>
  <c r="AR68" i="2"/>
  <c r="AR77" i="2"/>
  <c r="AR69" i="2"/>
  <c r="AR60" i="2"/>
  <c r="AR58" i="2"/>
  <c r="AR87" i="2"/>
  <c r="AR80" i="2"/>
  <c r="AR78" i="2"/>
  <c r="AR81" i="2"/>
  <c r="AR66" i="2"/>
  <c r="AR70" i="2"/>
  <c r="AR79" i="2"/>
  <c r="AR67" i="2"/>
  <c r="AR61" i="2"/>
  <c r="AR73" i="2"/>
  <c r="AT49" i="2"/>
  <c r="AS50" i="2"/>
  <c r="AS94" i="2" l="1"/>
  <c r="AS91" i="2"/>
  <c r="AS90" i="2"/>
  <c r="AS89" i="2"/>
  <c r="AS85" i="2"/>
  <c r="AS84" i="2"/>
  <c r="AS80" i="2"/>
  <c r="AS79" i="2"/>
  <c r="AS74" i="2"/>
  <c r="AS75" i="2"/>
  <c r="AS63" i="2"/>
  <c r="AS68" i="2"/>
  <c r="AS66" i="2"/>
  <c r="AS60" i="2"/>
  <c r="AS56" i="2"/>
  <c r="AS64" i="2"/>
  <c r="AS95" i="2"/>
  <c r="AS92" i="2"/>
  <c r="AS87" i="2"/>
  <c r="AS88" i="2"/>
  <c r="AS83" i="2"/>
  <c r="AS82" i="2"/>
  <c r="AS72" i="2"/>
  <c r="AS73" i="2"/>
  <c r="AS69" i="2"/>
  <c r="AS61" i="2"/>
  <c r="AS58" i="2"/>
  <c r="AS55" i="2"/>
  <c r="AS93" i="2"/>
  <c r="AS86" i="2"/>
  <c r="AS78" i="2"/>
  <c r="AS70" i="2"/>
  <c r="AS71" i="2"/>
  <c r="AS67" i="2"/>
  <c r="AS59" i="2"/>
  <c r="AS53" i="2"/>
  <c r="AS81" i="2"/>
  <c r="AS76" i="2"/>
  <c r="AS77" i="2"/>
  <c r="AS65" i="2"/>
  <c r="AS57" i="2"/>
  <c r="AS62" i="2"/>
  <c r="AS54" i="2"/>
  <c r="AU49" i="2"/>
  <c r="AT50" i="2"/>
  <c r="AT94" i="2" l="1"/>
  <c r="AT92" i="2"/>
  <c r="AT88" i="2"/>
  <c r="AT81" i="2"/>
  <c r="AT71" i="2"/>
  <c r="AT67" i="2"/>
  <c r="AT68" i="2"/>
  <c r="AT76" i="2"/>
  <c r="AT62" i="2"/>
  <c r="AT59" i="2"/>
  <c r="AT53" i="2"/>
  <c r="AT86" i="2"/>
  <c r="AT79" i="2"/>
  <c r="AT80" i="2"/>
  <c r="AT77" i="2"/>
  <c r="AT70" i="2"/>
  <c r="AT65" i="2"/>
  <c r="AT72" i="2"/>
  <c r="AT66" i="2"/>
  <c r="AT60" i="2"/>
  <c r="AT57" i="2"/>
  <c r="AT55" i="2"/>
  <c r="AT54" i="2"/>
  <c r="AT95" i="2"/>
  <c r="AT90" i="2"/>
  <c r="AT89" i="2"/>
  <c r="AT91" i="2"/>
  <c r="AT84" i="2"/>
  <c r="AT75" i="2"/>
  <c r="AT74" i="2"/>
  <c r="AT63" i="2"/>
  <c r="AT78" i="2"/>
  <c r="AT64" i="2"/>
  <c r="AT58" i="2"/>
  <c r="AT61" i="2"/>
  <c r="AT93" i="2"/>
  <c r="AT87" i="2"/>
  <c r="AT82" i="2"/>
  <c r="AT85" i="2"/>
  <c r="AT73" i="2"/>
  <c r="AT69" i="2"/>
  <c r="AT83" i="2"/>
  <c r="AT56" i="2"/>
  <c r="AU50" i="2"/>
  <c r="AV49" i="2"/>
  <c r="AU89" i="2" l="1"/>
  <c r="AU77" i="2"/>
  <c r="AU78" i="2"/>
  <c r="AU66" i="2"/>
  <c r="AU65" i="2"/>
  <c r="AU58" i="2"/>
  <c r="AU55" i="2"/>
  <c r="AU54" i="2"/>
  <c r="AU95" i="2"/>
  <c r="AU91" i="2"/>
  <c r="AU85" i="2"/>
  <c r="AU81" i="2"/>
  <c r="AU80" i="2"/>
  <c r="AU75" i="2"/>
  <c r="AU76" i="2"/>
  <c r="AU64" i="2"/>
  <c r="AU56" i="2"/>
  <c r="AU61" i="2"/>
  <c r="AU53" i="2"/>
  <c r="AU59" i="2"/>
  <c r="AU67" i="2"/>
  <c r="AU93" i="2"/>
  <c r="AU90" i="2"/>
  <c r="AU92" i="2"/>
  <c r="AU88" i="2"/>
  <c r="AU84" i="2"/>
  <c r="AU83" i="2"/>
  <c r="AU79" i="2"/>
  <c r="AU73" i="2"/>
  <c r="AU74" i="2"/>
  <c r="AU70" i="2"/>
  <c r="AU62" i="2"/>
  <c r="AU69" i="2"/>
  <c r="AU94" i="2"/>
  <c r="AU86" i="2"/>
  <c r="AU82" i="2"/>
  <c r="AU87" i="2"/>
  <c r="AU71" i="2"/>
  <c r="AU72" i="2"/>
  <c r="AU68" i="2"/>
  <c r="AU60" i="2"/>
  <c r="AU63" i="2"/>
  <c r="AU57" i="2"/>
  <c r="AW49" i="2"/>
  <c r="AV50" i="2"/>
  <c r="AV88" i="2" l="1"/>
  <c r="AV83" i="2"/>
  <c r="AV74" i="2"/>
  <c r="AV79" i="2"/>
  <c r="AV77" i="2"/>
  <c r="AV63" i="2"/>
  <c r="AV57" i="2"/>
  <c r="AV60" i="2"/>
  <c r="AV56" i="2"/>
  <c r="AV95" i="2"/>
  <c r="AV93" i="2"/>
  <c r="AV94" i="2"/>
  <c r="AV92" i="2"/>
  <c r="AV86" i="2"/>
  <c r="AV89" i="2"/>
  <c r="AV81" i="2"/>
  <c r="AV72" i="2"/>
  <c r="AV68" i="2"/>
  <c r="AV73" i="2"/>
  <c r="AV69" i="2"/>
  <c r="AV71" i="2"/>
  <c r="AV55" i="2"/>
  <c r="AV53" i="2"/>
  <c r="AV87" i="2"/>
  <c r="AV84" i="2"/>
  <c r="AV82" i="2"/>
  <c r="AV80" i="2"/>
  <c r="AV78" i="2"/>
  <c r="AV66" i="2"/>
  <c r="AV67" i="2"/>
  <c r="AV61" i="2"/>
  <c r="AV62" i="2"/>
  <c r="AV54" i="2"/>
  <c r="AV91" i="2"/>
  <c r="AV90" i="2"/>
  <c r="AV85" i="2"/>
  <c r="AV76" i="2"/>
  <c r="AV64" i="2"/>
  <c r="AV75" i="2"/>
  <c r="AV70" i="2"/>
  <c r="AV65" i="2"/>
  <c r="AV59" i="2"/>
  <c r="AV58" i="2"/>
  <c r="AX49" i="2"/>
  <c r="AW50" i="2"/>
  <c r="AW95" i="2" l="1"/>
  <c r="AW92" i="2"/>
  <c r="AW87" i="2"/>
  <c r="AW83" i="2"/>
  <c r="AW82" i="2"/>
  <c r="AW88" i="2"/>
  <c r="AW72" i="2"/>
  <c r="AW73" i="2"/>
  <c r="AW69" i="2"/>
  <c r="AW61" i="2"/>
  <c r="AW58" i="2"/>
  <c r="AW62" i="2"/>
  <c r="AW53" i="2"/>
  <c r="AW78" i="2"/>
  <c r="AW70" i="2"/>
  <c r="AW71" i="2"/>
  <c r="AW67" i="2"/>
  <c r="AW59" i="2"/>
  <c r="AW66" i="2"/>
  <c r="AW64" i="2"/>
  <c r="AW56" i="2"/>
  <c r="AW55" i="2"/>
  <c r="AW86" i="2"/>
  <c r="AW81" i="2"/>
  <c r="AW76" i="2"/>
  <c r="AW77" i="2"/>
  <c r="AW65" i="2"/>
  <c r="AW68" i="2"/>
  <c r="AW57" i="2"/>
  <c r="AW54" i="2"/>
  <c r="AW94" i="2"/>
  <c r="AW91" i="2"/>
  <c r="AW93" i="2"/>
  <c r="AW90" i="2"/>
  <c r="AW89" i="2"/>
  <c r="AW85" i="2"/>
  <c r="AW84" i="2"/>
  <c r="AW80" i="2"/>
  <c r="AW79" i="2"/>
  <c r="AW74" i="2"/>
  <c r="AW75" i="2"/>
  <c r="AW63" i="2"/>
  <c r="AW60" i="2"/>
  <c r="AY49" i="2"/>
  <c r="AX50" i="2"/>
  <c r="AX91" i="2" l="1"/>
  <c r="AX86" i="2"/>
  <c r="AX85" i="2"/>
  <c r="AX79" i="2"/>
  <c r="AX83" i="2"/>
  <c r="AX77" i="2"/>
  <c r="AX65" i="2"/>
  <c r="AX80" i="2"/>
  <c r="AX66" i="2"/>
  <c r="AX60" i="2"/>
  <c r="AX55" i="2"/>
  <c r="AX54" i="2"/>
  <c r="AX95" i="2"/>
  <c r="AX90" i="2"/>
  <c r="AX89" i="2"/>
  <c r="AX84" i="2"/>
  <c r="AX75" i="2"/>
  <c r="AX63" i="2"/>
  <c r="AX78" i="2"/>
  <c r="AX64" i="2"/>
  <c r="AX58" i="2"/>
  <c r="AX61" i="2"/>
  <c r="AX57" i="2"/>
  <c r="AX59" i="2"/>
  <c r="AX53" i="2"/>
  <c r="AX56" i="2"/>
  <c r="AX93" i="2"/>
  <c r="AX87" i="2"/>
  <c r="AX82" i="2"/>
  <c r="AX73" i="2"/>
  <c r="AX69" i="2"/>
  <c r="AX70" i="2"/>
  <c r="AX74" i="2"/>
  <c r="AX94" i="2"/>
  <c r="AX92" i="2"/>
  <c r="AX88" i="2"/>
  <c r="AX81" i="2"/>
  <c r="AX71" i="2"/>
  <c r="AX72" i="2"/>
  <c r="AX67" i="2"/>
  <c r="AX76" i="2"/>
  <c r="AX68" i="2"/>
  <c r="AX62" i="2"/>
  <c r="AY50" i="2"/>
  <c r="AZ49" i="2"/>
  <c r="AY95" i="2" l="1"/>
  <c r="AY91" i="2"/>
  <c r="AY89" i="2"/>
  <c r="AY85" i="2"/>
  <c r="AY81" i="2"/>
  <c r="AY80" i="2"/>
  <c r="AY75" i="2"/>
  <c r="AY76" i="2"/>
  <c r="AY70" i="2"/>
  <c r="AY64" i="2"/>
  <c r="AY56" i="2"/>
  <c r="AY61" i="2"/>
  <c r="AY53" i="2"/>
  <c r="AY93" i="2"/>
  <c r="AY90" i="2"/>
  <c r="AY88" i="2"/>
  <c r="AY84" i="2"/>
  <c r="AY87" i="2"/>
  <c r="AY83" i="2"/>
  <c r="AY79" i="2"/>
  <c r="AY73" i="2"/>
  <c r="AY74" i="2"/>
  <c r="AY63" i="2"/>
  <c r="AY62" i="2"/>
  <c r="AY59" i="2"/>
  <c r="AY94" i="2"/>
  <c r="AY92" i="2"/>
  <c r="AY86" i="2"/>
  <c r="AY82" i="2"/>
  <c r="AY71" i="2"/>
  <c r="AY72" i="2"/>
  <c r="AY68" i="2"/>
  <c r="AY60" i="2"/>
  <c r="AY57" i="2"/>
  <c r="AY77" i="2"/>
  <c r="AY78" i="2"/>
  <c r="AY66" i="2"/>
  <c r="AY58" i="2"/>
  <c r="AY69" i="2"/>
  <c r="AY67" i="2"/>
  <c r="AY65" i="2"/>
  <c r="AY55" i="2"/>
  <c r="AY54" i="2"/>
  <c r="BA49" i="2"/>
  <c r="AZ50" i="2"/>
  <c r="AZ95" i="2" l="1"/>
  <c r="AZ94" i="2"/>
  <c r="AZ93" i="2"/>
  <c r="AZ92" i="2"/>
  <c r="AZ86" i="2"/>
  <c r="AZ89" i="2"/>
  <c r="AZ81" i="2"/>
  <c r="AZ72" i="2"/>
  <c r="AZ68" i="2"/>
  <c r="AZ73" i="2"/>
  <c r="AZ69" i="2"/>
  <c r="AZ56" i="2"/>
  <c r="AZ62" i="2"/>
  <c r="AZ77" i="2"/>
  <c r="AZ58" i="2"/>
  <c r="AZ87" i="2"/>
  <c r="AZ80" i="2"/>
  <c r="AZ78" i="2"/>
  <c r="AZ75" i="2"/>
  <c r="AZ66" i="2"/>
  <c r="AZ67" i="2"/>
  <c r="AZ61" i="2"/>
  <c r="AZ55" i="2"/>
  <c r="AZ59" i="2"/>
  <c r="AZ54" i="2"/>
  <c r="AZ91" i="2"/>
  <c r="AZ85" i="2"/>
  <c r="AZ79" i="2"/>
  <c r="AZ76" i="2"/>
  <c r="AZ64" i="2"/>
  <c r="AZ71" i="2"/>
  <c r="AZ65" i="2"/>
  <c r="AZ70" i="2"/>
  <c r="AZ53" i="2"/>
  <c r="AZ88" i="2"/>
  <c r="AZ83" i="2"/>
  <c r="AZ90" i="2"/>
  <c r="AZ82" i="2"/>
  <c r="AZ74" i="2"/>
  <c r="AZ84" i="2"/>
  <c r="AZ63" i="2"/>
  <c r="AZ57" i="2"/>
  <c r="AZ60" i="2"/>
  <c r="BB49" i="2"/>
  <c r="BA50" i="2"/>
  <c r="BA86" i="2" l="1"/>
  <c r="BA78" i="2"/>
  <c r="BA70" i="2"/>
  <c r="BA71" i="2"/>
  <c r="BA67" i="2"/>
  <c r="BA59" i="2"/>
  <c r="BA56" i="2"/>
  <c r="BA55" i="2"/>
  <c r="BA93" i="2"/>
  <c r="BA81" i="2"/>
  <c r="BA76" i="2"/>
  <c r="BA77" i="2"/>
  <c r="BA65" i="2"/>
  <c r="BA57" i="2"/>
  <c r="BA62" i="2"/>
  <c r="BA54" i="2"/>
  <c r="BA53" i="2"/>
  <c r="BA68" i="2"/>
  <c r="BA94" i="2"/>
  <c r="BA91" i="2"/>
  <c r="BA90" i="2"/>
  <c r="BA89" i="2"/>
  <c r="BA85" i="2"/>
  <c r="BA88" i="2"/>
  <c r="BA84" i="2"/>
  <c r="BA80" i="2"/>
  <c r="BA79" i="2"/>
  <c r="BA74" i="2"/>
  <c r="BA75" i="2"/>
  <c r="BA63" i="2"/>
  <c r="BA64" i="2"/>
  <c r="BA60" i="2"/>
  <c r="BA95" i="2"/>
  <c r="BA92" i="2"/>
  <c r="BA87" i="2"/>
  <c r="BA83" i="2"/>
  <c r="BA82" i="2"/>
  <c r="BA72" i="2"/>
  <c r="BA73" i="2"/>
  <c r="BA69" i="2"/>
  <c r="BA66" i="2"/>
  <c r="BA61" i="2"/>
  <c r="BA58" i="2"/>
  <c r="BC49" i="2"/>
  <c r="BB50" i="2"/>
  <c r="BB95" i="2" l="1"/>
  <c r="BB90" i="2"/>
  <c r="BB89" i="2"/>
  <c r="BB84" i="2"/>
  <c r="BB75" i="2"/>
  <c r="BB63" i="2"/>
  <c r="BB74" i="2"/>
  <c r="BB64" i="2"/>
  <c r="BB58" i="2"/>
  <c r="BB53" i="2"/>
  <c r="BB59" i="2"/>
  <c r="BB54" i="2"/>
  <c r="BB93" i="2"/>
  <c r="BB87" i="2"/>
  <c r="BB82" i="2"/>
  <c r="BB85" i="2"/>
  <c r="BB83" i="2"/>
  <c r="BB73" i="2"/>
  <c r="BB69" i="2"/>
  <c r="BB56" i="2"/>
  <c r="BB72" i="2"/>
  <c r="BB61" i="2"/>
  <c r="BB55" i="2"/>
  <c r="BB94" i="2"/>
  <c r="BB92" i="2"/>
  <c r="BB91" i="2"/>
  <c r="BB88" i="2"/>
  <c r="BB81" i="2"/>
  <c r="BB71" i="2"/>
  <c r="BB67" i="2"/>
  <c r="BB76" i="2"/>
  <c r="BB70" i="2"/>
  <c r="BB68" i="2"/>
  <c r="BB62" i="2"/>
  <c r="BB86" i="2"/>
  <c r="BB79" i="2"/>
  <c r="BB77" i="2"/>
  <c r="BB80" i="2"/>
  <c r="BB78" i="2"/>
  <c r="BB65" i="2"/>
  <c r="BB66" i="2"/>
  <c r="BB60" i="2"/>
  <c r="BB57" i="2"/>
  <c r="BC50" i="2"/>
  <c r="BD49" i="2"/>
  <c r="BC93" i="2" l="1"/>
  <c r="BC90" i="2"/>
  <c r="BC92" i="2"/>
  <c r="BC88" i="2"/>
  <c r="BC84" i="2"/>
  <c r="BC83" i="2"/>
  <c r="BC79" i="2"/>
  <c r="BC73" i="2"/>
  <c r="BC74" i="2"/>
  <c r="BC62" i="2"/>
  <c r="BC67" i="2"/>
  <c r="BC65" i="2"/>
  <c r="BC59" i="2"/>
  <c r="BC55" i="2"/>
  <c r="BC94" i="2"/>
  <c r="BC86" i="2"/>
  <c r="BC87" i="2"/>
  <c r="BC82" i="2"/>
  <c r="BC71" i="2"/>
  <c r="BC72" i="2"/>
  <c r="BC70" i="2"/>
  <c r="BC68" i="2"/>
  <c r="BC69" i="2"/>
  <c r="BC60" i="2"/>
  <c r="BC57" i="2"/>
  <c r="BC54" i="2"/>
  <c r="BC63" i="2"/>
  <c r="BC77" i="2"/>
  <c r="BC78" i="2"/>
  <c r="BC66" i="2"/>
  <c r="BC58" i="2"/>
  <c r="BC95" i="2"/>
  <c r="BC91" i="2"/>
  <c r="BC85" i="2"/>
  <c r="BC81" i="2"/>
  <c r="BC89" i="2"/>
  <c r="BC80" i="2"/>
  <c r="BC75" i="2"/>
  <c r="BC76" i="2"/>
  <c r="BC64" i="2"/>
  <c r="BC56" i="2"/>
  <c r="BC61" i="2"/>
  <c r="BC53" i="2"/>
  <c r="BE49" i="2"/>
  <c r="BD50" i="2"/>
  <c r="BD94" i="2" l="1"/>
  <c r="BD87" i="2"/>
  <c r="BD80" i="2"/>
  <c r="BD78" i="2"/>
  <c r="BD81" i="2"/>
  <c r="BD66" i="2"/>
  <c r="BD82" i="2"/>
  <c r="BD67" i="2"/>
  <c r="BD61" i="2"/>
  <c r="BD62" i="2"/>
  <c r="BD58" i="2"/>
  <c r="BD55" i="2"/>
  <c r="BD60" i="2"/>
  <c r="BD91" i="2"/>
  <c r="BD85" i="2"/>
  <c r="BD79" i="2"/>
  <c r="BD76" i="2"/>
  <c r="BD64" i="2"/>
  <c r="BD71" i="2"/>
  <c r="BD65" i="2"/>
  <c r="BD59" i="2"/>
  <c r="BD56" i="2"/>
  <c r="BD54" i="2"/>
  <c r="BD53" i="2"/>
  <c r="BD88" i="2"/>
  <c r="BD90" i="2"/>
  <c r="BD83" i="2"/>
  <c r="BD74" i="2"/>
  <c r="BD73" i="2"/>
  <c r="BD77" i="2"/>
  <c r="BD63" i="2"/>
  <c r="BD75" i="2"/>
  <c r="BD57" i="2"/>
  <c r="BD95" i="2"/>
  <c r="BD93" i="2"/>
  <c r="BD92" i="2"/>
  <c r="BD86" i="2"/>
  <c r="BD89" i="2"/>
  <c r="BD84" i="2"/>
  <c r="BD72" i="2"/>
  <c r="BD70" i="2"/>
  <c r="BD68" i="2"/>
  <c r="BD69" i="2"/>
  <c r="BF49" i="2"/>
  <c r="BE50" i="2"/>
  <c r="BE88" i="2" l="1"/>
  <c r="BE81" i="2"/>
  <c r="BE76" i="2"/>
  <c r="BE77" i="2"/>
  <c r="BE65" i="2"/>
  <c r="BE64" i="2"/>
  <c r="BE57" i="2"/>
  <c r="BE62" i="2"/>
  <c r="BE54" i="2"/>
  <c r="BE53" i="2"/>
  <c r="BE55" i="2"/>
  <c r="BE68" i="2"/>
  <c r="BE58" i="2"/>
  <c r="BE94" i="2"/>
  <c r="BE93" i="2"/>
  <c r="BE91" i="2"/>
  <c r="BE90" i="2"/>
  <c r="BE89" i="2"/>
  <c r="BE85" i="2"/>
  <c r="BE84" i="2"/>
  <c r="BE80" i="2"/>
  <c r="BE79" i="2"/>
  <c r="BE74" i="2"/>
  <c r="BE75" i="2"/>
  <c r="BE63" i="2"/>
  <c r="BE60" i="2"/>
  <c r="BE95" i="2"/>
  <c r="BE92" i="2"/>
  <c r="BE87" i="2"/>
  <c r="BE83" i="2"/>
  <c r="BE82" i="2"/>
  <c r="BE72" i="2"/>
  <c r="BE73" i="2"/>
  <c r="BE69" i="2"/>
  <c r="BE61" i="2"/>
  <c r="BE66" i="2"/>
  <c r="BE86" i="2"/>
  <c r="BE78" i="2"/>
  <c r="BE70" i="2"/>
  <c r="BE71" i="2"/>
  <c r="BE67" i="2"/>
  <c r="BE59" i="2"/>
  <c r="BE56" i="2"/>
  <c r="BG49" i="2"/>
  <c r="BF50" i="2"/>
  <c r="BF93" i="2" l="1"/>
  <c r="BF87" i="2"/>
  <c r="BF82" i="2"/>
  <c r="BF73" i="2"/>
  <c r="BF76" i="2"/>
  <c r="BF69" i="2"/>
  <c r="BF56" i="2"/>
  <c r="BF78" i="2"/>
  <c r="BF59" i="2"/>
  <c r="BF61" i="2"/>
  <c r="BF54" i="2"/>
  <c r="BF53" i="2"/>
  <c r="BF94" i="2"/>
  <c r="BF92" i="2"/>
  <c r="BF88" i="2"/>
  <c r="BF81" i="2"/>
  <c r="BF80" i="2"/>
  <c r="BF71" i="2"/>
  <c r="BF67" i="2"/>
  <c r="BF72" i="2"/>
  <c r="BF68" i="2"/>
  <c r="BF62" i="2"/>
  <c r="BF60" i="2"/>
  <c r="BF70" i="2"/>
  <c r="BF86" i="2"/>
  <c r="BF83" i="2"/>
  <c r="BF79" i="2"/>
  <c r="BF77" i="2"/>
  <c r="BF65" i="2"/>
  <c r="BF66" i="2"/>
  <c r="BF95" i="2"/>
  <c r="BF90" i="2"/>
  <c r="BF89" i="2"/>
  <c r="BF91" i="2"/>
  <c r="BF84" i="2"/>
  <c r="BF85" i="2"/>
  <c r="BF75" i="2"/>
  <c r="BF63" i="2"/>
  <c r="BF74" i="2"/>
  <c r="BF64" i="2"/>
  <c r="BF58" i="2"/>
  <c r="BF57" i="2"/>
  <c r="BF55" i="2"/>
  <c r="BG50" i="2"/>
  <c r="BH49" i="2"/>
  <c r="BG94" i="2" l="1"/>
  <c r="BG86" i="2"/>
  <c r="BG82" i="2"/>
  <c r="BG71" i="2"/>
  <c r="BG72" i="2"/>
  <c r="BG68" i="2"/>
  <c r="BG60" i="2"/>
  <c r="BG57" i="2"/>
  <c r="BG61" i="2"/>
  <c r="BG89" i="2"/>
  <c r="BG77" i="2"/>
  <c r="BG78" i="2"/>
  <c r="BG66" i="2"/>
  <c r="BG70" i="2"/>
  <c r="BG58" i="2"/>
  <c r="BG65" i="2"/>
  <c r="BG63" i="2"/>
  <c r="BG55" i="2"/>
  <c r="BG54" i="2"/>
  <c r="BG53" i="2"/>
  <c r="BG95" i="2"/>
  <c r="BG91" i="2"/>
  <c r="BG85" i="2"/>
  <c r="BG81" i="2"/>
  <c r="BG80" i="2"/>
  <c r="BG75" i="2"/>
  <c r="BG76" i="2"/>
  <c r="BG64" i="2"/>
  <c r="BG67" i="2"/>
  <c r="BG56" i="2"/>
  <c r="BG93" i="2"/>
  <c r="BG90" i="2"/>
  <c r="BG92" i="2"/>
  <c r="BG88" i="2"/>
  <c r="BG84" i="2"/>
  <c r="BG83" i="2"/>
  <c r="BG79" i="2"/>
  <c r="BG73" i="2"/>
  <c r="BG87" i="2"/>
  <c r="BG74" i="2"/>
  <c r="BG62" i="2"/>
  <c r="BG59" i="2"/>
  <c r="BG69" i="2"/>
  <c r="BI49" i="2"/>
  <c r="BH50" i="2"/>
  <c r="BH91" i="2" l="1"/>
  <c r="BH90" i="2"/>
  <c r="BH85" i="2"/>
  <c r="BH84" i="2"/>
  <c r="BH78" i="2"/>
  <c r="BH82" i="2"/>
  <c r="BH76" i="2"/>
  <c r="BH64" i="2"/>
  <c r="BH70" i="2"/>
  <c r="BH65" i="2"/>
  <c r="BH73" i="2"/>
  <c r="BH59" i="2"/>
  <c r="BH54" i="2"/>
  <c r="BH53" i="2"/>
  <c r="BH55" i="2"/>
  <c r="BH94" i="2"/>
  <c r="BH88" i="2"/>
  <c r="BH83" i="2"/>
  <c r="BH74" i="2"/>
  <c r="BH77" i="2"/>
  <c r="BH63" i="2"/>
  <c r="BH57" i="2"/>
  <c r="BH60" i="2"/>
  <c r="BH56" i="2"/>
  <c r="BH58" i="2"/>
  <c r="BH95" i="2"/>
  <c r="BH93" i="2"/>
  <c r="BH92" i="2"/>
  <c r="BH86" i="2"/>
  <c r="BH89" i="2"/>
  <c r="BH72" i="2"/>
  <c r="BH81" i="2"/>
  <c r="BH68" i="2"/>
  <c r="BH79" i="2"/>
  <c r="BH69" i="2"/>
  <c r="BH87" i="2"/>
  <c r="BH80" i="2"/>
  <c r="BH71" i="2"/>
  <c r="BH66" i="2"/>
  <c r="BH75" i="2"/>
  <c r="BH67" i="2"/>
  <c r="BH61" i="2"/>
  <c r="BH62" i="2"/>
  <c r="BJ49" i="2"/>
  <c r="BI50" i="2"/>
  <c r="BI94" i="2" l="1"/>
  <c r="BI91" i="2"/>
  <c r="BI90" i="2"/>
  <c r="BI89" i="2"/>
  <c r="BI88" i="2"/>
  <c r="BI85" i="2"/>
  <c r="BI84" i="2"/>
  <c r="BI80" i="2"/>
  <c r="BI79" i="2"/>
  <c r="BI74" i="2"/>
  <c r="BI75" i="2"/>
  <c r="BI63" i="2"/>
  <c r="BI60" i="2"/>
  <c r="BI95" i="2"/>
  <c r="BI92" i="2"/>
  <c r="BI87" i="2"/>
  <c r="BI83" i="2"/>
  <c r="BI93" i="2"/>
  <c r="BI86" i="2"/>
  <c r="BI82" i="2"/>
  <c r="BI72" i="2"/>
  <c r="BI73" i="2"/>
  <c r="BI69" i="2"/>
  <c r="BI61" i="2"/>
  <c r="BI58" i="2"/>
  <c r="BI64" i="2"/>
  <c r="BI55" i="2"/>
  <c r="BI53" i="2"/>
  <c r="BI70" i="2"/>
  <c r="BI71" i="2"/>
  <c r="BI67" i="2"/>
  <c r="BI59" i="2"/>
  <c r="BI56" i="2"/>
  <c r="BI81" i="2"/>
  <c r="BI76" i="2"/>
  <c r="BI78" i="2"/>
  <c r="BI77" i="2"/>
  <c r="BI65" i="2"/>
  <c r="BI57" i="2"/>
  <c r="BI68" i="2"/>
  <c r="BI66" i="2"/>
  <c r="BI62" i="2"/>
  <c r="BI54" i="2"/>
  <c r="BK49" i="2"/>
  <c r="BJ50" i="2"/>
  <c r="BJ94" i="2" l="1"/>
  <c r="BJ92" i="2"/>
  <c r="BJ88" i="2"/>
  <c r="BJ81" i="2"/>
  <c r="BJ80" i="2"/>
  <c r="BJ71" i="2"/>
  <c r="BJ67" i="2"/>
  <c r="BJ72" i="2"/>
  <c r="BJ68" i="2"/>
  <c r="BJ62" i="2"/>
  <c r="BJ61" i="2"/>
  <c r="BJ91" i="2"/>
  <c r="BJ86" i="2"/>
  <c r="BJ79" i="2"/>
  <c r="BJ77" i="2"/>
  <c r="BJ83" i="2"/>
  <c r="BJ74" i="2"/>
  <c r="BJ65" i="2"/>
  <c r="BJ66" i="2"/>
  <c r="BJ60" i="2"/>
  <c r="BJ76" i="2"/>
  <c r="BJ54" i="2"/>
  <c r="BJ58" i="2"/>
  <c r="BJ53" i="2"/>
  <c r="BJ57" i="2"/>
  <c r="BJ95" i="2"/>
  <c r="BJ90" i="2"/>
  <c r="BJ89" i="2"/>
  <c r="BJ84" i="2"/>
  <c r="BJ85" i="2"/>
  <c r="BJ78" i="2"/>
  <c r="BJ75" i="2"/>
  <c r="BJ70" i="2"/>
  <c r="BJ63" i="2"/>
  <c r="BJ64" i="2"/>
  <c r="BJ93" i="2"/>
  <c r="BJ87" i="2"/>
  <c r="BJ82" i="2"/>
  <c r="BJ73" i="2"/>
  <c r="BJ69" i="2"/>
  <c r="BJ56" i="2"/>
  <c r="BJ59" i="2"/>
  <c r="BJ55" i="2"/>
  <c r="BK50" i="2"/>
  <c r="BL49" i="2"/>
  <c r="BK77" i="2" l="1"/>
  <c r="BK66" i="2"/>
  <c r="BK58" i="2"/>
  <c r="BK55" i="2"/>
  <c r="BK67" i="2"/>
  <c r="BK54" i="2"/>
  <c r="BK95" i="2"/>
  <c r="BK92" i="2"/>
  <c r="BK91" i="2"/>
  <c r="BK85" i="2"/>
  <c r="BK81" i="2"/>
  <c r="BK80" i="2"/>
  <c r="BK75" i="2"/>
  <c r="BK76" i="2"/>
  <c r="BK64" i="2"/>
  <c r="BK56" i="2"/>
  <c r="BK69" i="2"/>
  <c r="BK61" i="2"/>
  <c r="BK53" i="2"/>
  <c r="BK93" i="2"/>
  <c r="BK90" i="2"/>
  <c r="BK88" i="2"/>
  <c r="BK84" i="2"/>
  <c r="BK87" i="2"/>
  <c r="BK83" i="2"/>
  <c r="BK79" i="2"/>
  <c r="BK78" i="2"/>
  <c r="BK73" i="2"/>
  <c r="BK74" i="2"/>
  <c r="BK62" i="2"/>
  <c r="BK63" i="2"/>
  <c r="BK59" i="2"/>
  <c r="BK94" i="2"/>
  <c r="BK86" i="2"/>
  <c r="BK82" i="2"/>
  <c r="BK89" i="2"/>
  <c r="BK71" i="2"/>
  <c r="BK72" i="2"/>
  <c r="BK68" i="2"/>
  <c r="BK65" i="2"/>
  <c r="BK60" i="2"/>
  <c r="BK70" i="2"/>
  <c r="BK57" i="2"/>
  <c r="BM49" i="2"/>
  <c r="BL50" i="2"/>
  <c r="BL94" i="2" l="1"/>
  <c r="BL88" i="2"/>
  <c r="BL83" i="2"/>
  <c r="BL81" i="2"/>
  <c r="BL74" i="2"/>
  <c r="BL73" i="2"/>
  <c r="BL70" i="2"/>
  <c r="BL63" i="2"/>
  <c r="BL57" i="2"/>
  <c r="BL58" i="2"/>
  <c r="BL55" i="2"/>
  <c r="BL56" i="2"/>
  <c r="BL53" i="2"/>
  <c r="BL95" i="2"/>
  <c r="BL93" i="2"/>
  <c r="BL92" i="2"/>
  <c r="BL86" i="2"/>
  <c r="BL89" i="2"/>
  <c r="BL84" i="2"/>
  <c r="BL82" i="2"/>
  <c r="BL72" i="2"/>
  <c r="BL68" i="2"/>
  <c r="BL69" i="2"/>
  <c r="BL62" i="2"/>
  <c r="BL60" i="2"/>
  <c r="BL90" i="2"/>
  <c r="BL87" i="2"/>
  <c r="BL80" i="2"/>
  <c r="BL66" i="2"/>
  <c r="BL75" i="2"/>
  <c r="BL67" i="2"/>
  <c r="BL61" i="2"/>
  <c r="BL91" i="2"/>
  <c r="BL85" i="2"/>
  <c r="BL78" i="2"/>
  <c r="BL76" i="2"/>
  <c r="BL79" i="2"/>
  <c r="BL77" i="2"/>
  <c r="BL64" i="2"/>
  <c r="BL65" i="2"/>
  <c r="BL59" i="2"/>
  <c r="BL71" i="2"/>
  <c r="BL54" i="2"/>
  <c r="BN49" i="2"/>
  <c r="BM50" i="2"/>
  <c r="BM95" i="2" l="1"/>
  <c r="BM92" i="2"/>
  <c r="BM87" i="2"/>
  <c r="BM83" i="2"/>
  <c r="BM82" i="2"/>
  <c r="BM72" i="2"/>
  <c r="BM73" i="2"/>
  <c r="BM69" i="2"/>
  <c r="BM61" i="2"/>
  <c r="BM66" i="2"/>
  <c r="BM64" i="2"/>
  <c r="BM58" i="2"/>
  <c r="BM86" i="2"/>
  <c r="BM88" i="2"/>
  <c r="BM70" i="2"/>
  <c r="BM71" i="2"/>
  <c r="BM67" i="2"/>
  <c r="BM78" i="2"/>
  <c r="BM68" i="2"/>
  <c r="BM59" i="2"/>
  <c r="BM56" i="2"/>
  <c r="BM55" i="2"/>
  <c r="BM62" i="2"/>
  <c r="BM54" i="2"/>
  <c r="BM53" i="2"/>
  <c r="BM93" i="2"/>
  <c r="BM81" i="2"/>
  <c r="BM76" i="2"/>
  <c r="BM77" i="2"/>
  <c r="BM65" i="2"/>
  <c r="BM57" i="2"/>
  <c r="BM94" i="2"/>
  <c r="BM91" i="2"/>
  <c r="BM90" i="2"/>
  <c r="BM89" i="2"/>
  <c r="BM85" i="2"/>
  <c r="BM84" i="2"/>
  <c r="BM80" i="2"/>
  <c r="BM79" i="2"/>
  <c r="BM74" i="2"/>
  <c r="BM75" i="2"/>
  <c r="BM63" i="2"/>
  <c r="BM60" i="2"/>
  <c r="BO49" i="2"/>
  <c r="BN50" i="2"/>
  <c r="BN95" i="2" l="1"/>
  <c r="BN86" i="2"/>
  <c r="BN79" i="2"/>
  <c r="BN77" i="2"/>
  <c r="BN78" i="2"/>
  <c r="BN65" i="2"/>
  <c r="BN66" i="2"/>
  <c r="BN74" i="2"/>
  <c r="BN60" i="2"/>
  <c r="BN61" i="2"/>
  <c r="BN57" i="2"/>
  <c r="BN55" i="2"/>
  <c r="BN54" i="2"/>
  <c r="BN56" i="2"/>
  <c r="BN90" i="2"/>
  <c r="BN89" i="2"/>
  <c r="BN84" i="2"/>
  <c r="BN75" i="2"/>
  <c r="BN63" i="2"/>
  <c r="BN64" i="2"/>
  <c r="BN58" i="2"/>
  <c r="BN53" i="2"/>
  <c r="BN59" i="2"/>
  <c r="BN93" i="2"/>
  <c r="BN87" i="2"/>
  <c r="BN82" i="2"/>
  <c r="BN73" i="2"/>
  <c r="BN80" i="2"/>
  <c r="BN72" i="2"/>
  <c r="BN69" i="2"/>
  <c r="BN76" i="2"/>
  <c r="BN94" i="2"/>
  <c r="BN92" i="2"/>
  <c r="BN91" i="2"/>
  <c r="BN88" i="2"/>
  <c r="BN85" i="2"/>
  <c r="BN81" i="2"/>
  <c r="BN83" i="2"/>
  <c r="BN71" i="2"/>
  <c r="BN67" i="2"/>
  <c r="BN70" i="2"/>
  <c r="BN68" i="2"/>
  <c r="BN62" i="2"/>
  <c r="BO50" i="2"/>
  <c r="BP49" i="2"/>
  <c r="BO95" i="2" l="1"/>
  <c r="BO91" i="2"/>
  <c r="BO87" i="2"/>
  <c r="BO85" i="2"/>
  <c r="BO81" i="2"/>
  <c r="BO80" i="2"/>
  <c r="BO75" i="2"/>
  <c r="BO76" i="2"/>
  <c r="BO64" i="2"/>
  <c r="BO63" i="2"/>
  <c r="BO56" i="2"/>
  <c r="BO61" i="2"/>
  <c r="BO53" i="2"/>
  <c r="BO65" i="2"/>
  <c r="BO57" i="2"/>
  <c r="BO93" i="2"/>
  <c r="BO92" i="2"/>
  <c r="BO90" i="2"/>
  <c r="BO88" i="2"/>
  <c r="BO84" i="2"/>
  <c r="BO83" i="2"/>
  <c r="BO79" i="2"/>
  <c r="BO78" i="2"/>
  <c r="BO73" i="2"/>
  <c r="BO74" i="2"/>
  <c r="BO70" i="2"/>
  <c r="BO62" i="2"/>
  <c r="BO59" i="2"/>
  <c r="BO94" i="2"/>
  <c r="BO86" i="2"/>
  <c r="BO82" i="2"/>
  <c r="BO71" i="2"/>
  <c r="BO72" i="2"/>
  <c r="BO68" i="2"/>
  <c r="BO60" i="2"/>
  <c r="BO69" i="2"/>
  <c r="BO67" i="2"/>
  <c r="BO54" i="2"/>
  <c r="BO89" i="2"/>
  <c r="BO77" i="2"/>
  <c r="BO66" i="2"/>
  <c r="BO58" i="2"/>
  <c r="BO55" i="2"/>
  <c r="BQ49" i="2"/>
  <c r="BP50" i="2"/>
  <c r="BP95" i="2" l="1"/>
  <c r="BP93" i="2"/>
  <c r="BP92" i="2"/>
  <c r="BP86" i="2"/>
  <c r="BP89" i="2"/>
  <c r="BP72" i="2"/>
  <c r="BP75" i="2"/>
  <c r="BP68" i="2"/>
  <c r="BP69" i="2"/>
  <c r="BP58" i="2"/>
  <c r="BP77" i="2"/>
  <c r="BP60" i="2"/>
  <c r="BP55" i="2"/>
  <c r="BP53" i="2"/>
  <c r="BP87" i="2"/>
  <c r="BP90" i="2"/>
  <c r="BP80" i="2"/>
  <c r="BP84" i="2"/>
  <c r="BP79" i="2"/>
  <c r="BP66" i="2"/>
  <c r="BP71" i="2"/>
  <c r="BP67" i="2"/>
  <c r="BP70" i="2"/>
  <c r="BP61" i="2"/>
  <c r="BP62" i="2"/>
  <c r="BP91" i="2"/>
  <c r="BP85" i="2"/>
  <c r="BP82" i="2"/>
  <c r="BP78" i="2"/>
  <c r="BP76" i="2"/>
  <c r="BP64" i="2"/>
  <c r="BP65" i="2"/>
  <c r="BP59" i="2"/>
  <c r="BP54" i="2"/>
  <c r="BP94" i="2"/>
  <c r="BP88" i="2"/>
  <c r="BP83" i="2"/>
  <c r="BP81" i="2"/>
  <c r="BP74" i="2"/>
  <c r="BP73" i="2"/>
  <c r="BP63" i="2"/>
  <c r="BP57" i="2"/>
  <c r="BP56" i="2"/>
  <c r="BR49" i="2"/>
  <c r="BQ50" i="2"/>
  <c r="BQ93" i="2" l="1"/>
  <c r="BQ70" i="2"/>
  <c r="BQ71" i="2"/>
  <c r="BQ67" i="2"/>
  <c r="BQ59" i="2"/>
  <c r="BQ56" i="2"/>
  <c r="BQ68" i="2"/>
  <c r="BQ88" i="2"/>
  <c r="BQ81" i="2"/>
  <c r="BQ86" i="2"/>
  <c r="BQ76" i="2"/>
  <c r="BQ77" i="2"/>
  <c r="BQ65" i="2"/>
  <c r="BQ57" i="2"/>
  <c r="BQ64" i="2"/>
  <c r="BQ62" i="2"/>
  <c r="BQ54" i="2"/>
  <c r="BQ55" i="2"/>
  <c r="BQ53" i="2"/>
  <c r="BQ60" i="2"/>
  <c r="BQ94" i="2"/>
  <c r="BQ91" i="2"/>
  <c r="BQ90" i="2"/>
  <c r="BQ89" i="2"/>
  <c r="BQ85" i="2"/>
  <c r="BQ84" i="2"/>
  <c r="BQ80" i="2"/>
  <c r="BQ79" i="2"/>
  <c r="BQ74" i="2"/>
  <c r="BQ78" i="2"/>
  <c r="BQ75" i="2"/>
  <c r="BQ63" i="2"/>
  <c r="BQ66" i="2"/>
  <c r="BQ95" i="2"/>
  <c r="BQ92" i="2"/>
  <c r="BQ87" i="2"/>
  <c r="BQ83" i="2"/>
  <c r="BQ82" i="2"/>
  <c r="BQ72" i="2"/>
  <c r="BQ73" i="2"/>
  <c r="BQ69" i="2"/>
  <c r="BQ61" i="2"/>
  <c r="BQ58" i="2"/>
  <c r="BS49" i="2"/>
  <c r="BR50" i="2"/>
  <c r="BR90" i="2" l="1"/>
  <c r="BR89" i="2"/>
  <c r="BR84" i="2"/>
  <c r="BR85" i="2"/>
  <c r="BR83" i="2"/>
  <c r="BR75" i="2"/>
  <c r="BR63" i="2"/>
  <c r="BR64" i="2"/>
  <c r="BR58" i="2"/>
  <c r="BR55" i="2"/>
  <c r="BR53" i="2"/>
  <c r="BR93" i="2"/>
  <c r="BR91" i="2"/>
  <c r="BR87" i="2"/>
  <c r="BR82" i="2"/>
  <c r="BR78" i="2"/>
  <c r="BR73" i="2"/>
  <c r="BR69" i="2"/>
  <c r="BR76" i="2"/>
  <c r="BR56" i="2"/>
  <c r="BR59" i="2"/>
  <c r="BR57" i="2"/>
  <c r="BR94" i="2"/>
  <c r="BR92" i="2"/>
  <c r="BR88" i="2"/>
  <c r="BR81" i="2"/>
  <c r="BR71" i="2"/>
  <c r="BR80" i="2"/>
  <c r="BR67" i="2"/>
  <c r="BR68" i="2"/>
  <c r="BR72" i="2"/>
  <c r="BR62" i="2"/>
  <c r="BR54" i="2"/>
  <c r="BR95" i="2"/>
  <c r="BR86" i="2"/>
  <c r="BR79" i="2"/>
  <c r="BR77" i="2"/>
  <c r="BR65" i="2"/>
  <c r="BR74" i="2"/>
  <c r="BR70" i="2"/>
  <c r="BR66" i="2"/>
  <c r="BR60" i="2"/>
  <c r="BR61" i="2"/>
  <c r="BS50" i="2"/>
  <c r="BT49" i="2"/>
  <c r="BT50" i="2" l="1"/>
  <c r="BT87" i="2" s="1"/>
  <c r="BU49" i="2"/>
  <c r="BS93" i="2"/>
  <c r="BS90" i="2"/>
  <c r="BS88" i="2"/>
  <c r="BS87" i="2"/>
  <c r="BS84" i="2"/>
  <c r="BS83" i="2"/>
  <c r="BS79" i="2"/>
  <c r="BS89" i="2"/>
  <c r="BS78" i="2"/>
  <c r="BS73" i="2"/>
  <c r="BS74" i="2"/>
  <c r="BS69" i="2"/>
  <c r="BS62" i="2"/>
  <c r="BS59" i="2"/>
  <c r="BS54" i="2"/>
  <c r="BS94" i="2"/>
  <c r="BS86" i="2"/>
  <c r="BS82" i="2"/>
  <c r="BS71" i="2"/>
  <c r="BS72" i="2"/>
  <c r="BS68" i="2"/>
  <c r="BS60" i="2"/>
  <c r="BS57" i="2"/>
  <c r="BS55" i="2"/>
  <c r="BS77" i="2"/>
  <c r="BS70" i="2"/>
  <c r="BS66" i="2"/>
  <c r="BS58" i="2"/>
  <c r="BS95" i="2"/>
  <c r="BS91" i="2"/>
  <c r="BS85" i="2"/>
  <c r="BS92" i="2"/>
  <c r="BS81" i="2"/>
  <c r="BS80" i="2"/>
  <c r="BS75" i="2"/>
  <c r="BS76" i="2"/>
  <c r="BS64" i="2"/>
  <c r="BS56" i="2"/>
  <c r="BS67" i="2"/>
  <c r="BS65" i="2"/>
  <c r="BS61" i="2"/>
  <c r="BS63" i="2"/>
  <c r="BS53" i="2"/>
  <c r="BT94" i="2"/>
  <c r="BT79" i="2"/>
  <c r="BT70" i="2"/>
  <c r="BT67" i="2"/>
  <c r="BT61" i="2"/>
  <c r="BT91" i="2"/>
  <c r="BT90" i="2"/>
  <c r="BT76" i="2"/>
  <c r="BT73" i="2"/>
  <c r="BT65" i="2"/>
  <c r="BT59" i="2"/>
  <c r="BT57" i="2"/>
  <c r="BT88" i="2"/>
  <c r="BT74" i="2"/>
  <c r="BT63" i="2"/>
  <c r="BT92" i="2"/>
  <c r="BT86" i="2"/>
  <c r="BT82" i="2"/>
  <c r="BT68" i="2"/>
  <c r="BT62" i="2"/>
  <c r="BT75" i="2"/>
  <c r="BT55" i="2" l="1"/>
  <c r="BT81" i="2"/>
  <c r="BT72" i="2"/>
  <c r="BT93" i="2"/>
  <c r="BT84" i="2"/>
  <c r="BT53" i="2"/>
  <c r="BT77" i="2"/>
  <c r="BT78" i="2"/>
  <c r="BT56" i="2"/>
  <c r="BT71" i="2"/>
  <c r="BT80" i="2"/>
  <c r="BT58" i="2"/>
  <c r="BT69" i="2"/>
  <c r="BT89" i="2"/>
  <c r="BT95" i="2"/>
  <c r="BT83" i="2"/>
  <c r="BT54" i="2"/>
  <c r="BT64" i="2"/>
  <c r="BT85" i="2"/>
  <c r="BT60" i="2"/>
  <c r="BT66" i="2"/>
  <c r="BU50" i="2"/>
  <c r="BV49" i="2"/>
  <c r="BV50" i="2" l="1"/>
  <c r="BW49" i="2"/>
  <c r="BU94" i="2"/>
  <c r="BU83" i="2"/>
  <c r="BU82" i="2"/>
  <c r="BU80" i="2"/>
  <c r="BU74" i="2"/>
  <c r="BU71" i="2"/>
  <c r="BU78" i="2"/>
  <c r="BU65" i="2"/>
  <c r="BU64" i="2"/>
  <c r="BU59" i="2"/>
  <c r="BU95" i="2"/>
  <c r="BU89" i="2"/>
  <c r="BU88" i="2"/>
  <c r="BU86" i="2"/>
  <c r="BU81" i="2"/>
  <c r="BU72" i="2"/>
  <c r="BU77" i="2"/>
  <c r="BU63" i="2"/>
  <c r="BU57" i="2"/>
  <c r="BU92" i="2"/>
  <c r="BU91" i="2"/>
  <c r="BU90" i="2"/>
  <c r="BU87" i="2"/>
  <c r="BU79" i="2"/>
  <c r="BU70" i="2"/>
  <c r="BU75" i="2"/>
  <c r="BU69" i="2"/>
  <c r="BU68" i="2"/>
  <c r="BU62" i="2"/>
  <c r="BU93" i="2"/>
  <c r="BU85" i="2"/>
  <c r="BU84" i="2"/>
  <c r="BU76" i="2"/>
  <c r="BU73" i="2"/>
  <c r="BU67" i="2"/>
  <c r="BU61" i="2"/>
  <c r="BU66" i="2"/>
  <c r="BU60" i="2"/>
  <c r="BU53" i="2"/>
  <c r="BU55" i="2"/>
  <c r="BU58" i="2"/>
  <c r="BU54" i="2"/>
  <c r="BU56" i="2"/>
  <c r="BW50" i="2" l="1"/>
  <c r="BX49" i="2"/>
  <c r="BV94" i="2"/>
  <c r="BV95" i="2"/>
  <c r="BV85" i="2"/>
  <c r="BV78" i="2"/>
  <c r="BV76" i="2"/>
  <c r="BV93" i="2"/>
  <c r="BV88" i="2"/>
  <c r="BV86" i="2"/>
  <c r="BV91" i="2"/>
  <c r="BV83" i="2"/>
  <c r="BV77" i="2"/>
  <c r="BV75" i="2"/>
  <c r="BV73" i="2"/>
  <c r="BV71" i="2"/>
  <c r="BV69" i="2"/>
  <c r="BV67" i="2"/>
  <c r="BV65" i="2"/>
  <c r="BV63" i="2"/>
  <c r="BV92" i="2"/>
  <c r="BV90" i="2"/>
  <c r="BV84" i="2"/>
  <c r="BV82" i="2"/>
  <c r="BV80" i="2"/>
  <c r="BV74" i="2"/>
  <c r="BV89" i="2"/>
  <c r="BV87" i="2"/>
  <c r="BV81" i="2"/>
  <c r="BV79" i="2"/>
  <c r="BV72" i="2"/>
  <c r="BV68" i="2"/>
  <c r="BV66" i="2"/>
  <c r="BV64" i="2"/>
  <c r="BV62" i="2"/>
  <c r="BV60" i="2"/>
  <c r="BV58" i="2"/>
  <c r="BV56" i="2"/>
  <c r="BV55" i="2"/>
  <c r="BV57" i="2"/>
  <c r="BV70" i="2"/>
  <c r="BV53" i="2"/>
  <c r="BV54" i="2"/>
  <c r="BV61" i="2"/>
  <c r="BV59" i="2"/>
  <c r="BX50" i="2" l="1"/>
  <c r="BY49" i="2"/>
  <c r="BW92" i="2"/>
  <c r="BW82" i="2"/>
  <c r="BW79" i="2"/>
  <c r="BW87" i="2"/>
  <c r="BW73" i="2"/>
  <c r="BW64" i="2"/>
  <c r="BW58" i="2"/>
  <c r="BW94" i="2"/>
  <c r="BW93" i="2"/>
  <c r="BW91" i="2"/>
  <c r="BW88" i="2"/>
  <c r="BW80" i="2"/>
  <c r="BW71" i="2"/>
  <c r="BW76" i="2"/>
  <c r="BW90" i="2"/>
  <c r="BW86" i="2"/>
  <c r="BW85" i="2"/>
  <c r="BW78" i="2"/>
  <c r="BW77" i="2"/>
  <c r="BW74" i="2"/>
  <c r="BW68" i="2"/>
  <c r="BW67" i="2"/>
  <c r="BW62" i="2"/>
  <c r="BW95" i="2"/>
  <c r="BW84" i="2"/>
  <c r="BW89" i="2"/>
  <c r="BW83" i="2"/>
  <c r="BW81" i="2"/>
  <c r="BW75" i="2"/>
  <c r="BW72" i="2"/>
  <c r="BW66" i="2"/>
  <c r="BW70" i="2"/>
  <c r="BW60" i="2"/>
  <c r="BW65" i="2"/>
  <c r="BW63" i="2"/>
  <c r="BW61" i="2"/>
  <c r="BW54" i="2"/>
  <c r="BW59" i="2"/>
  <c r="BW69" i="2"/>
  <c r="BW56" i="2"/>
  <c r="BW57" i="2"/>
  <c r="BW53" i="2"/>
  <c r="BW55" i="2"/>
  <c r="BY50" i="2" l="1"/>
  <c r="BZ49" i="2"/>
  <c r="BX95" i="2"/>
  <c r="BX94" i="2"/>
  <c r="BX75" i="2"/>
  <c r="BX92" i="2"/>
  <c r="BX89" i="2"/>
  <c r="BX87" i="2"/>
  <c r="BX84" i="2"/>
  <c r="BX76" i="2"/>
  <c r="BX74" i="2"/>
  <c r="BX72" i="2"/>
  <c r="BX81" i="2"/>
  <c r="BX79" i="2"/>
  <c r="BX71" i="2"/>
  <c r="BX68" i="2"/>
  <c r="BX66" i="2"/>
  <c r="BX64" i="2"/>
  <c r="BX70" i="2"/>
  <c r="BX93" i="2"/>
  <c r="BX91" i="2"/>
  <c r="BX90" i="2"/>
  <c r="BX85" i="2"/>
  <c r="BX83" i="2"/>
  <c r="BX73" i="2"/>
  <c r="BX88" i="2"/>
  <c r="BX86" i="2"/>
  <c r="BX80" i="2"/>
  <c r="BX78" i="2"/>
  <c r="BX82" i="2"/>
  <c r="BX77" i="2"/>
  <c r="BX69" i="2"/>
  <c r="BX67" i="2"/>
  <c r="BX65" i="2"/>
  <c r="BX63" i="2"/>
  <c r="BX61" i="2"/>
  <c r="BX59" i="2"/>
  <c r="BX57" i="2"/>
  <c r="BX56" i="2"/>
  <c r="BX55" i="2"/>
  <c r="BX54" i="2"/>
  <c r="BX62" i="2"/>
  <c r="BX53" i="2"/>
  <c r="BX60" i="2"/>
  <c r="BX58" i="2"/>
  <c r="CA49" i="2" l="1"/>
  <c r="BZ50" i="2"/>
  <c r="BY95" i="2"/>
  <c r="BY89" i="2"/>
  <c r="BY78" i="2"/>
  <c r="BY81" i="2"/>
  <c r="BY72" i="2"/>
  <c r="BY77" i="2"/>
  <c r="BY63" i="2"/>
  <c r="BY57" i="2"/>
  <c r="BY92" i="2"/>
  <c r="BY91" i="2"/>
  <c r="BY90" i="2"/>
  <c r="BY87" i="2"/>
  <c r="BY88" i="2"/>
  <c r="BY86" i="2"/>
  <c r="BY79" i="2"/>
  <c r="BY70" i="2"/>
  <c r="BY75" i="2"/>
  <c r="BY69" i="2"/>
  <c r="BY93" i="2"/>
  <c r="BY85" i="2"/>
  <c r="BY84" i="2"/>
  <c r="BY76" i="2"/>
  <c r="BY73" i="2"/>
  <c r="BY67" i="2"/>
  <c r="BY61" i="2"/>
  <c r="BY66" i="2"/>
  <c r="BY94" i="2"/>
  <c r="BY83" i="2"/>
  <c r="BY82" i="2"/>
  <c r="BY80" i="2"/>
  <c r="BY74" i="2"/>
  <c r="BY71" i="2"/>
  <c r="BY65" i="2"/>
  <c r="BY59" i="2"/>
  <c r="BY68" i="2"/>
  <c r="BY62" i="2"/>
  <c r="BY60" i="2"/>
  <c r="BY53" i="2"/>
  <c r="BY58" i="2"/>
  <c r="BY55" i="2"/>
  <c r="BY54" i="2"/>
  <c r="BY56" i="2"/>
  <c r="BY64" i="2"/>
  <c r="BZ93" i="2" l="1"/>
  <c r="BZ95" i="2"/>
  <c r="BZ88" i="2"/>
  <c r="BZ86" i="2"/>
  <c r="BZ77" i="2"/>
  <c r="BZ75" i="2"/>
  <c r="BZ73" i="2"/>
  <c r="BZ71" i="2"/>
  <c r="BZ70" i="2"/>
  <c r="BZ69" i="2"/>
  <c r="BZ67" i="2"/>
  <c r="BZ65" i="2"/>
  <c r="BZ63" i="2"/>
  <c r="BZ92" i="2"/>
  <c r="BZ90" i="2"/>
  <c r="BZ91" i="2"/>
  <c r="BZ84" i="2"/>
  <c r="BZ82" i="2"/>
  <c r="BZ85" i="2"/>
  <c r="BZ78" i="2"/>
  <c r="BZ72" i="2"/>
  <c r="BZ89" i="2"/>
  <c r="BZ87" i="2"/>
  <c r="BZ81" i="2"/>
  <c r="BZ79" i="2"/>
  <c r="BZ68" i="2"/>
  <c r="BZ66" i="2"/>
  <c r="BZ64" i="2"/>
  <c r="BZ62" i="2"/>
  <c r="BZ60" i="2"/>
  <c r="BZ58" i="2"/>
  <c r="BZ56" i="2"/>
  <c r="BZ94" i="2"/>
  <c r="BZ80" i="2"/>
  <c r="BZ83" i="2"/>
  <c r="BZ74" i="2"/>
  <c r="BZ76" i="2"/>
  <c r="BZ53" i="2"/>
  <c r="BZ61" i="2"/>
  <c r="BZ55" i="2"/>
  <c r="BZ54" i="2"/>
  <c r="BZ59" i="2"/>
  <c r="BZ57" i="2"/>
  <c r="CB49" i="2"/>
  <c r="CA50" i="2"/>
  <c r="CB50" i="2" l="1"/>
  <c r="CC49" i="2"/>
  <c r="CC50" i="2" s="1"/>
  <c r="CA94" i="2"/>
  <c r="CA93" i="2"/>
  <c r="CA91" i="2"/>
  <c r="CA88" i="2"/>
  <c r="CA80" i="2"/>
  <c r="CA71" i="2"/>
  <c r="CA76" i="2"/>
  <c r="CA90" i="2"/>
  <c r="CA92" i="2"/>
  <c r="CA86" i="2"/>
  <c r="CA85" i="2"/>
  <c r="CA78" i="2"/>
  <c r="CA77" i="2"/>
  <c r="CA74" i="2"/>
  <c r="CA68" i="2"/>
  <c r="CA65" i="2"/>
  <c r="CA62" i="2"/>
  <c r="CA95" i="2"/>
  <c r="CA84" i="2"/>
  <c r="CA89" i="2"/>
  <c r="CA87" i="2"/>
  <c r="CA83" i="2"/>
  <c r="CA81" i="2"/>
  <c r="CA75" i="2"/>
  <c r="CA72" i="2"/>
  <c r="CA66" i="2"/>
  <c r="CA60" i="2"/>
  <c r="CA63" i="2"/>
  <c r="CA70" i="2"/>
  <c r="CA82" i="2"/>
  <c r="CA79" i="2"/>
  <c r="CA73" i="2"/>
  <c r="CA64" i="2"/>
  <c r="CA58" i="2"/>
  <c r="CA69" i="2"/>
  <c r="CA59" i="2"/>
  <c r="CA56" i="2"/>
  <c r="CA57" i="2"/>
  <c r="CA53" i="2"/>
  <c r="CA55" i="2"/>
  <c r="CA67" i="2"/>
  <c r="CA61" i="2"/>
  <c r="CA54" i="2"/>
  <c r="CC93" i="2" l="1"/>
  <c r="CC92" i="2"/>
  <c r="CC91" i="2"/>
  <c r="CC90" i="2"/>
  <c r="CC87" i="2"/>
  <c r="CC88" i="2"/>
  <c r="CC79" i="2"/>
  <c r="CC70" i="2"/>
  <c r="CC75" i="2"/>
  <c r="CC69" i="2"/>
  <c r="CC86" i="2"/>
  <c r="CC85" i="2"/>
  <c r="CC84" i="2"/>
  <c r="CC76" i="2"/>
  <c r="CC73" i="2"/>
  <c r="CC67" i="2"/>
  <c r="CC61" i="2"/>
  <c r="CC94" i="2"/>
  <c r="CC83" i="2"/>
  <c r="CC82" i="2"/>
  <c r="CC80" i="2"/>
  <c r="CC74" i="2"/>
  <c r="CC71" i="2"/>
  <c r="CC65" i="2"/>
  <c r="CC59" i="2"/>
  <c r="CC64" i="2"/>
  <c r="CC95" i="2"/>
  <c r="CC89" i="2"/>
  <c r="CC78" i="2"/>
  <c r="CC81" i="2"/>
  <c r="CC72" i="2"/>
  <c r="CC77" i="2"/>
  <c r="CC63" i="2"/>
  <c r="CC68" i="2"/>
  <c r="CC57" i="2"/>
  <c r="CC66" i="2"/>
  <c r="CC58" i="2"/>
  <c r="CC54" i="2"/>
  <c r="CC55" i="2"/>
  <c r="CC60" i="2"/>
  <c r="CC56" i="2"/>
  <c r="CC53" i="2"/>
  <c r="CC62" i="2"/>
  <c r="CB94" i="2"/>
  <c r="CB92" i="2"/>
  <c r="CB90" i="2"/>
  <c r="CB89" i="2"/>
  <c r="CB87" i="2"/>
  <c r="CB76" i="2"/>
  <c r="CB74" i="2"/>
  <c r="CB72" i="2"/>
  <c r="CB68" i="2"/>
  <c r="CB66" i="2"/>
  <c r="CB64" i="2"/>
  <c r="CB73" i="2"/>
  <c r="CB93" i="2"/>
  <c r="CB91" i="2"/>
  <c r="CB85" i="2"/>
  <c r="CB83" i="2"/>
  <c r="CB82" i="2"/>
  <c r="CB79" i="2"/>
  <c r="CB77" i="2"/>
  <c r="CB88" i="2"/>
  <c r="CB86" i="2"/>
  <c r="CB84" i="2"/>
  <c r="CB80" i="2"/>
  <c r="CB78" i="2"/>
  <c r="CB70" i="2"/>
  <c r="CB69" i="2"/>
  <c r="CB67" i="2"/>
  <c r="CB65" i="2"/>
  <c r="CB63" i="2"/>
  <c r="CB61" i="2"/>
  <c r="CB59" i="2"/>
  <c r="CB57" i="2"/>
  <c r="CB95" i="2"/>
  <c r="CB81" i="2"/>
  <c r="CB75" i="2"/>
  <c r="CB71" i="2"/>
  <c r="CB62" i="2"/>
  <c r="CB56" i="2"/>
  <c r="CB54" i="2"/>
  <c r="CB53" i="2"/>
  <c r="CB60" i="2"/>
  <c r="CB58" i="2"/>
  <c r="CB55" i="2"/>
  <c r="E11" i="2" l="1"/>
  <c r="E17" i="2"/>
  <c r="E28" i="2"/>
  <c r="E40" i="2"/>
  <c r="E16" i="2"/>
  <c r="E33" i="2"/>
  <c r="E18" i="2"/>
  <c r="E36" i="2"/>
  <c r="E21" i="2"/>
  <c r="E41" i="2"/>
  <c r="E13" i="2"/>
  <c r="E6" i="2"/>
  <c r="E8" i="2"/>
  <c r="E23" i="2"/>
  <c r="E22" i="2"/>
  <c r="E34" i="2"/>
  <c r="E24" i="2"/>
  <c r="E37" i="2"/>
  <c r="E30" i="2"/>
  <c r="E42" i="2"/>
  <c r="E4" i="2"/>
  <c r="E5" i="2"/>
  <c r="E19" i="2"/>
  <c r="E32" i="2"/>
  <c r="E15" i="2"/>
  <c r="E25" i="2"/>
  <c r="E45" i="2"/>
  <c r="E27" i="2"/>
  <c r="E20" i="2"/>
  <c r="E39" i="2"/>
  <c r="E43" i="2"/>
  <c r="E7" i="2"/>
  <c r="E9" i="2"/>
  <c r="E14" i="2"/>
  <c r="E29" i="2"/>
  <c r="E10" i="2"/>
  <c r="E31" i="2"/>
  <c r="E12" i="2"/>
  <c r="E35" i="2"/>
  <c r="E26" i="2"/>
  <c r="E38" i="2"/>
  <c r="E44" i="2"/>
  <c r="G38" i="2" l="1"/>
  <c r="G9" i="2"/>
  <c r="G15" i="2"/>
  <c r="G24" i="2"/>
  <c r="G26" i="2"/>
  <c r="G10" i="2"/>
  <c r="G7" i="2"/>
  <c r="G27" i="2"/>
  <c r="G32" i="2"/>
  <c r="G42" i="2"/>
  <c r="G34" i="2"/>
  <c r="G6" i="2"/>
  <c r="G36" i="2"/>
  <c r="G40" i="2"/>
  <c r="G35" i="2"/>
  <c r="G43" i="2"/>
  <c r="G19" i="2"/>
  <c r="G22" i="2"/>
  <c r="G13" i="2"/>
  <c r="G18" i="2"/>
  <c r="G28" i="2"/>
  <c r="G29" i="2"/>
  <c r="G45" i="2"/>
  <c r="G30" i="2"/>
  <c r="G44" i="2"/>
  <c r="G12" i="2"/>
  <c r="G14" i="2"/>
  <c r="G39" i="2"/>
  <c r="G25" i="2"/>
  <c r="G5" i="2"/>
  <c r="G37" i="2"/>
  <c r="G23" i="2"/>
  <c r="G41" i="2"/>
  <c r="G33" i="2"/>
  <c r="G17" i="2"/>
  <c r="G31" i="2"/>
  <c r="G20" i="2"/>
  <c r="G4" i="2"/>
  <c r="G8" i="2"/>
  <c r="G21" i="2"/>
  <c r="G16" i="2"/>
  <c r="G11" i="2"/>
  <c r="E46" i="2"/>
  <c r="H16" i="2" l="1"/>
  <c r="I16" i="2" s="1"/>
  <c r="H20" i="2"/>
  <c r="I20" i="2" s="1"/>
  <c r="G46" i="2"/>
  <c r="H5" i="2"/>
  <c r="I5" i="2" s="1"/>
  <c r="H4" i="2"/>
  <c r="I4" i="2" s="1"/>
  <c r="H33" i="2"/>
  <c r="I33" i="2" s="1"/>
  <c r="H37" i="2"/>
  <c r="I37" i="2" s="1"/>
  <c r="H14" i="2"/>
  <c r="I14" i="2" s="1"/>
  <c r="H12" i="2"/>
  <c r="I12" i="2" s="1"/>
  <c r="H29" i="2"/>
  <c r="I29" i="2" s="1"/>
  <c r="H13" i="2"/>
  <c r="I13" i="2" s="1"/>
  <c r="H40" i="2"/>
  <c r="I40" i="2" s="1"/>
  <c r="H34" i="2"/>
  <c r="I34" i="2" s="1"/>
  <c r="H44" i="2"/>
  <c r="I44" i="2" s="1"/>
  <c r="H11" i="2"/>
  <c r="I11" i="2" s="1"/>
  <c r="H21" i="2"/>
  <c r="I21" i="2" s="1"/>
  <c r="H8" i="2"/>
  <c r="I8" i="2" s="1"/>
  <c r="H17" i="2"/>
  <c r="I17" i="2" s="1"/>
  <c r="H30" i="2"/>
  <c r="I30" i="2" s="1"/>
  <c r="H45" i="2"/>
  <c r="I45" i="2" s="1"/>
  <c r="H18" i="2"/>
  <c r="H35" i="2"/>
  <c r="I35" i="2" s="1"/>
  <c r="H6" i="2"/>
  <c r="I6" i="2" s="1"/>
  <c r="H7" i="2"/>
  <c r="I7" i="2" s="1"/>
  <c r="H15" i="2"/>
  <c r="I15" i="2" s="1"/>
  <c r="H31" i="2"/>
  <c r="I31" i="2" s="1"/>
  <c r="H41" i="2"/>
  <c r="I41" i="2" s="1"/>
  <c r="H23" i="2"/>
  <c r="I23" i="2" s="1"/>
  <c r="H25" i="2"/>
  <c r="I25" i="2" s="1"/>
  <c r="H39" i="2"/>
  <c r="I39" i="2" s="1"/>
  <c r="H43" i="2"/>
  <c r="I43" i="2" s="1"/>
  <c r="H27" i="2"/>
  <c r="I27" i="2" s="1"/>
  <c r="H26" i="2"/>
  <c r="I26" i="2" s="1"/>
  <c r="H24" i="2"/>
  <c r="I24" i="2" s="1"/>
  <c r="H38" i="2"/>
  <c r="I38" i="2" s="1"/>
  <c r="H28" i="2"/>
  <c r="I28" i="2" s="1"/>
  <c r="H22" i="2"/>
  <c r="I22" i="2" s="1"/>
  <c r="H19" i="2"/>
  <c r="I19" i="2" s="1"/>
  <c r="H36" i="2"/>
  <c r="I36" i="2" s="1"/>
  <c r="H42" i="2"/>
  <c r="I42" i="2" s="1"/>
  <c r="H32" i="2"/>
  <c r="I32" i="2" s="1"/>
  <c r="H10" i="2"/>
  <c r="I10" i="2" s="1"/>
  <c r="H9" i="2"/>
  <c r="I9" i="2" s="1"/>
  <c r="C24" i="4" l="1"/>
  <c r="E24" i="4" s="1"/>
  <c r="C27" i="4"/>
  <c r="E27" i="4" s="1"/>
  <c r="C44" i="4"/>
  <c r="E44" i="4" s="1"/>
  <c r="C30" i="4"/>
  <c r="E30" i="4" s="1"/>
  <c r="C29" i="4"/>
  <c r="E29" i="4" s="1"/>
  <c r="C25" i="4"/>
  <c r="E25" i="4" s="1"/>
  <c r="C8" i="4"/>
  <c r="E8" i="4" s="1"/>
  <c r="C32" i="4"/>
  <c r="E32" i="4" s="1"/>
  <c r="C13" i="4"/>
  <c r="E13" i="4" s="1"/>
  <c r="C15" i="4"/>
  <c r="E15" i="4" s="1"/>
  <c r="C39" i="4"/>
  <c r="E39" i="4" s="1"/>
  <c r="C34" i="4"/>
  <c r="E34" i="4" s="1"/>
  <c r="C11" i="4"/>
  <c r="E11" i="4" s="1"/>
  <c r="C38" i="4"/>
  <c r="E38" i="4" s="1"/>
  <c r="C40" i="4"/>
  <c r="E40" i="4" s="1"/>
  <c r="C45" i="4"/>
  <c r="E45" i="4" s="1"/>
  <c r="C43" i="4"/>
  <c r="E43" i="4" s="1"/>
  <c r="C37" i="4"/>
  <c r="E37" i="4" s="1"/>
  <c r="C19" i="4"/>
  <c r="E19" i="4" s="1"/>
  <c r="C46" i="4"/>
  <c r="E46" i="4" s="1"/>
  <c r="C31" i="4"/>
  <c r="E31" i="4" s="1"/>
  <c r="C35" i="4"/>
  <c r="E35" i="4" s="1"/>
  <c r="C28" i="4"/>
  <c r="E28" i="4" s="1"/>
  <c r="C12" i="4"/>
  <c r="E12" i="4" s="1"/>
  <c r="C21" i="4"/>
  <c r="E21" i="4" s="1"/>
  <c r="C26" i="4"/>
  <c r="E26" i="4" s="1"/>
  <c r="C41" i="4"/>
  <c r="E41" i="4" s="1"/>
  <c r="C33" i="4"/>
  <c r="E33" i="4" s="1"/>
  <c r="C17" i="4"/>
  <c r="E17" i="4" s="1"/>
  <c r="C10" i="4"/>
  <c r="E10" i="4" s="1"/>
  <c r="C36" i="4"/>
  <c r="E36" i="4" s="1"/>
  <c r="C14" i="4"/>
  <c r="E14" i="4" s="1"/>
  <c r="C6" i="4"/>
  <c r="C22" i="4"/>
  <c r="E22" i="4" s="1"/>
  <c r="C9" i="4"/>
  <c r="E9" i="4" s="1"/>
  <c r="C47" i="4"/>
  <c r="E47" i="4" s="1"/>
  <c r="C23" i="4"/>
  <c r="E23" i="4" s="1"/>
  <c r="C42" i="4"/>
  <c r="E42" i="4" s="1"/>
  <c r="C16" i="4"/>
  <c r="E16" i="4" s="1"/>
  <c r="C7" i="4"/>
  <c r="E7" i="4" s="1"/>
  <c r="C18" i="4"/>
  <c r="E18" i="4" s="1"/>
  <c r="I18" i="2"/>
  <c r="G42" i="4" l="1"/>
  <c r="I43" i="5" s="1"/>
  <c r="AH42" i="4"/>
  <c r="U43" i="5" s="1"/>
  <c r="H42" i="4"/>
  <c r="J43" i="5" s="1"/>
  <c r="AI42" i="4"/>
  <c r="V43" i="5" s="1"/>
  <c r="G22" i="4"/>
  <c r="I23" i="5" s="1"/>
  <c r="H22" i="4"/>
  <c r="J23" i="5" s="1"/>
  <c r="AI22" i="4"/>
  <c r="V23" i="5" s="1"/>
  <c r="AH22" i="4"/>
  <c r="U23" i="5" s="1"/>
  <c r="H14" i="4"/>
  <c r="J15" i="5" s="1"/>
  <c r="AI14" i="4"/>
  <c r="V15" i="5" s="1"/>
  <c r="AH14" i="4"/>
  <c r="U15" i="5" s="1"/>
  <c r="G14" i="4"/>
  <c r="I15" i="5" s="1"/>
  <c r="G10" i="4"/>
  <c r="I11" i="5" s="1"/>
  <c r="H10" i="4"/>
  <c r="J11" i="5" s="1"/>
  <c r="AI10" i="4"/>
  <c r="V11" i="5" s="1"/>
  <c r="AH10" i="4"/>
  <c r="U11" i="5" s="1"/>
  <c r="G33" i="4"/>
  <c r="I34" i="5" s="1"/>
  <c r="H33" i="4"/>
  <c r="J34" i="5" s="1"/>
  <c r="AI33" i="4"/>
  <c r="V34" i="5" s="1"/>
  <c r="AH33" i="4"/>
  <c r="U34" i="5" s="1"/>
  <c r="G26" i="4"/>
  <c r="I27" i="5" s="1"/>
  <c r="H26" i="4"/>
  <c r="J27" i="5" s="1"/>
  <c r="AI26" i="4"/>
  <c r="V27" i="5" s="1"/>
  <c r="AH26" i="4"/>
  <c r="U27" i="5" s="1"/>
  <c r="AH46" i="4"/>
  <c r="U47" i="5" s="1"/>
  <c r="G46" i="4"/>
  <c r="I47" i="5" s="1"/>
  <c r="H46" i="4"/>
  <c r="J47" i="5" s="1"/>
  <c r="AI46" i="4"/>
  <c r="V47" i="5" s="1"/>
  <c r="H37" i="4"/>
  <c r="J38" i="5" s="1"/>
  <c r="AI37" i="4"/>
  <c r="V38" i="5" s="1"/>
  <c r="G37" i="4"/>
  <c r="I38" i="5" s="1"/>
  <c r="AH37" i="4"/>
  <c r="U38" i="5" s="1"/>
  <c r="AI45" i="4"/>
  <c r="V46" i="5" s="1"/>
  <c r="AH45" i="4"/>
  <c r="U46" i="5" s="1"/>
  <c r="G45" i="4"/>
  <c r="I46" i="5" s="1"/>
  <c r="H45" i="4"/>
  <c r="J46" i="5" s="1"/>
  <c r="AH38" i="4"/>
  <c r="U39" i="5" s="1"/>
  <c r="G38" i="4"/>
  <c r="I39" i="5" s="1"/>
  <c r="H38" i="4"/>
  <c r="J39" i="5" s="1"/>
  <c r="AI38" i="4"/>
  <c r="V39" i="5" s="1"/>
  <c r="AI34" i="4"/>
  <c r="V35" i="5" s="1"/>
  <c r="AH34" i="4"/>
  <c r="U35" i="5" s="1"/>
  <c r="G34" i="4"/>
  <c r="I35" i="5" s="1"/>
  <c r="H34" i="4"/>
  <c r="J35" i="5" s="1"/>
  <c r="AH25" i="4"/>
  <c r="U26" i="5" s="1"/>
  <c r="G25" i="4"/>
  <c r="I26" i="5" s="1"/>
  <c r="H25" i="4"/>
  <c r="J26" i="5" s="1"/>
  <c r="AI25" i="4"/>
  <c r="V26" i="5" s="1"/>
  <c r="H30" i="4"/>
  <c r="J31" i="5" s="1"/>
  <c r="AI30" i="4"/>
  <c r="V31" i="5" s="1"/>
  <c r="AH30" i="4"/>
  <c r="U31" i="5" s="1"/>
  <c r="G30" i="4"/>
  <c r="I31" i="5" s="1"/>
  <c r="I46" i="2"/>
  <c r="C20" i="4"/>
  <c r="E20" i="4" s="1"/>
  <c r="AH7" i="4"/>
  <c r="U8" i="5" s="1"/>
  <c r="G7" i="4"/>
  <c r="I8" i="5" s="1"/>
  <c r="H7" i="4"/>
  <c r="J8" i="5" s="1"/>
  <c r="AI7" i="4"/>
  <c r="V8" i="5" s="1"/>
  <c r="G47" i="4"/>
  <c r="I48" i="5" s="1"/>
  <c r="H47" i="4"/>
  <c r="J48" i="5" s="1"/>
  <c r="AI47" i="4"/>
  <c r="V48" i="5" s="1"/>
  <c r="AH47" i="4"/>
  <c r="U48" i="5" s="1"/>
  <c r="AI12" i="4"/>
  <c r="V13" i="5" s="1"/>
  <c r="G12" i="4"/>
  <c r="I13" i="5" s="1"/>
  <c r="H12" i="4"/>
  <c r="J13" i="5" s="1"/>
  <c r="AH12" i="4"/>
  <c r="U13" i="5" s="1"/>
  <c r="H35" i="4"/>
  <c r="J36" i="5" s="1"/>
  <c r="AI35" i="4"/>
  <c r="V36" i="5" s="1"/>
  <c r="AH35" i="4"/>
  <c r="U36" i="5" s="1"/>
  <c r="G35" i="4"/>
  <c r="I36" i="5" s="1"/>
  <c r="AH15" i="4"/>
  <c r="U16" i="5" s="1"/>
  <c r="G15" i="4"/>
  <c r="I16" i="5" s="1"/>
  <c r="H15" i="4"/>
  <c r="J16" i="5" s="1"/>
  <c r="AI15" i="4"/>
  <c r="V16" i="5" s="1"/>
  <c r="G32" i="4"/>
  <c r="I33" i="5" s="1"/>
  <c r="H32" i="4"/>
  <c r="J33" i="5" s="1"/>
  <c r="AH32" i="4"/>
  <c r="U33" i="5" s="1"/>
  <c r="AI32" i="4"/>
  <c r="V33" i="5" s="1"/>
  <c r="AH27" i="4"/>
  <c r="U28" i="5" s="1"/>
  <c r="G27" i="4"/>
  <c r="I28" i="5" s="1"/>
  <c r="H27" i="4"/>
  <c r="J28" i="5" s="1"/>
  <c r="AI27" i="4"/>
  <c r="V28" i="5" s="1"/>
  <c r="AI18" i="4"/>
  <c r="V19" i="5" s="1"/>
  <c r="AH18" i="4"/>
  <c r="U19" i="5" s="1"/>
  <c r="G18" i="4"/>
  <c r="I19" i="5" s="1"/>
  <c r="H18" i="4"/>
  <c r="J19" i="5" s="1"/>
  <c r="AI9" i="4"/>
  <c r="V10" i="5" s="1"/>
  <c r="H9" i="4"/>
  <c r="J10" i="5" s="1"/>
  <c r="AH9" i="4"/>
  <c r="U10" i="5" s="1"/>
  <c r="G9" i="4"/>
  <c r="I10" i="5" s="1"/>
  <c r="C48" i="4"/>
  <c r="E6" i="4"/>
  <c r="H17" i="4"/>
  <c r="J18" i="5" s="1"/>
  <c r="G17" i="4"/>
  <c r="I18" i="5" s="1"/>
  <c r="AI17" i="4"/>
  <c r="V18" i="5" s="1"/>
  <c r="AH17" i="4"/>
  <c r="U18" i="5" s="1"/>
  <c r="AI41" i="4"/>
  <c r="V42" i="5" s="1"/>
  <c r="AH41" i="4"/>
  <c r="U42" i="5" s="1"/>
  <c r="G41" i="4"/>
  <c r="I42" i="5" s="1"/>
  <c r="H41" i="4"/>
  <c r="J42" i="5" s="1"/>
  <c r="G21" i="4"/>
  <c r="I22" i="5" s="1"/>
  <c r="H21" i="4"/>
  <c r="J22" i="5" s="1"/>
  <c r="AI21" i="4"/>
  <c r="V22" i="5" s="1"/>
  <c r="AH21" i="4"/>
  <c r="U22" i="5" s="1"/>
  <c r="G13" i="4"/>
  <c r="I14" i="5" s="1"/>
  <c r="H13" i="4"/>
  <c r="J14" i="5" s="1"/>
  <c r="AI13" i="4"/>
  <c r="V14" i="5" s="1"/>
  <c r="AH13" i="4"/>
  <c r="U14" i="5" s="1"/>
  <c r="G29" i="4"/>
  <c r="I30" i="5" s="1"/>
  <c r="H29" i="4"/>
  <c r="J30" i="5" s="1"/>
  <c r="AI29" i="4"/>
  <c r="V30" i="5" s="1"/>
  <c r="AH29" i="4"/>
  <c r="U30" i="5" s="1"/>
  <c r="G16" i="4"/>
  <c r="I17" i="5" s="1"/>
  <c r="H16" i="4"/>
  <c r="J17" i="5" s="1"/>
  <c r="AH16" i="4"/>
  <c r="U17" i="5" s="1"/>
  <c r="AI16" i="4"/>
  <c r="V17" i="5" s="1"/>
  <c r="H23" i="4"/>
  <c r="J24" i="5" s="1"/>
  <c r="AI23" i="4"/>
  <c r="V24" i="5" s="1"/>
  <c r="AH23" i="4"/>
  <c r="U24" i="5" s="1"/>
  <c r="G23" i="4"/>
  <c r="I24" i="5" s="1"/>
  <c r="G36" i="4"/>
  <c r="I37" i="5" s="1"/>
  <c r="AI36" i="4"/>
  <c r="V37" i="5" s="1"/>
  <c r="H36" i="4"/>
  <c r="J37" i="5" s="1"/>
  <c r="AH36" i="4"/>
  <c r="U37" i="5" s="1"/>
  <c r="H28" i="4"/>
  <c r="J29" i="5" s="1"/>
  <c r="AH28" i="4"/>
  <c r="U29" i="5" s="1"/>
  <c r="AI28" i="4"/>
  <c r="V29" i="5" s="1"/>
  <c r="G28" i="4"/>
  <c r="I29" i="5" s="1"/>
  <c r="H31" i="4"/>
  <c r="J32" i="5" s="1"/>
  <c r="AI31" i="4"/>
  <c r="V32" i="5" s="1"/>
  <c r="AH31" i="4"/>
  <c r="U32" i="5" s="1"/>
  <c r="G31" i="4"/>
  <c r="I32" i="5" s="1"/>
  <c r="AH19" i="4"/>
  <c r="U20" i="5" s="1"/>
  <c r="G19" i="4"/>
  <c r="I20" i="5" s="1"/>
  <c r="H19" i="4"/>
  <c r="J20" i="5" s="1"/>
  <c r="AI19" i="4"/>
  <c r="V20" i="5" s="1"/>
  <c r="AH43" i="4"/>
  <c r="U44" i="5" s="1"/>
  <c r="G43" i="4"/>
  <c r="I44" i="5" s="1"/>
  <c r="H43" i="4"/>
  <c r="J44" i="5" s="1"/>
  <c r="AI43" i="4"/>
  <c r="V44" i="5" s="1"/>
  <c r="G40" i="4"/>
  <c r="I41" i="5" s="1"/>
  <c r="H40" i="4"/>
  <c r="J41" i="5" s="1"/>
  <c r="AH40" i="4"/>
  <c r="U41" i="5" s="1"/>
  <c r="AI40" i="4"/>
  <c r="V41" i="5" s="1"/>
  <c r="H11" i="4"/>
  <c r="J12" i="5" s="1"/>
  <c r="AI11" i="4"/>
  <c r="V12" i="5" s="1"/>
  <c r="AH11" i="4"/>
  <c r="U12" i="5" s="1"/>
  <c r="G11" i="4"/>
  <c r="I12" i="5" s="1"/>
  <c r="G39" i="4"/>
  <c r="I40" i="5" s="1"/>
  <c r="H39" i="4"/>
  <c r="J40" i="5" s="1"/>
  <c r="AI39" i="4"/>
  <c r="V40" i="5" s="1"/>
  <c r="AH39" i="4"/>
  <c r="U40" i="5" s="1"/>
  <c r="H8" i="4"/>
  <c r="J9" i="5" s="1"/>
  <c r="AH8" i="4"/>
  <c r="U9" i="5" s="1"/>
  <c r="AI8" i="4"/>
  <c r="V9" i="5" s="1"/>
  <c r="G8" i="4"/>
  <c r="I9" i="5" s="1"/>
  <c r="G44" i="4"/>
  <c r="I45" i="5" s="1"/>
  <c r="H44" i="4"/>
  <c r="J45" i="5" s="1"/>
  <c r="AH44" i="4"/>
  <c r="U45" i="5" s="1"/>
  <c r="AI44" i="4"/>
  <c r="V45" i="5" s="1"/>
  <c r="H24" i="4"/>
  <c r="J25" i="5" s="1"/>
  <c r="AH24" i="4"/>
  <c r="U25" i="5" s="1"/>
  <c r="AI24" i="4"/>
  <c r="V25" i="5" s="1"/>
  <c r="G24" i="4"/>
  <c r="I25" i="5" s="1"/>
  <c r="F6" i="4" l="1" a="1"/>
  <c r="AI6" i="4"/>
  <c r="V7" i="5" s="1"/>
  <c r="H6" i="4"/>
  <c r="J7" i="5" s="1"/>
  <c r="E48" i="4"/>
  <c r="AH6" i="4"/>
  <c r="U7" i="5" s="1"/>
  <c r="G6" i="4"/>
  <c r="I7" i="5" s="1"/>
  <c r="AI20" i="4"/>
  <c r="V21" i="5" s="1"/>
  <c r="G20" i="4"/>
  <c r="I21" i="5" s="1"/>
  <c r="H20" i="4"/>
  <c r="J21" i="5" s="1"/>
  <c r="AH20" i="4"/>
  <c r="U21" i="5" s="1"/>
  <c r="AH48" i="4" l="1"/>
  <c r="G48" i="4"/>
  <c r="AI48" i="4"/>
  <c r="F12" i="4"/>
  <c r="F22" i="4"/>
  <c r="F35" i="4"/>
  <c r="F46" i="4"/>
  <c r="F34" i="4"/>
  <c r="F42" i="4"/>
  <c r="F31" i="4"/>
  <c r="F30" i="4"/>
  <c r="F29" i="4"/>
  <c r="F38" i="4"/>
  <c r="F10" i="4"/>
  <c r="F6" i="4"/>
  <c r="H7" i="5" s="1"/>
  <c r="F19" i="4"/>
  <c r="F13" i="4"/>
  <c r="F8" i="4"/>
  <c r="F21" i="4"/>
  <c r="F44" i="4"/>
  <c r="F28" i="4"/>
  <c r="F47" i="4"/>
  <c r="F36" i="4"/>
  <c r="F27" i="4"/>
  <c r="F20" i="4"/>
  <c r="F40" i="4"/>
  <c r="F23" i="4"/>
  <c r="F11" i="4"/>
  <c r="F18" i="4"/>
  <c r="F15" i="4"/>
  <c r="F17" i="4"/>
  <c r="F32" i="4"/>
  <c r="F7" i="4"/>
  <c r="F24" i="4"/>
  <c r="F9" i="4"/>
  <c r="F45" i="4"/>
  <c r="F16" i="4"/>
  <c r="F43" i="4"/>
  <c r="F41" i="4"/>
  <c r="F37" i="4"/>
  <c r="F39" i="4"/>
  <c r="F33" i="4"/>
  <c r="F25" i="4"/>
  <c r="F14" i="4"/>
  <c r="F26" i="4"/>
  <c r="H48" i="4"/>
  <c r="K14" i="4" l="1"/>
  <c r="H15" i="5"/>
  <c r="K37" i="4"/>
  <c r="H38" i="5"/>
  <c r="K45" i="4"/>
  <c r="H46" i="5"/>
  <c r="K32" i="4"/>
  <c r="H33" i="5"/>
  <c r="K11" i="4"/>
  <c r="H12" i="5"/>
  <c r="K27" i="4"/>
  <c r="H28" i="5"/>
  <c r="K44" i="4"/>
  <c r="H45" i="5"/>
  <c r="K19" i="4"/>
  <c r="H20" i="5"/>
  <c r="K29" i="4"/>
  <c r="H30" i="5"/>
  <c r="K34" i="4"/>
  <c r="H35" i="5"/>
  <c r="K12" i="4"/>
  <c r="H13" i="5"/>
  <c r="K25" i="4"/>
  <c r="H26" i="5"/>
  <c r="K41" i="4"/>
  <c r="H42" i="5"/>
  <c r="K9" i="4"/>
  <c r="H10" i="5"/>
  <c r="K17" i="4"/>
  <c r="H18" i="5"/>
  <c r="K23" i="4"/>
  <c r="H24" i="5"/>
  <c r="K36" i="4"/>
  <c r="H37" i="5"/>
  <c r="K21" i="4"/>
  <c r="H22" i="5"/>
  <c r="K30" i="4"/>
  <c r="H31" i="5"/>
  <c r="K46" i="4"/>
  <c r="H47" i="5"/>
  <c r="K33" i="4"/>
  <c r="H34" i="5"/>
  <c r="K43" i="4"/>
  <c r="H44" i="5"/>
  <c r="K24" i="4"/>
  <c r="H25" i="5"/>
  <c r="K15" i="4"/>
  <c r="H16" i="5"/>
  <c r="K40" i="4"/>
  <c r="H41" i="5"/>
  <c r="K47" i="4"/>
  <c r="H48" i="5"/>
  <c r="K8" i="4"/>
  <c r="H9" i="5"/>
  <c r="K10" i="4"/>
  <c r="H11" i="5"/>
  <c r="K31" i="4"/>
  <c r="H32" i="5"/>
  <c r="K35" i="4"/>
  <c r="H36" i="5"/>
  <c r="K26" i="4"/>
  <c r="H27" i="5"/>
  <c r="K39" i="4"/>
  <c r="H40" i="5"/>
  <c r="K16" i="4"/>
  <c r="H17" i="5"/>
  <c r="K7" i="4"/>
  <c r="H8" i="5"/>
  <c r="K18" i="4"/>
  <c r="H19" i="5"/>
  <c r="K20" i="4"/>
  <c r="H21" i="5"/>
  <c r="K28" i="4"/>
  <c r="H29" i="5"/>
  <c r="K13" i="4"/>
  <c r="H14" i="5"/>
  <c r="K38" i="4"/>
  <c r="H39" i="5"/>
  <c r="K42" i="4"/>
  <c r="H43" i="5"/>
  <c r="K22" i="4"/>
  <c r="H23" i="5"/>
  <c r="J6" i="4" a="1"/>
  <c r="V49" i="5"/>
  <c r="G49" i="5"/>
  <c r="J49" i="5"/>
  <c r="U49" i="5"/>
  <c r="K6" i="4"/>
  <c r="F48" i="4"/>
  <c r="I49" i="5"/>
  <c r="J6" i="4" l="1"/>
  <c r="J33" i="4"/>
  <c r="J37" i="4"/>
  <c r="J40" i="4"/>
  <c r="J8" i="4"/>
  <c r="J35" i="4"/>
  <c r="J19" i="4"/>
  <c r="J45" i="4"/>
  <c r="J36" i="4"/>
  <c r="J42" i="4"/>
  <c r="J26" i="4"/>
  <c r="J10" i="4"/>
  <c r="J17" i="4"/>
  <c r="J25" i="4"/>
  <c r="J32" i="4"/>
  <c r="J47" i="4"/>
  <c r="J31" i="4"/>
  <c r="J15" i="4"/>
  <c r="J29" i="4"/>
  <c r="J28" i="4"/>
  <c r="J38" i="4"/>
  <c r="J22" i="4"/>
  <c r="J12" i="4"/>
  <c r="J13" i="4"/>
  <c r="J24" i="4"/>
  <c r="J43" i="4"/>
  <c r="J27" i="4"/>
  <c r="J11" i="4"/>
  <c r="J21" i="4"/>
  <c r="J20" i="4"/>
  <c r="J34" i="4"/>
  <c r="J18" i="4"/>
  <c r="J41" i="4"/>
  <c r="J44" i="4"/>
  <c r="J16" i="4"/>
  <c r="J39" i="4"/>
  <c r="J23" i="4"/>
  <c r="J7" i="4"/>
  <c r="J9" i="4"/>
  <c r="J46" i="4"/>
  <c r="J30" i="4"/>
  <c r="J14" i="4"/>
  <c r="J45" i="1"/>
  <c r="C12" i="8"/>
  <c r="E3" i="8"/>
  <c r="O13" i="7"/>
  <c r="J43" i="1"/>
  <c r="J39" i="1"/>
  <c r="I8" i="7"/>
  <c r="C3" i="8"/>
  <c r="O10" i="7"/>
  <c r="D3" i="8"/>
  <c r="J41" i="1"/>
  <c r="K48" i="4"/>
  <c r="N6" i="4" a="1"/>
  <c r="D12" i="8"/>
  <c r="J47" i="1"/>
  <c r="J48" i="4" l="1"/>
  <c r="N12" i="4"/>
  <c r="N47" i="4"/>
  <c r="N17" i="4"/>
  <c r="N41" i="4"/>
  <c r="N40" i="4"/>
  <c r="N43" i="4"/>
  <c r="N25" i="4"/>
  <c r="N26" i="4"/>
  <c r="N32" i="4"/>
  <c r="N28" i="4"/>
  <c r="N20" i="4"/>
  <c r="N35" i="4"/>
  <c r="N33" i="4"/>
  <c r="N45" i="4"/>
  <c r="N38" i="4"/>
  <c r="N23" i="4"/>
  <c r="N13" i="4"/>
  <c r="N31" i="4"/>
  <c r="N34" i="4"/>
  <c r="N9" i="4"/>
  <c r="N7" i="4"/>
  <c r="N36" i="4"/>
  <c r="N19" i="4"/>
  <c r="N16" i="4"/>
  <c r="N46" i="4"/>
  <c r="N8" i="4"/>
  <c r="N22" i="4"/>
  <c r="N30" i="4"/>
  <c r="N44" i="4"/>
  <c r="N27" i="4"/>
  <c r="N10" i="4"/>
  <c r="N42" i="4"/>
  <c r="N24" i="4"/>
  <c r="N6" i="4"/>
  <c r="N29" i="4"/>
  <c r="N37" i="4"/>
  <c r="N11" i="4"/>
  <c r="N21" i="4"/>
  <c r="N14" i="4"/>
  <c r="N18" i="4"/>
  <c r="N39" i="4"/>
  <c r="N15" i="4"/>
  <c r="P15" i="4" l="1"/>
  <c r="R15" i="4"/>
  <c r="U15" i="4" s="1"/>
  <c r="AL15" i="4"/>
  <c r="AN15" i="4"/>
  <c r="P21" i="4"/>
  <c r="AN21" i="4"/>
  <c r="AL21" i="4"/>
  <c r="R21" i="4"/>
  <c r="U21" i="4" s="1"/>
  <c r="AL6" i="4"/>
  <c r="R6" i="4"/>
  <c r="AN6" i="4"/>
  <c r="N48" i="4"/>
  <c r="P6" i="4"/>
  <c r="AN27" i="4"/>
  <c r="P27" i="4"/>
  <c r="R27" i="4"/>
  <c r="U27" i="4" s="1"/>
  <c r="AL27" i="4"/>
  <c r="P8" i="4"/>
  <c r="AL8" i="4"/>
  <c r="AN8" i="4"/>
  <c r="R8" i="4"/>
  <c r="U8" i="4" s="1"/>
  <c r="AL36" i="4"/>
  <c r="P36" i="4"/>
  <c r="R36" i="4"/>
  <c r="U36" i="4" s="1"/>
  <c r="AN36" i="4"/>
  <c r="AL31" i="4"/>
  <c r="AN31" i="4"/>
  <c r="R31" i="4"/>
  <c r="U31" i="4" s="1"/>
  <c r="P31" i="4"/>
  <c r="AN45" i="4"/>
  <c r="P45" i="4"/>
  <c r="R45" i="4"/>
  <c r="U45" i="4" s="1"/>
  <c r="AL45" i="4"/>
  <c r="AL28" i="4"/>
  <c r="P28" i="4"/>
  <c r="R28" i="4"/>
  <c r="U28" i="4" s="1"/>
  <c r="AN28" i="4"/>
  <c r="AN43" i="4"/>
  <c r="AL43" i="4"/>
  <c r="P43" i="4"/>
  <c r="R43" i="4"/>
  <c r="U43" i="4" s="1"/>
  <c r="R47" i="4"/>
  <c r="U47" i="4" s="1"/>
  <c r="AN47" i="4"/>
  <c r="AL47" i="4"/>
  <c r="P47" i="4"/>
  <c r="AL39" i="4"/>
  <c r="R39" i="4"/>
  <c r="U39" i="4" s="1"/>
  <c r="AN39" i="4"/>
  <c r="P39" i="4"/>
  <c r="P11" i="4"/>
  <c r="R11" i="4"/>
  <c r="U11" i="4" s="1"/>
  <c r="AL11" i="4"/>
  <c r="AN11" i="4"/>
  <c r="AN24" i="4"/>
  <c r="R24" i="4"/>
  <c r="U24" i="4" s="1"/>
  <c r="AL24" i="4"/>
  <c r="P24" i="4"/>
  <c r="AN46" i="4"/>
  <c r="P46" i="4"/>
  <c r="R46" i="4"/>
  <c r="U46" i="4" s="1"/>
  <c r="AL46" i="4"/>
  <c r="AL7" i="4"/>
  <c r="R7" i="4"/>
  <c r="U7" i="4" s="1"/>
  <c r="AN7" i="4"/>
  <c r="P7" i="4"/>
  <c r="AN13" i="4"/>
  <c r="P13" i="4"/>
  <c r="R13" i="4"/>
  <c r="U13" i="4" s="1"/>
  <c r="AL13" i="4"/>
  <c r="AL33" i="4"/>
  <c r="R33" i="4"/>
  <c r="U33" i="4" s="1"/>
  <c r="AN33" i="4"/>
  <c r="P33" i="4"/>
  <c r="R32" i="4"/>
  <c r="U32" i="4" s="1"/>
  <c r="AL32" i="4"/>
  <c r="AN32" i="4"/>
  <c r="P32" i="4"/>
  <c r="AL40" i="4"/>
  <c r="P40" i="4"/>
  <c r="R40" i="4"/>
  <c r="U40" i="4" s="1"/>
  <c r="AN40" i="4"/>
  <c r="R12" i="4"/>
  <c r="U12" i="4" s="1"/>
  <c r="AL12" i="4"/>
  <c r="P12" i="4"/>
  <c r="AN12" i="4"/>
  <c r="M6" i="4" a="1"/>
  <c r="AL44" i="4"/>
  <c r="AN44" i="4"/>
  <c r="R44" i="4"/>
  <c r="U44" i="4" s="1"/>
  <c r="P44" i="4"/>
  <c r="AL18" i="4"/>
  <c r="R18" i="4"/>
  <c r="U18" i="4" s="1"/>
  <c r="AN18" i="4"/>
  <c r="P18" i="4"/>
  <c r="P37" i="4"/>
  <c r="AN37" i="4"/>
  <c r="AL37" i="4"/>
  <c r="R37" i="4"/>
  <c r="U37" i="4" s="1"/>
  <c r="AN42" i="4"/>
  <c r="P42" i="4"/>
  <c r="R42" i="4"/>
  <c r="U42" i="4" s="1"/>
  <c r="AL42" i="4"/>
  <c r="AN30" i="4"/>
  <c r="P30" i="4"/>
  <c r="R30" i="4"/>
  <c r="U30" i="4" s="1"/>
  <c r="AL30" i="4"/>
  <c r="AL16" i="4"/>
  <c r="AN16" i="4"/>
  <c r="R16" i="4"/>
  <c r="U16" i="4" s="1"/>
  <c r="P16" i="4"/>
  <c r="AN9" i="4"/>
  <c r="P9" i="4"/>
  <c r="R9" i="4"/>
  <c r="U9" i="4" s="1"/>
  <c r="AL9" i="4"/>
  <c r="AN23" i="4"/>
  <c r="AL23" i="4"/>
  <c r="R23" i="4"/>
  <c r="U23" i="4" s="1"/>
  <c r="P23" i="4"/>
  <c r="AL35" i="4"/>
  <c r="R35" i="4"/>
  <c r="U35" i="4" s="1"/>
  <c r="AN35" i="4"/>
  <c r="P35" i="4"/>
  <c r="AN26" i="4"/>
  <c r="AL26" i="4"/>
  <c r="R26" i="4"/>
  <c r="U26" i="4" s="1"/>
  <c r="P26" i="4"/>
  <c r="R41" i="4"/>
  <c r="U41" i="4" s="1"/>
  <c r="AN41" i="4"/>
  <c r="AL41" i="4"/>
  <c r="P41" i="4"/>
  <c r="AL14" i="4"/>
  <c r="R14" i="4"/>
  <c r="U14" i="4" s="1"/>
  <c r="AN14" i="4"/>
  <c r="P14" i="4"/>
  <c r="P29" i="4"/>
  <c r="R29" i="4"/>
  <c r="U29" i="4" s="1"/>
  <c r="AN29" i="4"/>
  <c r="AL29" i="4"/>
  <c r="AN10" i="4"/>
  <c r="AL10" i="4"/>
  <c r="R10" i="4"/>
  <c r="U10" i="4" s="1"/>
  <c r="P10" i="4"/>
  <c r="AL22" i="4"/>
  <c r="AN22" i="4"/>
  <c r="R22" i="4"/>
  <c r="U22" i="4" s="1"/>
  <c r="P22" i="4"/>
  <c r="AN19" i="4"/>
  <c r="AL19" i="4"/>
  <c r="R19" i="4"/>
  <c r="U19" i="4" s="1"/>
  <c r="P19" i="4"/>
  <c r="AN34" i="4"/>
  <c r="AL34" i="4"/>
  <c r="R34" i="4"/>
  <c r="U34" i="4" s="1"/>
  <c r="P34" i="4"/>
  <c r="AN38" i="4"/>
  <c r="AL38" i="4"/>
  <c r="R38" i="4"/>
  <c r="U38" i="4" s="1"/>
  <c r="P38" i="4"/>
  <c r="R20" i="4"/>
  <c r="U20" i="4" s="1"/>
  <c r="AL20" i="4"/>
  <c r="AN20" i="4"/>
  <c r="P20" i="4"/>
  <c r="R25" i="4"/>
  <c r="U25" i="4" s="1"/>
  <c r="AL25" i="4"/>
  <c r="P25" i="4"/>
  <c r="AN25" i="4"/>
  <c r="R17" i="4"/>
  <c r="U17" i="4" s="1"/>
  <c r="AN17" i="4"/>
  <c r="AL17" i="4"/>
  <c r="P17" i="4"/>
  <c r="AN48" i="4" l="1"/>
  <c r="M12" i="4"/>
  <c r="M35" i="4"/>
  <c r="M20" i="4"/>
  <c r="M11" i="4"/>
  <c r="M47" i="4"/>
  <c r="M46" i="4"/>
  <c r="M6" i="4"/>
  <c r="M7" i="4"/>
  <c r="M34" i="4"/>
  <c r="M38" i="4"/>
  <c r="M33" i="4"/>
  <c r="M26" i="4"/>
  <c r="M18" i="4"/>
  <c r="M25" i="4"/>
  <c r="M27" i="4"/>
  <c r="M15" i="4"/>
  <c r="M16" i="4"/>
  <c r="M30" i="4"/>
  <c r="M19" i="4"/>
  <c r="M32" i="4"/>
  <c r="M37" i="4"/>
  <c r="M14" i="4"/>
  <c r="M13" i="4"/>
  <c r="M39" i="4"/>
  <c r="M44" i="4"/>
  <c r="M42" i="4"/>
  <c r="M29" i="4"/>
  <c r="M9" i="4"/>
  <c r="M23" i="4"/>
  <c r="M41" i="4"/>
  <c r="M10" i="4"/>
  <c r="M17" i="4"/>
  <c r="M8" i="4"/>
  <c r="M31" i="4"/>
  <c r="M40" i="4"/>
  <c r="M36" i="4"/>
  <c r="M45" i="4"/>
  <c r="M22" i="4"/>
  <c r="M28" i="4"/>
  <c r="M24" i="4"/>
  <c r="M43" i="4"/>
  <c r="M21" i="4"/>
  <c r="R48" i="4"/>
  <c r="U6" i="4"/>
  <c r="U48" i="4" s="1"/>
  <c r="X48" i="4" s="1"/>
  <c r="P48" i="4"/>
  <c r="AL48" i="4"/>
  <c r="H49" i="5"/>
  <c r="O7" i="7" s="1"/>
  <c r="AK28" i="4" l="1"/>
  <c r="W29" i="5" s="1" a="1"/>
  <c r="W29" i="5" s="1"/>
  <c r="K29" i="5" a="1"/>
  <c r="K29" i="5" s="1"/>
  <c r="Q28" i="4"/>
  <c r="T28" i="4" s="1"/>
  <c r="AM28" i="4"/>
  <c r="X29" i="5" s="1" a="1"/>
  <c r="X29" i="5" s="1"/>
  <c r="O28" i="4"/>
  <c r="L29" i="5" s="1" a="1"/>
  <c r="L29" i="5" s="1"/>
  <c r="AK40" i="4"/>
  <c r="W41" i="5" s="1" a="1"/>
  <c r="W41" i="5" s="1"/>
  <c r="O40" i="4"/>
  <c r="L41" i="5" s="1" a="1"/>
  <c r="L41" i="5" s="1"/>
  <c r="K41" i="5" a="1"/>
  <c r="K41" i="5" s="1"/>
  <c r="Q40" i="4"/>
  <c r="T40" i="4" s="1"/>
  <c r="AM40" i="4"/>
  <c r="X41" i="5" s="1" a="1"/>
  <c r="X41" i="5" s="1"/>
  <c r="O10" i="4"/>
  <c r="L11" i="5" s="1" a="1"/>
  <c r="L11" i="5" s="1"/>
  <c r="AK10" i="4"/>
  <c r="W11" i="5" s="1" a="1"/>
  <c r="W11" i="5" s="1"/>
  <c r="K11" i="5" a="1"/>
  <c r="K11" i="5" s="1"/>
  <c r="Q10" i="4"/>
  <c r="T10" i="4" s="1"/>
  <c r="AM10" i="4"/>
  <c r="X11" i="5" s="1" a="1"/>
  <c r="X11" i="5" s="1"/>
  <c r="AK29" i="4"/>
  <c r="W30" i="5" s="1" a="1"/>
  <c r="W30" i="5" s="1"/>
  <c r="O29" i="4"/>
  <c r="L30" i="5" s="1" a="1"/>
  <c r="L30" i="5" s="1"/>
  <c r="AM29" i="4"/>
  <c r="X30" i="5" s="1" a="1"/>
  <c r="X30" i="5" s="1"/>
  <c r="Q29" i="4"/>
  <c r="T29" i="4" s="1"/>
  <c r="K30" i="5" a="1"/>
  <c r="K30" i="5" s="1"/>
  <c r="AM13" i="4"/>
  <c r="X14" i="5" s="1" a="1"/>
  <c r="X14" i="5" s="1"/>
  <c r="AK13" i="4"/>
  <c r="W14" i="5" s="1" a="1"/>
  <c r="W14" i="5" s="1"/>
  <c r="O13" i="4"/>
  <c r="L14" i="5" s="1" a="1"/>
  <c r="L14" i="5" s="1"/>
  <c r="K14" i="5" a="1"/>
  <c r="K14" i="5" s="1"/>
  <c r="Q13" i="4"/>
  <c r="T13" i="4" s="1"/>
  <c r="O19" i="4"/>
  <c r="L20" i="5" s="1" a="1"/>
  <c r="L20" i="5" s="1"/>
  <c r="K20" i="5" a="1"/>
  <c r="K20" i="5" s="1"/>
  <c r="AK19" i="4"/>
  <c r="W20" i="5" s="1" a="1"/>
  <c r="W20" i="5" s="1"/>
  <c r="Q19" i="4"/>
  <c r="T19" i="4" s="1"/>
  <c r="AM19" i="4"/>
  <c r="X20" i="5" s="1" a="1"/>
  <c r="X20" i="5" s="1"/>
  <c r="AM27" i="4"/>
  <c r="X28" i="5" s="1" a="1"/>
  <c r="X28" i="5" s="1"/>
  <c r="Q27" i="4"/>
  <c r="T27" i="4" s="1"/>
  <c r="AK27" i="4"/>
  <c r="W28" i="5" s="1" a="1"/>
  <c r="W28" i="5" s="1"/>
  <c r="K28" i="5" a="1"/>
  <c r="K28" i="5" s="1"/>
  <c r="O27" i="4"/>
  <c r="L28" i="5" s="1" a="1"/>
  <c r="L28" i="5" s="1"/>
  <c r="AK33" i="4"/>
  <c r="W34" i="5" s="1" a="1"/>
  <c r="W34" i="5" s="1"/>
  <c r="AM33" i="4"/>
  <c r="X34" i="5" s="1" a="1"/>
  <c r="X34" i="5" s="1"/>
  <c r="K34" i="5" a="1"/>
  <c r="K34" i="5" s="1"/>
  <c r="Q33" i="4"/>
  <c r="T33" i="4" s="1"/>
  <c r="O33" i="4"/>
  <c r="L34" i="5" s="1" a="1"/>
  <c r="L34" i="5" s="1"/>
  <c r="Q6" i="4"/>
  <c r="T6" i="4" s="1"/>
  <c r="AM6" i="4"/>
  <c r="K7" i="5" a="1"/>
  <c r="K7" i="5" s="1"/>
  <c r="AK6" i="4"/>
  <c r="O6" i="4"/>
  <c r="M48" i="4"/>
  <c r="O20" i="4"/>
  <c r="L21" i="5" s="1" a="1"/>
  <c r="L21" i="5" s="1"/>
  <c r="K21" i="5" a="1"/>
  <c r="K21" i="5" s="1"/>
  <c r="AK20" i="4"/>
  <c r="W21" i="5" s="1" a="1"/>
  <c r="W21" i="5" s="1"/>
  <c r="AM20" i="4"/>
  <c r="X21" i="5" s="1" a="1"/>
  <c r="X21" i="5" s="1"/>
  <c r="Q20" i="4"/>
  <c r="T20" i="4" s="1"/>
  <c r="O21" i="4"/>
  <c r="L22" i="5" s="1" a="1"/>
  <c r="L22" i="5" s="1"/>
  <c r="AK21" i="4"/>
  <c r="W22" i="5" s="1" a="1"/>
  <c r="W22" i="5" s="1"/>
  <c r="Q21" i="4"/>
  <c r="T21" i="4" s="1"/>
  <c r="K22" i="5" a="1"/>
  <c r="K22" i="5" s="1"/>
  <c r="AM21" i="4"/>
  <c r="X22" i="5" s="1" a="1"/>
  <c r="X22" i="5" s="1"/>
  <c r="AM22" i="4"/>
  <c r="X23" i="5" s="1" a="1"/>
  <c r="X23" i="5" s="1"/>
  <c r="AK22" i="4"/>
  <c r="W23" i="5" s="1" a="1"/>
  <c r="W23" i="5" s="1"/>
  <c r="O22" i="4"/>
  <c r="L23" i="5" s="1" a="1"/>
  <c r="L23" i="5" s="1"/>
  <c r="K23" i="5" a="1"/>
  <c r="K23" i="5" s="1"/>
  <c r="Q22" i="4"/>
  <c r="T22" i="4" s="1"/>
  <c r="AM31" i="4"/>
  <c r="X32" i="5" s="1" a="1"/>
  <c r="X32" i="5" s="1"/>
  <c r="O31" i="4"/>
  <c r="L32" i="5" s="1" a="1"/>
  <c r="L32" i="5" s="1"/>
  <c r="K32" i="5" a="1"/>
  <c r="K32" i="5" s="1"/>
  <c r="AK31" i="4"/>
  <c r="W32" i="5" s="1" a="1"/>
  <c r="W32" i="5" s="1"/>
  <c r="Q31" i="4"/>
  <c r="T31" i="4" s="1"/>
  <c r="AM41" i="4"/>
  <c r="X42" i="5" s="1" a="1"/>
  <c r="X42" i="5" s="1"/>
  <c r="K42" i="5" a="1"/>
  <c r="K42" i="5" s="1"/>
  <c r="AK41" i="4"/>
  <c r="W42" i="5" s="1" a="1"/>
  <c r="W42" i="5" s="1"/>
  <c r="O41" i="4"/>
  <c r="L42" i="5" s="1" a="1"/>
  <c r="L42" i="5" s="1"/>
  <c r="Q41" i="4"/>
  <c r="T41" i="4" s="1"/>
  <c r="AM42" i="4"/>
  <c r="X43" i="5" s="1" a="1"/>
  <c r="X43" i="5" s="1"/>
  <c r="Q42" i="4"/>
  <c r="T42" i="4" s="1"/>
  <c r="K43" i="5" a="1"/>
  <c r="K43" i="5" s="1"/>
  <c r="AK42" i="4"/>
  <c r="W43" i="5" s="1" a="1"/>
  <c r="W43" i="5" s="1"/>
  <c r="O42" i="4"/>
  <c r="L43" i="5" s="1" a="1"/>
  <c r="L43" i="5" s="1"/>
  <c r="O14" i="4"/>
  <c r="L15" i="5" s="1" a="1"/>
  <c r="L15" i="5" s="1"/>
  <c r="Q14" i="4"/>
  <c r="T14" i="4" s="1"/>
  <c r="AK14" i="4"/>
  <c r="W15" i="5" s="1" a="1"/>
  <c r="W15" i="5" s="1"/>
  <c r="K15" i="5" a="1"/>
  <c r="K15" i="5" s="1"/>
  <c r="AM14" i="4"/>
  <c r="X15" i="5" s="1" a="1"/>
  <c r="X15" i="5" s="1"/>
  <c r="O30" i="4"/>
  <c r="L31" i="5" s="1" a="1"/>
  <c r="L31" i="5" s="1"/>
  <c r="AK30" i="4"/>
  <c r="W31" i="5" s="1" a="1"/>
  <c r="W31" i="5" s="1"/>
  <c r="Q30" i="4"/>
  <c r="T30" i="4" s="1"/>
  <c r="K31" i="5" a="1"/>
  <c r="K31" i="5" s="1"/>
  <c r="AM30" i="4"/>
  <c r="X31" i="5" s="1" a="1"/>
  <c r="X31" i="5" s="1"/>
  <c r="Q25" i="4"/>
  <c r="T25" i="4" s="1"/>
  <c r="AM25" i="4"/>
  <c r="X26" i="5" s="1" a="1"/>
  <c r="X26" i="5" s="1"/>
  <c r="O25" i="4"/>
  <c r="L26" i="5" s="1" a="1"/>
  <c r="L26" i="5" s="1"/>
  <c r="AK25" i="4"/>
  <c r="W26" i="5" s="1" a="1"/>
  <c r="W26" i="5" s="1"/>
  <c r="K26" i="5" a="1"/>
  <c r="K26" i="5" s="1"/>
  <c r="O38" i="4"/>
  <c r="L39" i="5" s="1" a="1"/>
  <c r="L39" i="5" s="1"/>
  <c r="AK38" i="4"/>
  <c r="W39" i="5" s="1" a="1"/>
  <c r="W39" i="5" s="1"/>
  <c r="Q38" i="4"/>
  <c r="T38" i="4" s="1"/>
  <c r="AM38" i="4"/>
  <c r="X39" i="5" s="1" a="1"/>
  <c r="X39" i="5" s="1"/>
  <c r="K39" i="5" a="1"/>
  <c r="K39" i="5" s="1"/>
  <c r="K47" i="5" a="1"/>
  <c r="K47" i="5" s="1"/>
  <c r="Q46" i="4"/>
  <c r="T46" i="4" s="1"/>
  <c r="AK46" i="4"/>
  <c r="W47" i="5" s="1" a="1"/>
  <c r="W47" i="5" s="1"/>
  <c r="O46" i="4"/>
  <c r="L47" i="5" s="1" a="1"/>
  <c r="L47" i="5" s="1"/>
  <c r="AM46" i="4"/>
  <c r="X47" i="5" s="1" a="1"/>
  <c r="X47" i="5" s="1"/>
  <c r="AK35" i="4"/>
  <c r="W36" i="5" s="1" a="1"/>
  <c r="W36" i="5" s="1"/>
  <c r="Q35" i="4"/>
  <c r="T35" i="4" s="1"/>
  <c r="O35" i="4"/>
  <c r="L36" i="5" s="1" a="1"/>
  <c r="L36" i="5" s="1"/>
  <c r="K36" i="5" a="1"/>
  <c r="K36" i="5" s="1"/>
  <c r="AM35" i="4"/>
  <c r="X36" i="5" s="1" a="1"/>
  <c r="X36" i="5" s="1"/>
  <c r="K44" i="5" a="1"/>
  <c r="K44" i="5" s="1"/>
  <c r="AK43" i="4"/>
  <c r="W44" i="5" s="1" a="1"/>
  <c r="W44" i="5" s="1"/>
  <c r="AM43" i="4"/>
  <c r="X44" i="5" s="1" a="1"/>
  <c r="X44" i="5" s="1"/>
  <c r="Q43" i="4"/>
  <c r="T43" i="4" s="1"/>
  <c r="O43" i="4"/>
  <c r="L44" i="5" s="1" a="1"/>
  <c r="L44" i="5" s="1"/>
  <c r="K46" i="5" a="1"/>
  <c r="K46" i="5" s="1"/>
  <c r="Q45" i="4"/>
  <c r="T45" i="4" s="1"/>
  <c r="AK45" i="4"/>
  <c r="W46" i="5" s="1" a="1"/>
  <c r="W46" i="5" s="1"/>
  <c r="O45" i="4"/>
  <c r="L46" i="5" s="1" a="1"/>
  <c r="L46" i="5" s="1"/>
  <c r="AM45" i="4"/>
  <c r="X46" i="5" s="1" a="1"/>
  <c r="X46" i="5" s="1"/>
  <c r="K9" i="5" a="1"/>
  <c r="K9" i="5" s="1"/>
  <c r="Q8" i="4"/>
  <c r="T8" i="4" s="1"/>
  <c r="AM8" i="4"/>
  <c r="X9" i="5" s="1" a="1"/>
  <c r="X9" i="5" s="1"/>
  <c r="O8" i="4"/>
  <c r="L9" i="5" s="1" a="1"/>
  <c r="L9" i="5" s="1"/>
  <c r="AK8" i="4"/>
  <c r="W9" i="5" s="1" a="1"/>
  <c r="W9" i="5" s="1"/>
  <c r="K24" i="5" a="1"/>
  <c r="K24" i="5" s="1"/>
  <c r="Q23" i="4"/>
  <c r="T23" i="4" s="1"/>
  <c r="AM23" i="4"/>
  <c r="X24" i="5" s="1" a="1"/>
  <c r="X24" i="5" s="1"/>
  <c r="AK23" i="4"/>
  <c r="W24" i="5" s="1" a="1"/>
  <c r="W24" i="5" s="1"/>
  <c r="O23" i="4"/>
  <c r="L24" i="5" s="1" a="1"/>
  <c r="L24" i="5" s="1"/>
  <c r="O44" i="4"/>
  <c r="L45" i="5" s="1" a="1"/>
  <c r="L45" i="5" s="1"/>
  <c r="K45" i="5" a="1"/>
  <c r="K45" i="5" s="1"/>
  <c r="AM44" i="4"/>
  <c r="X45" i="5" s="1" a="1"/>
  <c r="X45" i="5" s="1"/>
  <c r="Q44" i="4"/>
  <c r="T44" i="4" s="1"/>
  <c r="AK44" i="4"/>
  <c r="W45" i="5" s="1" a="1"/>
  <c r="W45" i="5" s="1"/>
  <c r="AK37" i="4"/>
  <c r="W38" i="5" s="1" a="1"/>
  <c r="W38" i="5" s="1"/>
  <c r="K38" i="5" a="1"/>
  <c r="K38" i="5" s="1"/>
  <c r="Q37" i="4"/>
  <c r="T37" i="4" s="1"/>
  <c r="O37" i="4"/>
  <c r="L38" i="5" s="1" a="1"/>
  <c r="L38" i="5" s="1"/>
  <c r="AM37" i="4"/>
  <c r="X38" i="5" s="1" a="1"/>
  <c r="X38" i="5" s="1"/>
  <c r="K17" i="5" a="1"/>
  <c r="K17" i="5" s="1"/>
  <c r="O16" i="4"/>
  <c r="L17" i="5" s="1" a="1"/>
  <c r="L17" i="5" s="1"/>
  <c r="AM16" i="4"/>
  <c r="X17" i="5" s="1" a="1"/>
  <c r="X17" i="5" s="1"/>
  <c r="AK16" i="4"/>
  <c r="W17" i="5" s="1" a="1"/>
  <c r="W17" i="5" s="1"/>
  <c r="Q16" i="4"/>
  <c r="T16" i="4" s="1"/>
  <c r="O18" i="4"/>
  <c r="L19" i="5" s="1" a="1"/>
  <c r="L19" i="5" s="1"/>
  <c r="AM18" i="4"/>
  <c r="X19" i="5" s="1" a="1"/>
  <c r="X19" i="5" s="1"/>
  <c r="Q18" i="4"/>
  <c r="T18" i="4" s="1"/>
  <c r="K19" i="5" a="1"/>
  <c r="K19" i="5" s="1"/>
  <c r="AK18" i="4"/>
  <c r="W19" i="5" s="1" a="1"/>
  <c r="W19" i="5" s="1"/>
  <c r="AM34" i="4"/>
  <c r="X35" i="5" s="1" a="1"/>
  <c r="X35" i="5" s="1"/>
  <c r="Q34" i="4"/>
  <c r="T34" i="4" s="1"/>
  <c r="K35" i="5" a="1"/>
  <c r="K35" i="5" s="1"/>
  <c r="O34" i="4"/>
  <c r="L35" i="5" s="1" a="1"/>
  <c r="L35" i="5" s="1"/>
  <c r="AK34" i="4"/>
  <c r="W35" i="5" s="1" a="1"/>
  <c r="W35" i="5" s="1"/>
  <c r="O47" i="4"/>
  <c r="L48" i="5" s="1" a="1"/>
  <c r="L48" i="5" s="1"/>
  <c r="K48" i="5" a="1"/>
  <c r="K48" i="5" s="1"/>
  <c r="AK47" i="4"/>
  <c r="W48" i="5" s="1" a="1"/>
  <c r="W48" i="5" s="1"/>
  <c r="AM47" i="4"/>
  <c r="X48" i="5" s="1" a="1"/>
  <c r="X48" i="5" s="1"/>
  <c r="Q47" i="4"/>
  <c r="T47" i="4" s="1"/>
  <c r="AK12" i="4"/>
  <c r="W13" i="5" s="1" a="1"/>
  <c r="W13" i="5" s="1"/>
  <c r="Q12" i="4"/>
  <c r="T12" i="4" s="1"/>
  <c r="O12" i="4"/>
  <c r="L13" i="5" s="1" a="1"/>
  <c r="L13" i="5" s="1"/>
  <c r="K13" i="5" a="1"/>
  <c r="K13" i="5" s="1"/>
  <c r="AM12" i="4"/>
  <c r="X13" i="5" s="1" a="1"/>
  <c r="X13" i="5" s="1"/>
  <c r="X12" i="4"/>
  <c r="Z12" i="4" s="1"/>
  <c r="X26" i="4"/>
  <c r="Z26" i="4" s="1"/>
  <c r="X21" i="4"/>
  <c r="Z21" i="4" s="1"/>
  <c r="X11" i="4"/>
  <c r="Z11" i="4" s="1"/>
  <c r="X32" i="4"/>
  <c r="Z32" i="4" s="1"/>
  <c r="X36" i="4"/>
  <c r="Z36" i="4" s="1"/>
  <c r="X20" i="4"/>
  <c r="Z20" i="4" s="1"/>
  <c r="X40" i="4"/>
  <c r="Z40" i="4" s="1"/>
  <c r="X46" i="4"/>
  <c r="Z46" i="4" s="1"/>
  <c r="X47" i="4"/>
  <c r="Z47" i="4" s="1"/>
  <c r="X28" i="4"/>
  <c r="Z28" i="4" s="1"/>
  <c r="X35" i="4"/>
  <c r="Z35" i="4" s="1"/>
  <c r="X17" i="4"/>
  <c r="Z17" i="4" s="1"/>
  <c r="X9" i="4"/>
  <c r="Z9" i="4" s="1"/>
  <c r="X6" i="4"/>
  <c r="Z6" i="4" s="1"/>
  <c r="X10" i="4"/>
  <c r="Z10" i="4" s="1"/>
  <c r="X43" i="4"/>
  <c r="Z43" i="4" s="1"/>
  <c r="X34" i="4"/>
  <c r="Z34" i="4" s="1"/>
  <c r="X38" i="4"/>
  <c r="Z38" i="4" s="1"/>
  <c r="X16" i="4"/>
  <c r="Z16" i="4" s="1"/>
  <c r="X7" i="4"/>
  <c r="Z7" i="4" s="1"/>
  <c r="X22" i="4"/>
  <c r="Z22" i="4" s="1"/>
  <c r="X19" i="4"/>
  <c r="Z19" i="4" s="1"/>
  <c r="X33" i="4"/>
  <c r="Z33" i="4" s="1"/>
  <c r="X41" i="4"/>
  <c r="Z41" i="4" s="1"/>
  <c r="X37" i="4"/>
  <c r="Z37" i="4" s="1"/>
  <c r="X39" i="4"/>
  <c r="Z39" i="4" s="1"/>
  <c r="X45" i="4"/>
  <c r="Z45" i="4" s="1"/>
  <c r="X18" i="4"/>
  <c r="Z18" i="4" s="1"/>
  <c r="X14" i="4"/>
  <c r="Z14" i="4" s="1"/>
  <c r="X29" i="4"/>
  <c r="Z29" i="4" s="1"/>
  <c r="X44" i="4"/>
  <c r="Z44" i="4" s="1"/>
  <c r="X25" i="4"/>
  <c r="Z25" i="4" s="1"/>
  <c r="X31" i="4"/>
  <c r="Z31" i="4" s="1"/>
  <c r="X8" i="4"/>
  <c r="Z8" i="4" s="1"/>
  <c r="X30" i="4"/>
  <c r="Z30" i="4" s="1"/>
  <c r="X42" i="4"/>
  <c r="Z42" i="4" s="1"/>
  <c r="X24" i="4"/>
  <c r="Z24" i="4" s="1"/>
  <c r="X15" i="4"/>
  <c r="Z15" i="4" s="1"/>
  <c r="X13" i="4"/>
  <c r="Z13" i="4" s="1"/>
  <c r="X23" i="4"/>
  <c r="Z23" i="4" s="1"/>
  <c r="X27" i="4"/>
  <c r="Z27" i="4" s="1"/>
  <c r="AM24" i="4"/>
  <c r="X25" i="5" s="1" a="1"/>
  <c r="X25" i="5" s="1"/>
  <c r="K25" i="5" a="1"/>
  <c r="K25" i="5" s="1"/>
  <c r="O24" i="4"/>
  <c r="L25" i="5" s="1" a="1"/>
  <c r="L25" i="5" s="1"/>
  <c r="AK24" i="4"/>
  <c r="W25" i="5" s="1" a="1"/>
  <c r="W25" i="5" s="1"/>
  <c r="Q24" i="4"/>
  <c r="T24" i="4" s="1"/>
  <c r="O36" i="4"/>
  <c r="L37" i="5" s="1" a="1"/>
  <c r="L37" i="5" s="1"/>
  <c r="AM36" i="4"/>
  <c r="X37" i="5" s="1" a="1"/>
  <c r="X37" i="5" s="1"/>
  <c r="Q36" i="4"/>
  <c r="T36" i="4" s="1"/>
  <c r="AK36" i="4"/>
  <c r="W37" i="5" s="1" a="1"/>
  <c r="W37" i="5" s="1"/>
  <c r="K37" i="5" a="1"/>
  <c r="K37" i="5" s="1"/>
  <c r="K18" i="5" a="1"/>
  <c r="K18" i="5" s="1"/>
  <c r="AM17" i="4"/>
  <c r="X18" i="5" s="1" a="1"/>
  <c r="X18" i="5" s="1"/>
  <c r="O17" i="4"/>
  <c r="L18" i="5" s="1" a="1"/>
  <c r="L18" i="5" s="1"/>
  <c r="AK17" i="4"/>
  <c r="W18" i="5" s="1" a="1"/>
  <c r="W18" i="5" s="1"/>
  <c r="Q17" i="4"/>
  <c r="T17" i="4" s="1"/>
  <c r="K10" i="5" a="1"/>
  <c r="K10" i="5" s="1"/>
  <c r="AM9" i="4"/>
  <c r="X10" i="5" s="1" a="1"/>
  <c r="X10" i="5" s="1"/>
  <c r="Q9" i="4"/>
  <c r="T9" i="4" s="1"/>
  <c r="O9" i="4"/>
  <c r="L10" i="5" s="1" a="1"/>
  <c r="L10" i="5" s="1"/>
  <c r="AK9" i="4"/>
  <c r="W10" i="5" s="1" a="1"/>
  <c r="W10" i="5" s="1"/>
  <c r="K40" i="5" a="1"/>
  <c r="K40" i="5" s="1"/>
  <c r="Q39" i="4"/>
  <c r="T39" i="4" s="1"/>
  <c r="AM39" i="4"/>
  <c r="X40" i="5" s="1" a="1"/>
  <c r="X40" i="5" s="1"/>
  <c r="AK39" i="4"/>
  <c r="W40" i="5" s="1" a="1"/>
  <c r="W40" i="5" s="1"/>
  <c r="O39" i="4"/>
  <c r="L40" i="5" s="1" a="1"/>
  <c r="L40" i="5" s="1"/>
  <c r="K33" i="5" a="1"/>
  <c r="K33" i="5" s="1"/>
  <c r="Q32" i="4"/>
  <c r="T32" i="4" s="1"/>
  <c r="AK32" i="4"/>
  <c r="W33" i="5" s="1" a="1"/>
  <c r="W33" i="5" s="1"/>
  <c r="O32" i="4"/>
  <c r="L33" i="5" s="1" a="1"/>
  <c r="L33" i="5" s="1"/>
  <c r="AM32" i="4"/>
  <c r="X33" i="5" s="1" a="1"/>
  <c r="X33" i="5" s="1"/>
  <c r="AM15" i="4"/>
  <c r="X16" i="5" s="1" a="1"/>
  <c r="X16" i="5" s="1"/>
  <c r="Q15" i="4"/>
  <c r="T15" i="4" s="1"/>
  <c r="AK15" i="4"/>
  <c r="W16" i="5" s="1" a="1"/>
  <c r="W16" i="5" s="1"/>
  <c r="O15" i="4"/>
  <c r="L16" i="5" s="1" a="1"/>
  <c r="L16" i="5" s="1"/>
  <c r="K16" i="5" a="1"/>
  <c r="K16" i="5" s="1"/>
  <c r="O26" i="4"/>
  <c r="L27" i="5" s="1" a="1"/>
  <c r="L27" i="5" s="1"/>
  <c r="AM26" i="4"/>
  <c r="X27" i="5" s="1" a="1"/>
  <c r="X27" i="5" s="1"/>
  <c r="Q26" i="4"/>
  <c r="T26" i="4" s="1"/>
  <c r="AK26" i="4"/>
  <c r="W27" i="5" s="1" a="1"/>
  <c r="W27" i="5" s="1"/>
  <c r="K27" i="5" a="1"/>
  <c r="K27" i="5" s="1"/>
  <c r="O7" i="4"/>
  <c r="L8" i="5" s="1" a="1"/>
  <c r="L8" i="5" s="1"/>
  <c r="Q7" i="4"/>
  <c r="T7" i="4" s="1"/>
  <c r="AK7" i="4"/>
  <c r="W8" i="5" s="1" a="1"/>
  <c r="W8" i="5" s="1"/>
  <c r="K8" i="5" a="1"/>
  <c r="K8" i="5" s="1"/>
  <c r="AM7" i="4"/>
  <c r="X8" i="5" s="1" a="1"/>
  <c r="X8" i="5" s="1"/>
  <c r="Q11" i="4"/>
  <c r="T11" i="4" s="1"/>
  <c r="O11" i="4"/>
  <c r="L12" i="5" s="1" a="1"/>
  <c r="L12" i="5" s="1"/>
  <c r="AM11" i="4"/>
  <c r="X12" i="5" s="1" a="1"/>
  <c r="X12" i="5" s="1"/>
  <c r="AK11" i="4"/>
  <c r="W12" i="5" s="1" a="1"/>
  <c r="W12" i="5" s="1"/>
  <c r="K12" i="5" a="1"/>
  <c r="K12" i="5" s="1"/>
  <c r="M25" i="5" l="1" a="1"/>
  <c r="M25" i="5" s="1"/>
  <c r="Z48" i="4"/>
  <c r="AB6" i="4" a="1"/>
  <c r="M48" i="5" a="1"/>
  <c r="M48" i="5" s="1"/>
  <c r="M35" i="5" a="1"/>
  <c r="M35" i="5" s="1"/>
  <c r="M19" i="5" a="1"/>
  <c r="M19" i="5" s="1"/>
  <c r="M31" i="5" a="1"/>
  <c r="M31" i="5" s="1"/>
  <c r="W7" i="5" a="1"/>
  <c r="W7" i="5" s="1"/>
  <c r="W49" i="5" s="1"/>
  <c r="N45" i="1" s="1"/>
  <c r="AK48" i="4"/>
  <c r="M28" i="5" a="1"/>
  <c r="M28" i="5" s="1"/>
  <c r="M16" i="5" a="1"/>
  <c r="M16" i="5" s="1"/>
  <c r="M37" i="5" a="1"/>
  <c r="M37" i="5" s="1"/>
  <c r="M24" i="5" a="1"/>
  <c r="M24" i="5" s="1"/>
  <c r="M36" i="5" a="1"/>
  <c r="M36" i="5" s="1"/>
  <c r="M26" i="5" a="1"/>
  <c r="M26" i="5" s="1"/>
  <c r="M42" i="5" a="1"/>
  <c r="M42" i="5" s="1"/>
  <c r="M21" i="5" a="1"/>
  <c r="M21" i="5" s="1"/>
  <c r="K49" i="5"/>
  <c r="M34" i="5" a="1"/>
  <c r="M34" i="5" s="1"/>
  <c r="M30" i="5" a="1"/>
  <c r="M30" i="5" s="1"/>
  <c r="M29" i="5" a="1"/>
  <c r="M29" i="5" s="1"/>
  <c r="M33" i="5" a="1"/>
  <c r="M33" i="5" s="1"/>
  <c r="M18" i="5" a="1"/>
  <c r="M18" i="5" s="1"/>
  <c r="M13" i="5" a="1"/>
  <c r="M13" i="5" s="1"/>
  <c r="M38" i="5" a="1"/>
  <c r="M38" i="5" s="1"/>
  <c r="M45" i="5" a="1"/>
  <c r="M45" i="5" s="1"/>
  <c r="M9" i="5" a="1"/>
  <c r="M9" i="5" s="1"/>
  <c r="M44" i="5" a="1"/>
  <c r="M44" i="5" s="1"/>
  <c r="M47" i="5" a="1"/>
  <c r="M47" i="5" s="1"/>
  <c r="M39" i="5" a="1"/>
  <c r="M39" i="5" s="1"/>
  <c r="M15" i="5" a="1"/>
  <c r="M15" i="5" s="1"/>
  <c r="M32" i="5" a="1"/>
  <c r="M32" i="5" s="1"/>
  <c r="M22" i="5" a="1"/>
  <c r="M22" i="5" s="1"/>
  <c r="X7" i="5" a="1"/>
  <c r="X7" i="5" s="1"/>
  <c r="X49" i="5" s="1"/>
  <c r="N47" i="1" s="1"/>
  <c r="AM48" i="4"/>
  <c r="M11" i="5" a="1"/>
  <c r="M11" i="5" s="1"/>
  <c r="M12" i="5" a="1"/>
  <c r="M12" i="5" s="1"/>
  <c r="M8" i="5" a="1"/>
  <c r="M8" i="5" s="1"/>
  <c r="M27" i="5" a="1"/>
  <c r="M27" i="5" s="1"/>
  <c r="M40" i="5" a="1"/>
  <c r="M40" i="5" s="1"/>
  <c r="M10" i="5" a="1"/>
  <c r="M10" i="5" s="1"/>
  <c r="M17" i="5" a="1"/>
  <c r="M17" i="5" s="1"/>
  <c r="M46" i="5" a="1"/>
  <c r="M46" i="5" s="1"/>
  <c r="M43" i="5" a="1"/>
  <c r="M43" i="5" s="1"/>
  <c r="M23" i="5" a="1"/>
  <c r="M23" i="5" s="1"/>
  <c r="O48" i="4"/>
  <c r="L7" i="5" a="1"/>
  <c r="L7" i="5" s="1"/>
  <c r="L49" i="5" s="1"/>
  <c r="M7" i="5" a="1"/>
  <c r="M7" i="5" s="1"/>
  <c r="Q48" i="4"/>
  <c r="M20" i="5" a="1"/>
  <c r="M20" i="5" s="1"/>
  <c r="M14" i="5" a="1"/>
  <c r="M14" i="5" s="1"/>
  <c r="M41" i="5" a="1"/>
  <c r="M41" i="5" s="1"/>
  <c r="D13" i="8" l="1"/>
  <c r="C13" i="8"/>
  <c r="T48" i="4"/>
  <c r="W48" i="4" s="1"/>
  <c r="W11" i="4" s="1"/>
  <c r="AB14" i="4"/>
  <c r="AB8" i="4"/>
  <c r="AB40" i="4"/>
  <c r="AB19" i="4"/>
  <c r="AB20" i="4"/>
  <c r="AB47" i="4"/>
  <c r="AB37" i="4"/>
  <c r="AB22" i="4"/>
  <c r="AB24" i="4"/>
  <c r="AB23" i="4"/>
  <c r="AB6" i="4"/>
  <c r="AB41" i="4"/>
  <c r="AB33" i="4"/>
  <c r="AB27" i="4"/>
  <c r="AB26" i="4"/>
  <c r="AB28" i="4"/>
  <c r="AB12" i="4"/>
  <c r="AB31" i="4"/>
  <c r="AB30" i="4"/>
  <c r="AB17" i="4"/>
  <c r="AB38" i="4"/>
  <c r="AB36" i="4"/>
  <c r="AB15" i="4"/>
  <c r="AB42" i="4"/>
  <c r="AB35" i="4"/>
  <c r="AB34" i="4"/>
  <c r="AB44" i="4"/>
  <c r="AB46" i="4"/>
  <c r="AB39" i="4"/>
  <c r="AB25" i="4"/>
  <c r="AB10" i="4"/>
  <c r="AB9" i="4"/>
  <c r="AB45" i="4"/>
  <c r="AB43" i="4"/>
  <c r="AB7" i="4"/>
  <c r="AB21" i="4"/>
  <c r="AB13" i="4"/>
  <c r="AB29" i="4"/>
  <c r="AB32" i="4"/>
  <c r="AB11" i="4"/>
  <c r="AB16" i="4"/>
  <c r="AB18" i="4"/>
  <c r="U7" i="7"/>
  <c r="C4" i="8"/>
  <c r="N39" i="1"/>
  <c r="M49" i="5"/>
  <c r="AA10" i="7"/>
  <c r="D4" i="8"/>
  <c r="N41" i="1"/>
  <c r="W40" i="4" l="1"/>
  <c r="W38" i="4"/>
  <c r="W39" i="4"/>
  <c r="W21" i="4"/>
  <c r="W7" i="4"/>
  <c r="W33" i="4"/>
  <c r="W6" i="4"/>
  <c r="W9" i="4"/>
  <c r="W14" i="4"/>
  <c r="W45" i="4"/>
  <c r="W41" i="4"/>
  <c r="W25" i="4"/>
  <c r="W29" i="4"/>
  <c r="W24" i="4"/>
  <c r="W23" i="4"/>
  <c r="W43" i="4"/>
  <c r="C23" i="7"/>
  <c r="W19" i="4"/>
  <c r="W44" i="4"/>
  <c r="W28" i="4"/>
  <c r="W36" i="4"/>
  <c r="W27" i="4"/>
  <c r="W13" i="4"/>
  <c r="W47" i="4"/>
  <c r="W31" i="4"/>
  <c r="W35" i="4"/>
  <c r="W17" i="4"/>
  <c r="W46" i="4"/>
  <c r="W20" i="4"/>
  <c r="W32" i="4"/>
  <c r="W26" i="4"/>
  <c r="W16" i="4"/>
  <c r="W15" i="4"/>
  <c r="W18" i="4"/>
  <c r="W34" i="4"/>
  <c r="W42" i="4"/>
  <c r="W37" i="4"/>
  <c r="W30" i="4"/>
  <c r="W12" i="4"/>
  <c r="W8" i="4"/>
  <c r="W10" i="4"/>
  <c r="W22" i="4"/>
  <c r="AF11" i="4"/>
  <c r="AS11" i="4"/>
  <c r="AD11" i="4"/>
  <c r="AQ11" i="4"/>
  <c r="AQ21" i="4"/>
  <c r="AD21" i="4"/>
  <c r="AF21" i="4"/>
  <c r="AS21" i="4"/>
  <c r="AD9" i="4"/>
  <c r="AS9" i="4"/>
  <c r="AQ9" i="4"/>
  <c r="AF9" i="4"/>
  <c r="AF46" i="4"/>
  <c r="AQ46" i="4"/>
  <c r="AD46" i="4"/>
  <c r="AS46" i="4"/>
  <c r="AF42" i="4"/>
  <c r="AQ42" i="4"/>
  <c r="AD42" i="4"/>
  <c r="AS42" i="4"/>
  <c r="AF17" i="4"/>
  <c r="AD17" i="4"/>
  <c r="AQ17" i="4"/>
  <c r="AS17" i="4"/>
  <c r="AD28" i="4"/>
  <c r="AF28" i="4"/>
  <c r="AS28" i="4"/>
  <c r="AQ28" i="4"/>
  <c r="AQ41" i="4"/>
  <c r="AF41" i="4"/>
  <c r="AS41" i="4"/>
  <c r="AD41" i="4"/>
  <c r="AF22" i="4"/>
  <c r="AD22" i="4"/>
  <c r="AS22" i="4"/>
  <c r="AQ22" i="4"/>
  <c r="AF19" i="4"/>
  <c r="AQ19" i="4"/>
  <c r="AS19" i="4"/>
  <c r="AD19" i="4"/>
  <c r="AB13" i="7"/>
  <c r="N43" i="1"/>
  <c r="E4" i="8"/>
  <c r="AD32" i="4"/>
  <c r="AS32" i="4"/>
  <c r="AQ32" i="4"/>
  <c r="AF32" i="4"/>
  <c r="AS7" i="4"/>
  <c r="AQ7" i="4"/>
  <c r="AD7" i="4"/>
  <c r="AF7" i="4"/>
  <c r="AF10" i="4"/>
  <c r="AD10" i="4"/>
  <c r="AS10" i="4"/>
  <c r="AQ10" i="4"/>
  <c r="AD44" i="4"/>
  <c r="AF44" i="4"/>
  <c r="AQ44" i="4"/>
  <c r="AS44" i="4"/>
  <c r="AD15" i="4"/>
  <c r="AS15" i="4"/>
  <c r="AQ15" i="4"/>
  <c r="AF15" i="4"/>
  <c r="AF30" i="4"/>
  <c r="AQ30" i="4"/>
  <c r="AS30" i="4"/>
  <c r="AD30" i="4"/>
  <c r="AF26" i="4"/>
  <c r="AS26" i="4"/>
  <c r="AD26" i="4"/>
  <c r="AQ26" i="4"/>
  <c r="AD6" i="4"/>
  <c r="AS6" i="4"/>
  <c r="AB48" i="4"/>
  <c r="AQ6" i="4"/>
  <c r="AF6" i="4"/>
  <c r="AD37" i="4"/>
  <c r="AS37" i="4"/>
  <c r="AQ37" i="4"/>
  <c r="AF37" i="4"/>
  <c r="AS40" i="4"/>
  <c r="AF40" i="4"/>
  <c r="AD40" i="4"/>
  <c r="AQ40" i="4"/>
  <c r="AD18" i="4"/>
  <c r="AF18" i="4"/>
  <c r="AQ18" i="4"/>
  <c r="AS18" i="4"/>
  <c r="AS29" i="4"/>
  <c r="AQ29" i="4"/>
  <c r="AD29" i="4"/>
  <c r="AF29" i="4"/>
  <c r="AD43" i="4"/>
  <c r="AF43" i="4"/>
  <c r="AS43" i="4"/>
  <c r="AQ43" i="4"/>
  <c r="AS25" i="4"/>
  <c r="AD25" i="4"/>
  <c r="AF25" i="4"/>
  <c r="AQ25" i="4"/>
  <c r="AQ34" i="4"/>
  <c r="AD34" i="4"/>
  <c r="AS34" i="4"/>
  <c r="AF34" i="4"/>
  <c r="AF36" i="4"/>
  <c r="AS36" i="4"/>
  <c r="AD36" i="4"/>
  <c r="AQ36" i="4"/>
  <c r="AF31" i="4"/>
  <c r="AQ31" i="4"/>
  <c r="AS31" i="4"/>
  <c r="AD31" i="4"/>
  <c r="AQ27" i="4"/>
  <c r="AF27" i="4"/>
  <c r="AS27" i="4"/>
  <c r="AD27" i="4"/>
  <c r="AD23" i="4"/>
  <c r="AF23" i="4"/>
  <c r="AS23" i="4"/>
  <c r="AQ23" i="4"/>
  <c r="AS47" i="4"/>
  <c r="AD47" i="4"/>
  <c r="AF47" i="4"/>
  <c r="AQ47" i="4"/>
  <c r="AF8" i="4"/>
  <c r="AD8" i="4"/>
  <c r="AS8" i="4"/>
  <c r="AQ8" i="4"/>
  <c r="AD16" i="4"/>
  <c r="AF16" i="4"/>
  <c r="AS16" i="4"/>
  <c r="AQ16" i="4"/>
  <c r="AS13" i="4"/>
  <c r="AF13" i="4"/>
  <c r="AD13" i="4"/>
  <c r="AQ13" i="4"/>
  <c r="AD45" i="4"/>
  <c r="AF45" i="4"/>
  <c r="AQ45" i="4"/>
  <c r="AS45" i="4"/>
  <c r="AF39" i="4"/>
  <c r="AD39" i="4"/>
  <c r="AQ39" i="4"/>
  <c r="AS39" i="4"/>
  <c r="AS35" i="4"/>
  <c r="AQ35" i="4"/>
  <c r="AF35" i="4"/>
  <c r="AD35" i="4"/>
  <c r="AS38" i="4"/>
  <c r="AQ38" i="4"/>
  <c r="AF38" i="4"/>
  <c r="AD38" i="4"/>
  <c r="AD12" i="4"/>
  <c r="AF12" i="4"/>
  <c r="AS12" i="4"/>
  <c r="AQ12" i="4"/>
  <c r="AD33" i="4"/>
  <c r="AQ33" i="4"/>
  <c r="AF33" i="4"/>
  <c r="AS33" i="4"/>
  <c r="AF24" i="4"/>
  <c r="AD24" i="4"/>
  <c r="AS24" i="4"/>
  <c r="AQ24" i="4"/>
  <c r="AF20" i="4"/>
  <c r="AS20" i="4"/>
  <c r="AD20" i="4"/>
  <c r="AQ20" i="4"/>
  <c r="AF14" i="4"/>
  <c r="AD14" i="4"/>
  <c r="AS14" i="4"/>
  <c r="AQ14" i="4"/>
  <c r="Y6" i="4" l="1" a="1"/>
  <c r="Y34" i="4" s="1"/>
  <c r="AS48" i="4"/>
  <c r="AF48" i="4"/>
  <c r="AD48" i="4"/>
  <c r="AQ48" i="4"/>
  <c r="Y17" i="4" l="1"/>
  <c r="Y26" i="4"/>
  <c r="Y31" i="4"/>
  <c r="Y37" i="4"/>
  <c r="Y46" i="4"/>
  <c r="Y27" i="4"/>
  <c r="Y15" i="4"/>
  <c r="Y33" i="4"/>
  <c r="Y40" i="4"/>
  <c r="Y7" i="4"/>
  <c r="Y12" i="4"/>
  <c r="Y29" i="4"/>
  <c r="Y28" i="4"/>
  <c r="Y24" i="4"/>
  <c r="Y30" i="4"/>
  <c r="Y22" i="4"/>
  <c r="Y20" i="4"/>
  <c r="Y39" i="4"/>
  <c r="Y6" i="4"/>
  <c r="Y21" i="4"/>
  <c r="Y14" i="4"/>
  <c r="Y35" i="4"/>
  <c r="Y10" i="4"/>
  <c r="Y19" i="4"/>
  <c r="Y16" i="4"/>
  <c r="Y13" i="4"/>
  <c r="Y43" i="4"/>
  <c r="Y25" i="4"/>
  <c r="Y23" i="4"/>
  <c r="Y41" i="4"/>
  <c r="Y32" i="4"/>
  <c r="Y9" i="4"/>
  <c r="Y11" i="4"/>
  <c r="Y44" i="4"/>
  <c r="Y38" i="4"/>
  <c r="Y36" i="4"/>
  <c r="Y42" i="4"/>
  <c r="Y45" i="4"/>
  <c r="Y8" i="4"/>
  <c r="Y18" i="4"/>
  <c r="Y47" i="4"/>
  <c r="AA6" i="4" a="1"/>
  <c r="Y48" i="4" l="1"/>
  <c r="AA29" i="4"/>
  <c r="AA26" i="4"/>
  <c r="AA28" i="4"/>
  <c r="AA34" i="4"/>
  <c r="AA20" i="4"/>
  <c r="AA19" i="4"/>
  <c r="AA36" i="4"/>
  <c r="AA35" i="4"/>
  <c r="AA14" i="4"/>
  <c r="AA13" i="4"/>
  <c r="AA44" i="4"/>
  <c r="AA33" i="4"/>
  <c r="AA17" i="4"/>
  <c r="AA45" i="4"/>
  <c r="AA23" i="4"/>
  <c r="AA32" i="4"/>
  <c r="AA37" i="4"/>
  <c r="AA12" i="4"/>
  <c r="AA8" i="4"/>
  <c r="AA42" i="4"/>
  <c r="AA18" i="4"/>
  <c r="AA10" i="4"/>
  <c r="AA16" i="4"/>
  <c r="AA27" i="4"/>
  <c r="AA39" i="4"/>
  <c r="AA15" i="4"/>
  <c r="AA30" i="4"/>
  <c r="AA41" i="4"/>
  <c r="AA24" i="4"/>
  <c r="AA38" i="4"/>
  <c r="AA7" i="4"/>
  <c r="AA21" i="4"/>
  <c r="AA31" i="4"/>
  <c r="AA46" i="4"/>
  <c r="AA25" i="4"/>
  <c r="AA43" i="4"/>
  <c r="AA40" i="4"/>
  <c r="AA22" i="4"/>
  <c r="AA47" i="4"/>
  <c r="AA9" i="4"/>
  <c r="AA11" i="4"/>
  <c r="AA6" i="4"/>
  <c r="AP9" i="4" l="1"/>
  <c r="Y10" i="5" s="1" a="1"/>
  <c r="Y10" i="5" s="1"/>
  <c r="AA10" i="5" s="1"/>
  <c r="L6" i="8" s="1"/>
  <c r="AE9" i="4"/>
  <c r="P10" i="5" s="1" a="1"/>
  <c r="P10" i="5" s="1"/>
  <c r="S10" i="5" s="1"/>
  <c r="AC9" i="4"/>
  <c r="O10" i="5" s="1" a="1"/>
  <c r="O10" i="5" s="1"/>
  <c r="R10" i="5" s="1"/>
  <c r="I6" i="8" s="1"/>
  <c r="N10" i="5" a="1"/>
  <c r="N10" i="5" s="1"/>
  <c r="Q10" i="5" s="1"/>
  <c r="H6" i="8" s="1"/>
  <c r="AR9" i="4"/>
  <c r="Z10" i="5" s="1" a="1"/>
  <c r="Z10" i="5" s="1"/>
  <c r="AB10" i="5" s="1"/>
  <c r="M6" i="8" s="1"/>
  <c r="AR43" i="4"/>
  <c r="Z44" i="5" s="1" a="1"/>
  <c r="Z44" i="5" s="1"/>
  <c r="AB44" i="5" s="1"/>
  <c r="M40" i="8" s="1"/>
  <c r="AE43" i="4"/>
  <c r="P44" i="5" s="1" a="1"/>
  <c r="P44" i="5" s="1"/>
  <c r="S44" i="5" s="1"/>
  <c r="AP43" i="4"/>
  <c r="Y44" i="5" s="1" a="1"/>
  <c r="Y44" i="5" s="1"/>
  <c r="AA44" i="5" s="1"/>
  <c r="L40" i="8" s="1"/>
  <c r="AC43" i="4"/>
  <c r="O44" i="5" s="1" a="1"/>
  <c r="O44" i="5" s="1"/>
  <c r="R44" i="5" s="1"/>
  <c r="I40" i="8" s="1"/>
  <c r="N44" i="5" a="1"/>
  <c r="N44" i="5" s="1"/>
  <c r="Q44" i="5" s="1"/>
  <c r="H40" i="8" s="1"/>
  <c r="AE21" i="4"/>
  <c r="P22" i="5" s="1" a="1"/>
  <c r="P22" i="5" s="1"/>
  <c r="S22" i="5" s="1"/>
  <c r="N22" i="5" a="1"/>
  <c r="N22" i="5" s="1"/>
  <c r="Q22" i="5" s="1"/>
  <c r="H18" i="8" s="1"/>
  <c r="AP21" i="4"/>
  <c r="Y22" i="5" s="1" a="1"/>
  <c r="Y22" i="5" s="1"/>
  <c r="AA22" i="5" s="1"/>
  <c r="L18" i="8" s="1"/>
  <c r="AR21" i="4"/>
  <c r="Z22" i="5" s="1" a="1"/>
  <c r="Z22" i="5" s="1"/>
  <c r="AB22" i="5" s="1"/>
  <c r="M18" i="8" s="1"/>
  <c r="AC21" i="4"/>
  <c r="O22" i="5" s="1" a="1"/>
  <c r="O22" i="5" s="1"/>
  <c r="R22" i="5" s="1"/>
  <c r="I18" i="8" s="1"/>
  <c r="AC41" i="4"/>
  <c r="O42" i="5" s="1" a="1"/>
  <c r="O42" i="5" s="1"/>
  <c r="R42" i="5" s="1"/>
  <c r="I38" i="8" s="1"/>
  <c r="N42" i="5" a="1"/>
  <c r="N42" i="5" s="1"/>
  <c r="Q42" i="5" s="1"/>
  <c r="H38" i="8" s="1"/>
  <c r="AP41" i="4"/>
  <c r="Y42" i="5" s="1" a="1"/>
  <c r="Y42" i="5" s="1"/>
  <c r="AA42" i="5" s="1"/>
  <c r="L38" i="8" s="1"/>
  <c r="AR41" i="4"/>
  <c r="Z42" i="5" s="1" a="1"/>
  <c r="Z42" i="5" s="1"/>
  <c r="AB42" i="5" s="1"/>
  <c r="M38" i="8" s="1"/>
  <c r="AE41" i="4"/>
  <c r="P42" i="5" s="1" a="1"/>
  <c r="P42" i="5" s="1"/>
  <c r="S42" i="5" s="1"/>
  <c r="AE27" i="4"/>
  <c r="P28" i="5" s="1" a="1"/>
  <c r="P28" i="5" s="1"/>
  <c r="S28" i="5" s="1"/>
  <c r="AR27" i="4"/>
  <c r="Z28" i="5" s="1" a="1"/>
  <c r="Z28" i="5" s="1"/>
  <c r="AB28" i="5" s="1"/>
  <c r="M24" i="8" s="1"/>
  <c r="N28" i="5" a="1"/>
  <c r="N28" i="5" s="1"/>
  <c r="Q28" i="5" s="1"/>
  <c r="H24" i="8" s="1"/>
  <c r="AC27" i="4"/>
  <c r="O28" i="5" s="1" a="1"/>
  <c r="O28" i="5" s="1"/>
  <c r="R28" i="5" s="1"/>
  <c r="I24" i="8" s="1"/>
  <c r="AP27" i="4"/>
  <c r="Y28" i="5" s="1" a="1"/>
  <c r="Y28" i="5" s="1"/>
  <c r="AA28" i="5" s="1"/>
  <c r="L24" i="8" s="1"/>
  <c r="AR42" i="4"/>
  <c r="Z43" i="5" s="1" a="1"/>
  <c r="Z43" i="5" s="1"/>
  <c r="AB43" i="5" s="1"/>
  <c r="M39" i="8" s="1"/>
  <c r="AE42" i="4"/>
  <c r="P43" i="5" s="1" a="1"/>
  <c r="P43" i="5" s="1"/>
  <c r="S43" i="5" s="1"/>
  <c r="N43" i="5" a="1"/>
  <c r="N43" i="5" s="1"/>
  <c r="Q43" i="5" s="1"/>
  <c r="H39" i="8" s="1"/>
  <c r="AP42" i="4"/>
  <c r="Y43" i="5" s="1" a="1"/>
  <c r="Y43" i="5" s="1"/>
  <c r="AA43" i="5" s="1"/>
  <c r="L39" i="8" s="1"/>
  <c r="AC42" i="4"/>
  <c r="O43" i="5" s="1" a="1"/>
  <c r="O43" i="5" s="1"/>
  <c r="R43" i="5" s="1"/>
  <c r="I39" i="8" s="1"/>
  <c r="AE32" i="4"/>
  <c r="P33" i="5" s="1" a="1"/>
  <c r="P33" i="5" s="1"/>
  <c r="S33" i="5" s="1"/>
  <c r="AP32" i="4"/>
  <c r="Y33" i="5" s="1" a="1"/>
  <c r="Y33" i="5" s="1"/>
  <c r="AA33" i="5" s="1"/>
  <c r="L29" i="8" s="1"/>
  <c r="AC32" i="4"/>
  <c r="O33" i="5" s="1" a="1"/>
  <c r="O33" i="5" s="1"/>
  <c r="R33" i="5" s="1"/>
  <c r="I29" i="8" s="1"/>
  <c r="N33" i="5" a="1"/>
  <c r="N33" i="5" s="1"/>
  <c r="Q33" i="5" s="1"/>
  <c r="H29" i="8" s="1"/>
  <c r="AR32" i="4"/>
  <c r="Z33" i="5" s="1" a="1"/>
  <c r="Z33" i="5" s="1"/>
  <c r="AB33" i="5" s="1"/>
  <c r="M29" i="8" s="1"/>
  <c r="AC33" i="4"/>
  <c r="O34" i="5" s="1" a="1"/>
  <c r="O34" i="5" s="1"/>
  <c r="R34" i="5" s="1"/>
  <c r="I30" i="8" s="1"/>
  <c r="N34" i="5" a="1"/>
  <c r="N34" i="5" s="1"/>
  <c r="Q34" i="5" s="1"/>
  <c r="H30" i="8" s="1"/>
  <c r="AR33" i="4"/>
  <c r="Z34" i="5" s="1" a="1"/>
  <c r="Z34" i="5" s="1"/>
  <c r="AB34" i="5" s="1"/>
  <c r="M30" i="8" s="1"/>
  <c r="AP33" i="4"/>
  <c r="Y34" i="5" s="1" a="1"/>
  <c r="Y34" i="5" s="1"/>
  <c r="AA34" i="5" s="1"/>
  <c r="L30" i="8" s="1"/>
  <c r="AE33" i="4"/>
  <c r="P34" i="5" s="1" a="1"/>
  <c r="P34" i="5" s="1"/>
  <c r="S34" i="5" s="1"/>
  <c r="AC35" i="4"/>
  <c r="O36" i="5" s="1" a="1"/>
  <c r="O36" i="5" s="1"/>
  <c r="R36" i="5" s="1"/>
  <c r="I32" i="8" s="1"/>
  <c r="AE35" i="4"/>
  <c r="P36" i="5" s="1" a="1"/>
  <c r="P36" i="5" s="1"/>
  <c r="S36" i="5" s="1"/>
  <c r="N36" i="5" a="1"/>
  <c r="N36" i="5" s="1"/>
  <c r="Q36" i="5" s="1"/>
  <c r="H32" i="8" s="1"/>
  <c r="AR35" i="4"/>
  <c r="Z36" i="5" s="1" a="1"/>
  <c r="Z36" i="5" s="1"/>
  <c r="AB36" i="5" s="1"/>
  <c r="M32" i="8" s="1"/>
  <c r="AP35" i="4"/>
  <c r="Y36" i="5" s="1" a="1"/>
  <c r="Y36" i="5" s="1"/>
  <c r="AA36" i="5" s="1"/>
  <c r="L32" i="8" s="1"/>
  <c r="AR34" i="4"/>
  <c r="Z35" i="5" s="1" a="1"/>
  <c r="Z35" i="5" s="1"/>
  <c r="AB35" i="5" s="1"/>
  <c r="M31" i="8" s="1"/>
  <c r="AE34" i="4"/>
  <c r="P35" i="5" s="1" a="1"/>
  <c r="P35" i="5" s="1"/>
  <c r="S35" i="5" s="1"/>
  <c r="AP34" i="4"/>
  <c r="Y35" i="5" s="1" a="1"/>
  <c r="Y35" i="5" s="1"/>
  <c r="AA35" i="5" s="1"/>
  <c r="L31" i="8" s="1"/>
  <c r="N35" i="5" a="1"/>
  <c r="N35" i="5" s="1"/>
  <c r="Q35" i="5" s="1"/>
  <c r="H31" i="8" s="1"/>
  <c r="AC34" i="4"/>
  <c r="O35" i="5" s="1" a="1"/>
  <c r="O35" i="5" s="1"/>
  <c r="R35" i="5" s="1"/>
  <c r="I31" i="8" s="1"/>
  <c r="AE47" i="4"/>
  <c r="P48" i="5" s="1" a="1"/>
  <c r="P48" i="5" s="1"/>
  <c r="S48" i="5" s="1"/>
  <c r="AR47" i="4"/>
  <c r="Z48" i="5" s="1" a="1"/>
  <c r="Z48" i="5" s="1"/>
  <c r="AB48" i="5" s="1"/>
  <c r="M44" i="8" s="1"/>
  <c r="AC47" i="4"/>
  <c r="O48" i="5" s="1" a="1"/>
  <c r="O48" i="5" s="1"/>
  <c r="R48" i="5" s="1"/>
  <c r="I44" i="8" s="1"/>
  <c r="N48" i="5" a="1"/>
  <c r="N48" i="5" s="1"/>
  <c r="Q48" i="5" s="1"/>
  <c r="H44" i="8" s="1"/>
  <c r="AP47" i="4"/>
  <c r="Y48" i="5" s="1" a="1"/>
  <c r="Y48" i="5" s="1"/>
  <c r="AA48" i="5" s="1"/>
  <c r="L44" i="8" s="1"/>
  <c r="AC25" i="4"/>
  <c r="O26" i="5" s="1" a="1"/>
  <c r="O26" i="5" s="1"/>
  <c r="R26" i="5" s="1"/>
  <c r="I22" i="8" s="1"/>
  <c r="AE25" i="4"/>
  <c r="P26" i="5" s="1" a="1"/>
  <c r="P26" i="5" s="1"/>
  <c r="S26" i="5" s="1"/>
  <c r="N26" i="5" a="1"/>
  <c r="N26" i="5" s="1"/>
  <c r="Q26" i="5" s="1"/>
  <c r="H22" i="8" s="1"/>
  <c r="AR25" i="4"/>
  <c r="Z26" i="5" s="1" a="1"/>
  <c r="Z26" i="5" s="1"/>
  <c r="AB26" i="5" s="1"/>
  <c r="M22" i="8" s="1"/>
  <c r="AP25" i="4"/>
  <c r="Y26" i="5" s="1" a="1"/>
  <c r="Y26" i="5" s="1"/>
  <c r="AA26" i="5" s="1"/>
  <c r="L22" i="8" s="1"/>
  <c r="AE7" i="4"/>
  <c r="P8" i="5" s="1" a="1"/>
  <c r="P8" i="5" s="1"/>
  <c r="S8" i="5" s="1"/>
  <c r="AP7" i="4"/>
  <c r="Y8" i="5" s="1" a="1"/>
  <c r="Y8" i="5" s="1"/>
  <c r="AA8" i="5" s="1"/>
  <c r="L4" i="8" s="1"/>
  <c r="AR7" i="4"/>
  <c r="Z8" i="5" s="1" a="1"/>
  <c r="Z8" i="5" s="1"/>
  <c r="AB8" i="5" s="1"/>
  <c r="M4" i="8" s="1"/>
  <c r="AC7" i="4"/>
  <c r="O8" i="5" s="1" a="1"/>
  <c r="O8" i="5" s="1"/>
  <c r="R8" i="5" s="1"/>
  <c r="I4" i="8" s="1"/>
  <c r="N8" i="5" a="1"/>
  <c r="N8" i="5" s="1"/>
  <c r="Q8" i="5" s="1"/>
  <c r="H4" i="8" s="1"/>
  <c r="AE30" i="4"/>
  <c r="P31" i="5" s="1" a="1"/>
  <c r="P31" i="5" s="1"/>
  <c r="S31" i="5" s="1"/>
  <c r="AR30" i="4"/>
  <c r="Z31" i="5" s="1" a="1"/>
  <c r="Z31" i="5" s="1"/>
  <c r="AB31" i="5" s="1"/>
  <c r="M27" i="8" s="1"/>
  <c r="N31" i="5" a="1"/>
  <c r="N31" i="5" s="1"/>
  <c r="Q31" i="5" s="1"/>
  <c r="H27" i="8" s="1"/>
  <c r="AC30" i="4"/>
  <c r="O31" i="5" s="1" a="1"/>
  <c r="O31" i="5" s="1"/>
  <c r="R31" i="5" s="1"/>
  <c r="I27" i="8" s="1"/>
  <c r="AP30" i="4"/>
  <c r="Y31" i="5" s="1" a="1"/>
  <c r="Y31" i="5" s="1"/>
  <c r="AA31" i="5" s="1"/>
  <c r="L27" i="8" s="1"/>
  <c r="N17" i="5" a="1"/>
  <c r="N17" i="5" s="1"/>
  <c r="Q17" i="5" s="1"/>
  <c r="H13" i="8" s="1"/>
  <c r="AE16" i="4"/>
  <c r="P17" i="5" s="1" a="1"/>
  <c r="P17" i="5" s="1"/>
  <c r="S17" i="5" s="1"/>
  <c r="AC16" i="4"/>
  <c r="O17" i="5" s="1" a="1"/>
  <c r="O17" i="5" s="1"/>
  <c r="R17" i="5" s="1"/>
  <c r="I13" i="8" s="1"/>
  <c r="AP16" i="4"/>
  <c r="Y17" i="5" s="1" a="1"/>
  <c r="Y17" i="5" s="1"/>
  <c r="AA17" i="5" s="1"/>
  <c r="L13" i="8" s="1"/>
  <c r="AR16" i="4"/>
  <c r="Z17" i="5" s="1" a="1"/>
  <c r="Z17" i="5" s="1"/>
  <c r="AB17" i="5" s="1"/>
  <c r="M13" i="8" s="1"/>
  <c r="N9" i="5" a="1"/>
  <c r="N9" i="5" s="1"/>
  <c r="Q9" i="5" s="1"/>
  <c r="H5" i="8" s="1"/>
  <c r="AC8" i="4"/>
  <c r="O9" i="5" s="1" a="1"/>
  <c r="O9" i="5" s="1"/>
  <c r="R9" i="5" s="1"/>
  <c r="I5" i="8" s="1"/>
  <c r="AP8" i="4"/>
  <c r="Y9" i="5" s="1" a="1"/>
  <c r="Y9" i="5" s="1"/>
  <c r="AA9" i="5" s="1"/>
  <c r="L5" i="8" s="1"/>
  <c r="AR8" i="4"/>
  <c r="Z9" i="5" s="1" a="1"/>
  <c r="Z9" i="5" s="1"/>
  <c r="AB9" i="5" s="1"/>
  <c r="M5" i="8" s="1"/>
  <c r="AE8" i="4"/>
  <c r="P9" i="5" s="1" a="1"/>
  <c r="P9" i="5" s="1"/>
  <c r="S9" i="5" s="1"/>
  <c r="AC23" i="4"/>
  <c r="O24" i="5" s="1" a="1"/>
  <c r="O24" i="5" s="1"/>
  <c r="R24" i="5" s="1"/>
  <c r="I20" i="8" s="1"/>
  <c r="AR23" i="4"/>
  <c r="Z24" i="5" s="1" a="1"/>
  <c r="Z24" i="5" s="1"/>
  <c r="AB24" i="5" s="1"/>
  <c r="M20" i="8" s="1"/>
  <c r="N24" i="5" a="1"/>
  <c r="N24" i="5" s="1"/>
  <c r="Q24" i="5" s="1"/>
  <c r="H20" i="8" s="1"/>
  <c r="AE23" i="4"/>
  <c r="P24" i="5" s="1" a="1"/>
  <c r="P24" i="5" s="1"/>
  <c r="S24" i="5" s="1"/>
  <c r="AP23" i="4"/>
  <c r="Y24" i="5" s="1" a="1"/>
  <c r="Y24" i="5" s="1"/>
  <c r="AA24" i="5" s="1"/>
  <c r="L20" i="8" s="1"/>
  <c r="AP44" i="4"/>
  <c r="Y45" i="5" s="1" a="1"/>
  <c r="Y45" i="5" s="1"/>
  <c r="AA45" i="5" s="1"/>
  <c r="L41" i="8" s="1"/>
  <c r="N45" i="5" a="1"/>
  <c r="N45" i="5" s="1"/>
  <c r="Q45" i="5" s="1"/>
  <c r="H41" i="8" s="1"/>
  <c r="AC44" i="4"/>
  <c r="O45" i="5" s="1" a="1"/>
  <c r="O45" i="5" s="1"/>
  <c r="R45" i="5" s="1"/>
  <c r="I41" i="8" s="1"/>
  <c r="AR44" i="4"/>
  <c r="Z45" i="5" s="1" a="1"/>
  <c r="Z45" i="5" s="1"/>
  <c r="AB45" i="5" s="1"/>
  <c r="M41" i="8" s="1"/>
  <c r="AE44" i="4"/>
  <c r="P45" i="5" s="1" a="1"/>
  <c r="P45" i="5" s="1"/>
  <c r="S45" i="5" s="1"/>
  <c r="AE36" i="4"/>
  <c r="P37" i="5" s="1" a="1"/>
  <c r="P37" i="5" s="1"/>
  <c r="S37" i="5" s="1"/>
  <c r="AP36" i="4"/>
  <c r="Y37" i="5" s="1" a="1"/>
  <c r="Y37" i="5" s="1"/>
  <c r="AA37" i="5" s="1"/>
  <c r="L33" i="8" s="1"/>
  <c r="AC36" i="4"/>
  <c r="O37" i="5" s="1" a="1"/>
  <c r="O37" i="5" s="1"/>
  <c r="R37" i="5" s="1"/>
  <c r="I33" i="8" s="1"/>
  <c r="N37" i="5" a="1"/>
  <c r="N37" i="5" s="1"/>
  <c r="Q37" i="5" s="1"/>
  <c r="H33" i="8" s="1"/>
  <c r="AR36" i="4"/>
  <c r="Z37" i="5" s="1" a="1"/>
  <c r="Z37" i="5" s="1"/>
  <c r="AB37" i="5" s="1"/>
  <c r="M33" i="8" s="1"/>
  <c r="AP28" i="4"/>
  <c r="Y29" i="5" s="1" a="1"/>
  <c r="Y29" i="5" s="1"/>
  <c r="AA29" i="5" s="1"/>
  <c r="L25" i="8" s="1"/>
  <c r="AE28" i="4"/>
  <c r="P29" i="5" s="1" a="1"/>
  <c r="P29" i="5" s="1"/>
  <c r="S29" i="5" s="1"/>
  <c r="N29" i="5" a="1"/>
  <c r="N29" i="5" s="1"/>
  <c r="Q29" i="5" s="1"/>
  <c r="H25" i="8" s="1"/>
  <c r="AC28" i="4"/>
  <c r="O29" i="5" s="1" a="1"/>
  <c r="O29" i="5" s="1"/>
  <c r="R29" i="5" s="1"/>
  <c r="I25" i="8" s="1"/>
  <c r="AR28" i="4"/>
  <c r="Z29" i="5" s="1" a="1"/>
  <c r="Z29" i="5" s="1"/>
  <c r="AB29" i="5" s="1"/>
  <c r="M25" i="8" s="1"/>
  <c r="AA48" i="4"/>
  <c r="AR6" i="4"/>
  <c r="AC6" i="4"/>
  <c r="AE6" i="4"/>
  <c r="N7" i="5" a="1"/>
  <c r="N7" i="5" s="1"/>
  <c r="AP6" i="4"/>
  <c r="AR22" i="4"/>
  <c r="Z23" i="5" s="1" a="1"/>
  <c r="Z23" i="5" s="1"/>
  <c r="AB23" i="5" s="1"/>
  <c r="M19" i="8" s="1"/>
  <c r="AE22" i="4"/>
  <c r="P23" i="5" s="1" a="1"/>
  <c r="P23" i="5" s="1"/>
  <c r="S23" i="5" s="1"/>
  <c r="AP22" i="4"/>
  <c r="Y23" i="5" s="1" a="1"/>
  <c r="Y23" i="5" s="1"/>
  <c r="AA23" i="5" s="1"/>
  <c r="L19" i="8" s="1"/>
  <c r="N23" i="5" a="1"/>
  <c r="N23" i="5" s="1"/>
  <c r="Q23" i="5" s="1"/>
  <c r="H19" i="8" s="1"/>
  <c r="AC22" i="4"/>
  <c r="O23" i="5" s="1" a="1"/>
  <c r="O23" i="5" s="1"/>
  <c r="R23" i="5" s="1"/>
  <c r="I19" i="8" s="1"/>
  <c r="AE46" i="4"/>
  <c r="P47" i="5" s="1" a="1"/>
  <c r="P47" i="5" s="1"/>
  <c r="S47" i="5" s="1"/>
  <c r="AC46" i="4"/>
  <c r="O47" i="5" s="1" a="1"/>
  <c r="O47" i="5" s="1"/>
  <c r="R47" i="5" s="1"/>
  <c r="I43" i="8" s="1"/>
  <c r="AP46" i="4"/>
  <c r="Y47" i="5" s="1" a="1"/>
  <c r="Y47" i="5" s="1"/>
  <c r="AA47" i="5" s="1"/>
  <c r="L43" i="8" s="1"/>
  <c r="AR46" i="4"/>
  <c r="Z47" i="5" s="1" a="1"/>
  <c r="Z47" i="5" s="1"/>
  <c r="AB47" i="5" s="1"/>
  <c r="M43" i="8" s="1"/>
  <c r="N47" i="5" a="1"/>
  <c r="N47" i="5" s="1"/>
  <c r="Q47" i="5" s="1"/>
  <c r="H43" i="8" s="1"/>
  <c r="AC38" i="4"/>
  <c r="O39" i="5" s="1" a="1"/>
  <c r="O39" i="5" s="1"/>
  <c r="R39" i="5" s="1"/>
  <c r="I35" i="8" s="1"/>
  <c r="AP38" i="4"/>
  <c r="Y39" i="5" s="1" a="1"/>
  <c r="Y39" i="5" s="1"/>
  <c r="AA39" i="5" s="1"/>
  <c r="L35" i="8" s="1"/>
  <c r="AE38" i="4"/>
  <c r="P39" i="5" s="1" a="1"/>
  <c r="P39" i="5" s="1"/>
  <c r="S39" i="5" s="1"/>
  <c r="AR38" i="4"/>
  <c r="Z39" i="5" s="1" a="1"/>
  <c r="Z39" i="5" s="1"/>
  <c r="AB39" i="5" s="1"/>
  <c r="M35" i="8" s="1"/>
  <c r="N39" i="5" a="1"/>
  <c r="N39" i="5" s="1"/>
  <c r="Q39" i="5" s="1"/>
  <c r="H35" i="8" s="1"/>
  <c r="AR15" i="4"/>
  <c r="Z16" i="5" s="1" a="1"/>
  <c r="Z16" i="5" s="1"/>
  <c r="AB16" i="5" s="1"/>
  <c r="M12" i="8" s="1"/>
  <c r="AP15" i="4"/>
  <c r="Y16" i="5" s="1" a="1"/>
  <c r="Y16" i="5" s="1"/>
  <c r="AA16" i="5" s="1"/>
  <c r="L12" i="8" s="1"/>
  <c r="AE15" i="4"/>
  <c r="P16" i="5" s="1" a="1"/>
  <c r="P16" i="5" s="1"/>
  <c r="S16" i="5" s="1"/>
  <c r="AC15" i="4"/>
  <c r="O16" i="5" s="1" a="1"/>
  <c r="O16" i="5" s="1"/>
  <c r="R16" i="5" s="1"/>
  <c r="I12" i="8" s="1"/>
  <c r="N16" i="5" a="1"/>
  <c r="N16" i="5" s="1"/>
  <c r="Q16" i="5" s="1"/>
  <c r="H12" i="8" s="1"/>
  <c r="AC10" i="4"/>
  <c r="O11" i="5" s="1" a="1"/>
  <c r="O11" i="5" s="1"/>
  <c r="R11" i="5" s="1"/>
  <c r="I7" i="8" s="1"/>
  <c r="AP10" i="4"/>
  <c r="Y11" i="5" s="1" a="1"/>
  <c r="Y11" i="5" s="1"/>
  <c r="AA11" i="5" s="1"/>
  <c r="L7" i="8" s="1"/>
  <c r="AR10" i="4"/>
  <c r="Z11" i="5" s="1" a="1"/>
  <c r="Z11" i="5" s="1"/>
  <c r="AB11" i="5" s="1"/>
  <c r="M7" i="8" s="1"/>
  <c r="AE10" i="4"/>
  <c r="P11" i="5" s="1" a="1"/>
  <c r="P11" i="5" s="1"/>
  <c r="S11" i="5" s="1"/>
  <c r="N11" i="5" a="1"/>
  <c r="N11" i="5" s="1"/>
  <c r="Q11" i="5" s="1"/>
  <c r="H7" i="8" s="1"/>
  <c r="AC12" i="4"/>
  <c r="O13" i="5" s="1" a="1"/>
  <c r="O13" i="5" s="1"/>
  <c r="R13" i="5" s="1"/>
  <c r="I9" i="8" s="1"/>
  <c r="N13" i="5" a="1"/>
  <c r="N13" i="5" s="1"/>
  <c r="Q13" i="5" s="1"/>
  <c r="H9" i="8" s="1"/>
  <c r="AR12" i="4"/>
  <c r="Z13" i="5" s="1" a="1"/>
  <c r="Z13" i="5" s="1"/>
  <c r="AB13" i="5" s="1"/>
  <c r="M9" i="8" s="1"/>
  <c r="AP12" i="4"/>
  <c r="Y13" i="5" s="1" a="1"/>
  <c r="Y13" i="5" s="1"/>
  <c r="AA13" i="5" s="1"/>
  <c r="L9" i="8" s="1"/>
  <c r="AE12" i="4"/>
  <c r="P13" i="5" s="1" a="1"/>
  <c r="P13" i="5" s="1"/>
  <c r="S13" i="5" s="1"/>
  <c r="N46" i="5" a="1"/>
  <c r="N46" i="5" s="1"/>
  <c r="Q46" i="5" s="1"/>
  <c r="H42" i="8" s="1"/>
  <c r="AC45" i="4"/>
  <c r="O46" i="5" s="1" a="1"/>
  <c r="O46" i="5" s="1"/>
  <c r="R46" i="5" s="1"/>
  <c r="I42" i="8" s="1"/>
  <c r="AP45" i="4"/>
  <c r="Y46" i="5" s="1" a="1"/>
  <c r="Y46" i="5" s="1"/>
  <c r="AA46" i="5" s="1"/>
  <c r="L42" i="8" s="1"/>
  <c r="AR45" i="4"/>
  <c r="Z46" i="5" s="1" a="1"/>
  <c r="Z46" i="5" s="1"/>
  <c r="AB46" i="5" s="1"/>
  <c r="M42" i="8" s="1"/>
  <c r="AE45" i="4"/>
  <c r="P46" i="5" s="1" a="1"/>
  <c r="P46" i="5" s="1"/>
  <c r="S46" i="5" s="1"/>
  <c r="AP13" i="4"/>
  <c r="Y14" i="5" s="1" a="1"/>
  <c r="Y14" i="5" s="1"/>
  <c r="AA14" i="5" s="1"/>
  <c r="L10" i="8" s="1"/>
  <c r="AR13" i="4"/>
  <c r="Z14" i="5" s="1" a="1"/>
  <c r="Z14" i="5" s="1"/>
  <c r="AB14" i="5" s="1"/>
  <c r="M10" i="8" s="1"/>
  <c r="N14" i="5" a="1"/>
  <c r="N14" i="5" s="1"/>
  <c r="Q14" i="5" s="1"/>
  <c r="H10" i="8" s="1"/>
  <c r="AC13" i="4"/>
  <c r="O14" i="5" s="1" a="1"/>
  <c r="O14" i="5" s="1"/>
  <c r="R14" i="5" s="1"/>
  <c r="I10" i="8" s="1"/>
  <c r="AE13" i="4"/>
  <c r="P14" i="5" s="1" a="1"/>
  <c r="P14" i="5" s="1"/>
  <c r="S14" i="5" s="1"/>
  <c r="AR19" i="4"/>
  <c r="Z20" i="5" s="1" a="1"/>
  <c r="Z20" i="5" s="1"/>
  <c r="AB20" i="5" s="1"/>
  <c r="M16" i="8" s="1"/>
  <c r="AE19" i="4"/>
  <c r="P20" i="5" s="1" a="1"/>
  <c r="P20" i="5" s="1"/>
  <c r="S20" i="5" s="1"/>
  <c r="N20" i="5" a="1"/>
  <c r="N20" i="5" s="1"/>
  <c r="Q20" i="5" s="1"/>
  <c r="H16" i="8" s="1"/>
  <c r="AC19" i="4"/>
  <c r="O20" i="5" s="1" a="1"/>
  <c r="O20" i="5" s="1"/>
  <c r="R20" i="5" s="1"/>
  <c r="I16" i="8" s="1"/>
  <c r="AP19" i="4"/>
  <c r="Y20" i="5" s="1" a="1"/>
  <c r="Y20" i="5" s="1"/>
  <c r="AA20" i="5" s="1"/>
  <c r="L16" i="8" s="1"/>
  <c r="AE26" i="4"/>
  <c r="P27" i="5" s="1" a="1"/>
  <c r="P27" i="5" s="1"/>
  <c r="S27" i="5" s="1"/>
  <c r="N27" i="5" a="1"/>
  <c r="N27" i="5" s="1"/>
  <c r="Q27" i="5" s="1"/>
  <c r="H23" i="8" s="1"/>
  <c r="AP26" i="4"/>
  <c r="Y27" i="5" s="1" a="1"/>
  <c r="Y27" i="5" s="1"/>
  <c r="AA27" i="5" s="1"/>
  <c r="L23" i="8" s="1"/>
  <c r="AR26" i="4"/>
  <c r="Z27" i="5" s="1" a="1"/>
  <c r="Z27" i="5" s="1"/>
  <c r="AB27" i="5" s="1"/>
  <c r="M23" i="8" s="1"/>
  <c r="AC26" i="4"/>
  <c r="O27" i="5" s="1" a="1"/>
  <c r="O27" i="5" s="1"/>
  <c r="R27" i="5" s="1"/>
  <c r="I23" i="8" s="1"/>
  <c r="AP11" i="4"/>
  <c r="Y12" i="5" s="1" a="1"/>
  <c r="Y12" i="5" s="1"/>
  <c r="AA12" i="5" s="1"/>
  <c r="L8" i="8" s="1"/>
  <c r="AC11" i="4"/>
  <c r="O12" i="5" s="1" a="1"/>
  <c r="O12" i="5" s="1"/>
  <c r="R12" i="5" s="1"/>
  <c r="I8" i="8" s="1"/>
  <c r="N12" i="5" a="1"/>
  <c r="N12" i="5" s="1"/>
  <c r="Q12" i="5" s="1"/>
  <c r="H8" i="8" s="1"/>
  <c r="AE11" i="4"/>
  <c r="P12" i="5" s="1" a="1"/>
  <c r="P12" i="5" s="1"/>
  <c r="S12" i="5" s="1"/>
  <c r="AR11" i="4"/>
  <c r="Z12" i="5" s="1" a="1"/>
  <c r="Z12" i="5" s="1"/>
  <c r="AB12" i="5" s="1"/>
  <c r="M8" i="8" s="1"/>
  <c r="AC40" i="4"/>
  <c r="O41" i="5" s="1" a="1"/>
  <c r="O41" i="5" s="1"/>
  <c r="R41" i="5" s="1"/>
  <c r="I37" i="8" s="1"/>
  <c r="AP40" i="4"/>
  <c r="Y41" i="5" s="1" a="1"/>
  <c r="Y41" i="5" s="1"/>
  <c r="AA41" i="5" s="1"/>
  <c r="L37" i="8" s="1"/>
  <c r="N41" i="5" a="1"/>
  <c r="N41" i="5" s="1"/>
  <c r="Q41" i="5" s="1"/>
  <c r="H37" i="8" s="1"/>
  <c r="AR40" i="4"/>
  <c r="Z41" i="5" s="1" a="1"/>
  <c r="Z41" i="5" s="1"/>
  <c r="AB41" i="5" s="1"/>
  <c r="M37" i="8" s="1"/>
  <c r="AE40" i="4"/>
  <c r="P41" i="5" s="1" a="1"/>
  <c r="P41" i="5" s="1"/>
  <c r="S41" i="5" s="1"/>
  <c r="AC31" i="4"/>
  <c r="O32" i="5" s="1" a="1"/>
  <c r="O32" i="5" s="1"/>
  <c r="R32" i="5" s="1"/>
  <c r="I28" i="8" s="1"/>
  <c r="AP31" i="4"/>
  <c r="Y32" i="5" s="1" a="1"/>
  <c r="Y32" i="5" s="1"/>
  <c r="AA32" i="5" s="1"/>
  <c r="L28" i="8" s="1"/>
  <c r="AR31" i="4"/>
  <c r="Z32" i="5" s="1" a="1"/>
  <c r="Z32" i="5" s="1"/>
  <c r="AB32" i="5" s="1"/>
  <c r="M28" i="8" s="1"/>
  <c r="AE31" i="4"/>
  <c r="P32" i="5" s="1" a="1"/>
  <c r="P32" i="5" s="1"/>
  <c r="S32" i="5" s="1"/>
  <c r="N32" i="5" a="1"/>
  <c r="N32" i="5" s="1"/>
  <c r="Q32" i="5" s="1"/>
  <c r="H28" i="8" s="1"/>
  <c r="N25" i="5" a="1"/>
  <c r="N25" i="5" s="1"/>
  <c r="Q25" i="5" s="1"/>
  <c r="H21" i="8" s="1"/>
  <c r="AE24" i="4"/>
  <c r="P25" i="5" s="1" a="1"/>
  <c r="P25" i="5" s="1"/>
  <c r="S25" i="5" s="1"/>
  <c r="AP24" i="4"/>
  <c r="Y25" i="5" s="1" a="1"/>
  <c r="Y25" i="5" s="1"/>
  <c r="AA25" i="5" s="1"/>
  <c r="L21" i="8" s="1"/>
  <c r="AC24" i="4"/>
  <c r="O25" i="5" s="1" a="1"/>
  <c r="O25" i="5" s="1"/>
  <c r="R25" i="5" s="1"/>
  <c r="I21" i="8" s="1"/>
  <c r="AR24" i="4"/>
  <c r="Z25" i="5" s="1" a="1"/>
  <c r="Z25" i="5" s="1"/>
  <c r="AB25" i="5" s="1"/>
  <c r="M21" i="8" s="1"/>
  <c r="AR39" i="4"/>
  <c r="Z40" i="5" s="1" a="1"/>
  <c r="Z40" i="5" s="1"/>
  <c r="AB40" i="5" s="1"/>
  <c r="M36" i="8" s="1"/>
  <c r="AP39" i="4"/>
  <c r="Y40" i="5" s="1" a="1"/>
  <c r="Y40" i="5" s="1"/>
  <c r="AA40" i="5" s="1"/>
  <c r="L36" i="8" s="1"/>
  <c r="AE39" i="4"/>
  <c r="P40" i="5" s="1" a="1"/>
  <c r="P40" i="5" s="1"/>
  <c r="S40" i="5" s="1"/>
  <c r="AC39" i="4"/>
  <c r="O40" i="5" s="1" a="1"/>
  <c r="O40" i="5" s="1"/>
  <c r="R40" i="5" s="1"/>
  <c r="I36" i="8" s="1"/>
  <c r="N40" i="5" a="1"/>
  <c r="N40" i="5" s="1"/>
  <c r="Q40" i="5" s="1"/>
  <c r="H36" i="8" s="1"/>
  <c r="AR18" i="4"/>
  <c r="Z19" i="5" s="1" a="1"/>
  <c r="Z19" i="5" s="1"/>
  <c r="AB19" i="5" s="1"/>
  <c r="M15" i="8" s="1"/>
  <c r="AC18" i="4"/>
  <c r="O19" i="5" s="1" a="1"/>
  <c r="O19" i="5" s="1"/>
  <c r="R19" i="5" s="1"/>
  <c r="I15" i="8" s="1"/>
  <c r="N19" i="5" a="1"/>
  <c r="N19" i="5" s="1"/>
  <c r="Q19" i="5" s="1"/>
  <c r="H15" i="8" s="1"/>
  <c r="AE18" i="4"/>
  <c r="P19" i="5" s="1" a="1"/>
  <c r="P19" i="5" s="1"/>
  <c r="S19" i="5" s="1"/>
  <c r="AP18" i="4"/>
  <c r="Y19" i="5" s="1" a="1"/>
  <c r="Y19" i="5" s="1"/>
  <c r="AA19" i="5" s="1"/>
  <c r="L15" i="8" s="1"/>
  <c r="AC37" i="4"/>
  <c r="O38" i="5" s="1" a="1"/>
  <c r="O38" i="5" s="1"/>
  <c r="R38" i="5" s="1"/>
  <c r="I34" i="8" s="1"/>
  <c r="AP37" i="4"/>
  <c r="Y38" i="5" s="1" a="1"/>
  <c r="Y38" i="5" s="1"/>
  <c r="AA38" i="5" s="1"/>
  <c r="L34" i="8" s="1"/>
  <c r="N38" i="5" a="1"/>
  <c r="N38" i="5" s="1"/>
  <c r="Q38" i="5" s="1"/>
  <c r="H34" i="8" s="1"/>
  <c r="AR37" i="4"/>
  <c r="Z38" i="5" s="1" a="1"/>
  <c r="Z38" i="5" s="1"/>
  <c r="AB38" i="5" s="1"/>
  <c r="M34" i="8" s="1"/>
  <c r="AE37" i="4"/>
  <c r="P38" i="5" s="1" a="1"/>
  <c r="P38" i="5" s="1"/>
  <c r="S38" i="5" s="1"/>
  <c r="AR17" i="4"/>
  <c r="Z18" i="5" s="1" a="1"/>
  <c r="Z18" i="5" s="1"/>
  <c r="AB18" i="5" s="1"/>
  <c r="M14" i="8" s="1"/>
  <c r="AE17" i="4"/>
  <c r="P18" i="5" s="1" a="1"/>
  <c r="P18" i="5" s="1"/>
  <c r="S18" i="5" s="1"/>
  <c r="N18" i="5" a="1"/>
  <c r="N18" i="5" s="1"/>
  <c r="Q18" i="5" s="1"/>
  <c r="H14" i="8" s="1"/>
  <c r="AC17" i="4"/>
  <c r="O18" i="5" s="1" a="1"/>
  <c r="O18" i="5" s="1"/>
  <c r="R18" i="5" s="1"/>
  <c r="I14" i="8" s="1"/>
  <c r="AP17" i="4"/>
  <c r="Y18" i="5" s="1" a="1"/>
  <c r="Y18" i="5" s="1"/>
  <c r="AA18" i="5" s="1"/>
  <c r="L14" i="8" s="1"/>
  <c r="AP14" i="4"/>
  <c r="Y15" i="5" s="1" a="1"/>
  <c r="Y15" i="5" s="1"/>
  <c r="AA15" i="5" s="1"/>
  <c r="L11" i="8" s="1"/>
  <c r="AE14" i="4"/>
  <c r="P15" i="5" s="1" a="1"/>
  <c r="P15" i="5" s="1"/>
  <c r="S15" i="5" s="1"/>
  <c r="AC14" i="4"/>
  <c r="O15" i="5" s="1" a="1"/>
  <c r="O15" i="5" s="1"/>
  <c r="R15" i="5" s="1"/>
  <c r="I11" i="8" s="1"/>
  <c r="AR14" i="4"/>
  <c r="Z15" i="5" s="1" a="1"/>
  <c r="Z15" i="5" s="1"/>
  <c r="AB15" i="5" s="1"/>
  <c r="M11" i="8" s="1"/>
  <c r="N15" i="5" a="1"/>
  <c r="N15" i="5" s="1"/>
  <c r="Q15" i="5" s="1"/>
  <c r="H11" i="8" s="1"/>
  <c r="AP20" i="4"/>
  <c r="Y21" i="5" s="1" a="1"/>
  <c r="Y21" i="5" s="1"/>
  <c r="AA21" i="5" s="1"/>
  <c r="L17" i="8" s="1"/>
  <c r="N21" i="5" a="1"/>
  <c r="N21" i="5" s="1"/>
  <c r="Q21" i="5" s="1"/>
  <c r="H17" i="8" s="1"/>
  <c r="AC20" i="4"/>
  <c r="O21" i="5" s="1" a="1"/>
  <c r="O21" i="5" s="1"/>
  <c r="R21" i="5" s="1"/>
  <c r="I17" i="8" s="1"/>
  <c r="AR20" i="4"/>
  <c r="Z21" i="5" s="1" a="1"/>
  <c r="Z21" i="5" s="1"/>
  <c r="AB21" i="5" s="1"/>
  <c r="M17" i="8" s="1"/>
  <c r="AE20" i="4"/>
  <c r="P21" i="5" s="1" a="1"/>
  <c r="P21" i="5" s="1"/>
  <c r="S21" i="5" s="1"/>
  <c r="AC29" i="4"/>
  <c r="O30" i="5" s="1" a="1"/>
  <c r="O30" i="5" s="1"/>
  <c r="R30" i="5" s="1"/>
  <c r="I26" i="8" s="1"/>
  <c r="AE29" i="4"/>
  <c r="P30" i="5" s="1" a="1"/>
  <c r="P30" i="5" s="1"/>
  <c r="S30" i="5" s="1"/>
  <c r="AP29" i="4"/>
  <c r="Y30" i="5" s="1" a="1"/>
  <c r="Y30" i="5" s="1"/>
  <c r="AA30" i="5" s="1"/>
  <c r="L26" i="8" s="1"/>
  <c r="AR29" i="4"/>
  <c r="Z30" i="5" s="1" a="1"/>
  <c r="Z30" i="5" s="1"/>
  <c r="AB30" i="5" s="1"/>
  <c r="M26" i="8" s="1"/>
  <c r="N30" i="5" a="1"/>
  <c r="N30" i="5" s="1"/>
  <c r="Q30" i="5" s="1"/>
  <c r="H26" i="8" s="1"/>
  <c r="AE48" i="4" l="1"/>
  <c r="P7" i="5" a="1"/>
  <c r="P7" i="5" s="1"/>
  <c r="O7" i="5" a="1"/>
  <c r="O7" i="5" s="1"/>
  <c r="AC48" i="4"/>
  <c r="Y7" i="5" a="1"/>
  <c r="Y7" i="5" s="1"/>
  <c r="AP48" i="4"/>
  <c r="Z7" i="5" a="1"/>
  <c r="Z7" i="5" s="1"/>
  <c r="AR48" i="4"/>
  <c r="Q7" i="5"/>
  <c r="N49" i="5"/>
  <c r="I23" i="7" l="1"/>
  <c r="AB24" i="7" s="1"/>
  <c r="AB27" i="7" s="1"/>
  <c r="C5" i="8"/>
  <c r="R39" i="1"/>
  <c r="V39" i="1" s="1"/>
  <c r="J49" i="1" s="1"/>
  <c r="H3" i="8"/>
  <c r="Q49" i="5"/>
  <c r="C6" i="8" s="1"/>
  <c r="Z49" i="5"/>
  <c r="AB7" i="5"/>
  <c r="R7" i="5"/>
  <c r="O49" i="5"/>
  <c r="S7" i="5"/>
  <c r="S49" i="5" s="1"/>
  <c r="E6" i="8" s="1"/>
  <c r="P49" i="5"/>
  <c r="AA7" i="5"/>
  <c r="Y49" i="5"/>
  <c r="C8" i="8" l="1"/>
  <c r="D5" i="8"/>
  <c r="K26" i="7"/>
  <c r="AB25" i="7" s="1"/>
  <c r="R41" i="1"/>
  <c r="V41" i="1" s="1"/>
  <c r="AA49" i="5"/>
  <c r="L3" i="8"/>
  <c r="R49" i="5"/>
  <c r="D6" i="8" s="1"/>
  <c r="I3" i="8"/>
  <c r="E5" i="8"/>
  <c r="E8" i="8" s="1"/>
  <c r="R43" i="1"/>
  <c r="V43" i="1" s="1"/>
  <c r="L29" i="7"/>
  <c r="AB26" i="7" s="1"/>
  <c r="AB49" i="5"/>
  <c r="D15" i="8" s="1"/>
  <c r="M3" i="8"/>
  <c r="R47" i="1"/>
  <c r="V47" i="1" s="1"/>
  <c r="D14" i="8"/>
  <c r="R45" i="1"/>
  <c r="V45" i="1" s="1"/>
  <c r="C14" i="8"/>
  <c r="D17" i="8" l="1"/>
  <c r="D8" i="8"/>
  <c r="C15" i="8"/>
  <c r="C17" i="8" s="1"/>
  <c r="AB31" i="7"/>
</calcChain>
</file>

<file path=xl/comments1.xml><?xml version="1.0" encoding="utf-8"?>
<comments xmlns="http://schemas.openxmlformats.org/spreadsheetml/2006/main">
  <authors>
    <author>snagase06</author>
  </authors>
  <commentList>
    <comment ref="S13" authorId="0" shapeId="0">
      <text>
        <r>
          <rPr>
            <sz val="9"/>
            <color indexed="81"/>
            <rFont val="MS P ゴシック"/>
            <family val="3"/>
            <charset val="128"/>
          </rPr>
          <t>1-開放経済型
2-閉鎖経済型</t>
        </r>
      </text>
    </comment>
    <comment ref="G15" authorId="0" shapeId="0">
      <text>
        <r>
          <rPr>
            <sz val="9"/>
            <color indexed="81"/>
            <rFont val="MS P ゴシック"/>
            <family val="3"/>
            <charset val="128"/>
          </rPr>
          <t>→の補足資料を参考に、1～135の整数を入力してください</t>
        </r>
      </text>
    </comment>
  </commentList>
</comments>
</file>

<file path=xl/comments2.xml><?xml version="1.0" encoding="utf-8"?>
<comments xmlns="http://schemas.openxmlformats.org/spreadsheetml/2006/main">
  <authors>
    <author>snagase06</author>
  </authors>
  <commentList>
    <comment ref="S13" authorId="0" shapeId="0">
      <text>
        <r>
          <rPr>
            <sz val="9"/>
            <color indexed="81"/>
            <rFont val="MS P ゴシック"/>
            <family val="3"/>
            <charset val="128"/>
          </rPr>
          <t>1-開放経済型
2-閉鎖経済型</t>
        </r>
      </text>
    </comment>
    <comment ref="G15" authorId="0" shapeId="0">
      <text>
        <r>
          <rPr>
            <sz val="9"/>
            <color indexed="81"/>
            <rFont val="MS P ゴシック"/>
            <family val="3"/>
            <charset val="128"/>
          </rPr>
          <t>→の補足資料を参考に、1～135の整数を入力してください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<sst xmlns="http://schemas.openxmlformats.org/spreadsheetml/2006/main" count="3705" uniqueCount="774">
  <si>
    <t>作成</t>
    <rPh sb="0" eb="2">
      <t>サクセイ</t>
    </rPh>
    <phoneticPr fontId="3"/>
  </si>
  <si>
    <t>＜分析事例＞</t>
    <rPh sb="1" eb="3">
      <t>ブンセキ</t>
    </rPh>
    <rPh sb="3" eb="5">
      <t>ジレイ</t>
    </rPh>
    <phoneticPr fontId="3"/>
  </si>
  <si>
    <t>万円</t>
    <rPh sb="0" eb="2">
      <t>マンエン</t>
    </rPh>
    <phoneticPr fontId="3"/>
  </si>
  <si>
    <t>％</t>
    <phoneticPr fontId="3"/>
  </si>
  <si>
    <t>市内調達率</t>
    <rPh sb="0" eb="2">
      <t>シナイ</t>
    </rPh>
    <rPh sb="2" eb="4">
      <t>チョウタツ</t>
    </rPh>
    <rPh sb="4" eb="5">
      <t>リツ</t>
    </rPh>
    <phoneticPr fontId="3"/>
  </si>
  <si>
    <t>消費転換率</t>
    <rPh sb="0" eb="2">
      <t>ショウヒ</t>
    </rPh>
    <rPh sb="2" eb="4">
      <t>テンカン</t>
    </rPh>
    <rPh sb="4" eb="5">
      <t>リツ</t>
    </rPh>
    <phoneticPr fontId="3"/>
  </si>
  <si>
    <t>⇒捕捉</t>
    <rPh sb="1" eb="3">
      <t>ホソク</t>
    </rPh>
    <phoneticPr fontId="3"/>
  </si>
  <si>
    <t>非住宅建築（木造）</t>
  </si>
  <si>
    <t>非住宅建築（非木造）</t>
  </si>
  <si>
    <t>道路関係公共事業</t>
  </si>
  <si>
    <t>河川・下水道・その他の公共事業</t>
  </si>
  <si>
    <t>農林関係公共事業</t>
  </si>
  <si>
    <t>その他の土木建設</t>
  </si>
  <si>
    <t>鉄道軌道建設</t>
  </si>
  <si>
    <t>電力施設建設</t>
  </si>
  <si>
    <t>電気通信施設建設</t>
  </si>
  <si>
    <t>住宅建築（木造）</t>
  </si>
  <si>
    <t>建設</t>
  </si>
  <si>
    <t>建築</t>
  </si>
  <si>
    <t>コード・部門分類</t>
    <rPh sb="4" eb="6">
      <t>ブモン</t>
    </rPh>
    <rPh sb="6" eb="8">
      <t>ブンルイ</t>
    </rPh>
    <phoneticPr fontId="3"/>
  </si>
  <si>
    <t>①</t>
    <phoneticPr fontId="3"/>
  </si>
  <si>
    <t>②</t>
    <phoneticPr fontId="3"/>
  </si>
  <si>
    <t>市内調達率（原材料等の市産品の占める割合（金額ベース））は、0～100％で設定</t>
    <rPh sb="0" eb="2">
      <t>シナイ</t>
    </rPh>
    <rPh sb="2" eb="4">
      <t>チョウタツ</t>
    </rPh>
    <rPh sb="4" eb="5">
      <t>リツ</t>
    </rPh>
    <rPh sb="6" eb="9">
      <t>ゲンザイリョウ</t>
    </rPh>
    <rPh sb="9" eb="10">
      <t>トウ</t>
    </rPh>
    <rPh sb="11" eb="12">
      <t>シ</t>
    </rPh>
    <rPh sb="12" eb="13">
      <t>ヒン</t>
    </rPh>
    <rPh sb="15" eb="16">
      <t>シ</t>
    </rPh>
    <rPh sb="18" eb="20">
      <t>ワリアイ</t>
    </rPh>
    <rPh sb="21" eb="23">
      <t>キンガク</t>
    </rPh>
    <rPh sb="36" eb="38">
      <t>セッテイ</t>
    </rPh>
    <phoneticPr fontId="3"/>
  </si>
  <si>
    <t>＜市内に発生する需要額等（＝推計の前提条件）＞</t>
    <rPh sb="1" eb="3">
      <t>シナイ</t>
    </rPh>
    <rPh sb="4" eb="6">
      <t>ハッセイ</t>
    </rPh>
    <rPh sb="8" eb="10">
      <t>ジュヨウ</t>
    </rPh>
    <rPh sb="10" eb="11">
      <t>ガク</t>
    </rPh>
    <rPh sb="11" eb="12">
      <t>トウ</t>
    </rPh>
    <rPh sb="14" eb="16">
      <t>スイケイ</t>
    </rPh>
    <rPh sb="17" eb="19">
      <t>ゼンテイ</t>
    </rPh>
    <rPh sb="19" eb="21">
      <t>ジョウケン</t>
    </rPh>
    <phoneticPr fontId="3"/>
  </si>
  <si>
    <t>＜前提条件の補足説明＞</t>
    <rPh sb="1" eb="3">
      <t>ゼンテイ</t>
    </rPh>
    <rPh sb="3" eb="5">
      <t>ジョウケン</t>
    </rPh>
    <rPh sb="6" eb="8">
      <t>ホソク</t>
    </rPh>
    <rPh sb="8" eb="10">
      <t>セツメイ</t>
    </rPh>
    <phoneticPr fontId="3"/>
  </si>
  <si>
    <t>消費転換率（所得のうち消費に充てられる割合（金額ベース））は、0～100％で設定</t>
    <rPh sb="0" eb="2">
      <t>ショウヒ</t>
    </rPh>
    <rPh sb="2" eb="4">
      <t>テンカン</t>
    </rPh>
    <rPh sb="4" eb="5">
      <t>リツ</t>
    </rPh>
    <rPh sb="6" eb="8">
      <t>ショトク</t>
    </rPh>
    <rPh sb="11" eb="13">
      <t>ショウヒ</t>
    </rPh>
    <rPh sb="14" eb="15">
      <t>ア</t>
    </rPh>
    <rPh sb="19" eb="21">
      <t>ワリアイ</t>
    </rPh>
    <rPh sb="22" eb="24">
      <t>キンガク</t>
    </rPh>
    <rPh sb="38" eb="40">
      <t>セッテイ</t>
    </rPh>
    <phoneticPr fontId="3"/>
  </si>
  <si>
    <t>③</t>
    <phoneticPr fontId="3"/>
  </si>
  <si>
    <t>④</t>
    <phoneticPr fontId="3"/>
  </si>
  <si>
    <t>　小都市Ｂ（人口５万人未満の市）・町村の平均消費性向（消費支出／可処分所得）</t>
    <rPh sb="6" eb="8">
      <t>ジンコウ</t>
    </rPh>
    <rPh sb="9" eb="11">
      <t>マンニン</t>
    </rPh>
    <rPh sb="11" eb="13">
      <t>ミマン</t>
    </rPh>
    <rPh sb="14" eb="15">
      <t>シ</t>
    </rPh>
    <rPh sb="27" eb="29">
      <t>ショウヒ</t>
    </rPh>
    <rPh sb="29" eb="31">
      <t>シシュツ</t>
    </rPh>
    <rPh sb="32" eb="35">
      <t>カショブン</t>
    </rPh>
    <rPh sb="35" eb="37">
      <t>ショトク</t>
    </rPh>
    <phoneticPr fontId="3"/>
  </si>
  <si>
    <t>経済構造</t>
    <rPh sb="0" eb="2">
      <t>ケイザイ</t>
    </rPh>
    <rPh sb="2" eb="4">
      <t>コウゾウ</t>
    </rPh>
    <phoneticPr fontId="3"/>
  </si>
  <si>
    <t>開放経済型</t>
    <rPh sb="0" eb="2">
      <t>カイホウ</t>
    </rPh>
    <rPh sb="2" eb="4">
      <t>ケイザイ</t>
    </rPh>
    <rPh sb="4" eb="5">
      <t>ガタ</t>
    </rPh>
    <phoneticPr fontId="3"/>
  </si>
  <si>
    <t>閉鎖経済型</t>
    <rPh sb="0" eb="2">
      <t>ヘイサ</t>
    </rPh>
    <rPh sb="2" eb="5">
      <t>ケイザイガタ</t>
    </rPh>
    <phoneticPr fontId="3"/>
  </si>
  <si>
    <t>【経済構造】</t>
    <rPh sb="1" eb="3">
      <t>ケイザイ</t>
    </rPh>
    <rPh sb="3" eb="5">
      <t>コウゾウ</t>
    </rPh>
    <phoneticPr fontId="3"/>
  </si>
  <si>
    <t>⑤</t>
    <phoneticPr fontId="3"/>
  </si>
  <si>
    <t>経済構造は、移輸出により波及効果が市外に流出する「開放経済型」と、全ての</t>
    <rPh sb="0" eb="2">
      <t>ケイザイ</t>
    </rPh>
    <rPh sb="2" eb="4">
      <t>コウゾウ</t>
    </rPh>
    <rPh sb="6" eb="7">
      <t>イ</t>
    </rPh>
    <rPh sb="7" eb="9">
      <t>ユシュツ</t>
    </rPh>
    <rPh sb="12" eb="14">
      <t>ハキュウ</t>
    </rPh>
    <rPh sb="14" eb="16">
      <t>コウカ</t>
    </rPh>
    <rPh sb="17" eb="19">
      <t>シガイ</t>
    </rPh>
    <rPh sb="20" eb="22">
      <t>リュウシュツ</t>
    </rPh>
    <rPh sb="25" eb="27">
      <t>カイホウ</t>
    </rPh>
    <rPh sb="27" eb="30">
      <t>ケイザイガタ</t>
    </rPh>
    <phoneticPr fontId="3"/>
  </si>
  <si>
    <t>波及効果が市内に生ずる（＝移輸出入を想定しない）「閉鎖経済型」のいずれかを選択</t>
    <rPh sb="25" eb="27">
      <t>ヘイサ</t>
    </rPh>
    <rPh sb="37" eb="39">
      <t>センタク</t>
    </rPh>
    <phoneticPr fontId="3"/>
  </si>
  <si>
    <t>＜推計結果＞</t>
    <rPh sb="1" eb="3">
      <t>スイケイ</t>
    </rPh>
    <rPh sb="3" eb="5">
      <t>ケッカ</t>
    </rPh>
    <phoneticPr fontId="3"/>
  </si>
  <si>
    <t>直接効果</t>
    <rPh sb="0" eb="2">
      <t>チョクセツ</t>
    </rPh>
    <rPh sb="2" eb="4">
      <t>コウカ</t>
    </rPh>
    <phoneticPr fontId="3"/>
  </si>
  <si>
    <t>間接効果</t>
    <rPh sb="0" eb="2">
      <t>カンセツ</t>
    </rPh>
    <rPh sb="2" eb="4">
      <t>コウカ</t>
    </rPh>
    <phoneticPr fontId="3"/>
  </si>
  <si>
    <t>第1次
波及効果</t>
    <rPh sb="0" eb="1">
      <t>ダイ</t>
    </rPh>
    <rPh sb="2" eb="3">
      <t>ジ</t>
    </rPh>
    <rPh sb="4" eb="6">
      <t>ハキュウ</t>
    </rPh>
    <rPh sb="6" eb="8">
      <t>コウカ</t>
    </rPh>
    <phoneticPr fontId="3"/>
  </si>
  <si>
    <t>第2次
波及効果</t>
    <rPh sb="0" eb="1">
      <t>ダイ</t>
    </rPh>
    <rPh sb="2" eb="3">
      <t>ジ</t>
    </rPh>
    <rPh sb="4" eb="6">
      <t>ハキュウ</t>
    </rPh>
    <rPh sb="6" eb="8">
      <t>コウカ</t>
    </rPh>
    <phoneticPr fontId="3"/>
  </si>
  <si>
    <t>統合効果</t>
    <rPh sb="0" eb="2">
      <t>トウゴウ</t>
    </rPh>
    <rPh sb="2" eb="4">
      <t>コウカ</t>
    </rPh>
    <phoneticPr fontId="3"/>
  </si>
  <si>
    <t>①生産誘発額（万円）</t>
    <rPh sb="1" eb="3">
      <t>セイサン</t>
    </rPh>
    <rPh sb="3" eb="5">
      <t>ユウハツ</t>
    </rPh>
    <rPh sb="5" eb="6">
      <t>ガク</t>
    </rPh>
    <rPh sb="7" eb="9">
      <t>マンエン</t>
    </rPh>
    <phoneticPr fontId="3"/>
  </si>
  <si>
    <t>うち、粗付加価値誘発額</t>
    <rPh sb="3" eb="4">
      <t>ソ</t>
    </rPh>
    <rPh sb="4" eb="6">
      <t>フカ</t>
    </rPh>
    <rPh sb="6" eb="8">
      <t>カチ</t>
    </rPh>
    <rPh sb="8" eb="10">
      <t>ユウハツ</t>
    </rPh>
    <rPh sb="10" eb="11">
      <t>ガク</t>
    </rPh>
    <phoneticPr fontId="3"/>
  </si>
  <si>
    <t>うち、雇用者所得誘発額</t>
    <rPh sb="3" eb="6">
      <t>コヨウシャ</t>
    </rPh>
    <rPh sb="6" eb="8">
      <t>ショトク</t>
    </rPh>
    <rPh sb="8" eb="10">
      <t>ユウハツ</t>
    </rPh>
    <rPh sb="10" eb="11">
      <t>ガク</t>
    </rPh>
    <phoneticPr fontId="3"/>
  </si>
  <si>
    <t>②就業誘発者数（人）</t>
    <rPh sb="1" eb="3">
      <t>シュウギョウ</t>
    </rPh>
    <rPh sb="3" eb="5">
      <t>ユウハツ</t>
    </rPh>
    <rPh sb="5" eb="6">
      <t>シャ</t>
    </rPh>
    <rPh sb="6" eb="7">
      <t>スウ</t>
    </rPh>
    <rPh sb="8" eb="9">
      <t>ニン</t>
    </rPh>
    <phoneticPr fontId="3"/>
  </si>
  <si>
    <t>うち、雇用誘発者数</t>
    <rPh sb="3" eb="5">
      <t>コヨウ</t>
    </rPh>
    <rPh sb="5" eb="7">
      <t>ユウハツ</t>
    </rPh>
    <rPh sb="7" eb="8">
      <t>シャ</t>
    </rPh>
    <rPh sb="8" eb="9">
      <t>スウ</t>
    </rPh>
    <phoneticPr fontId="3"/>
  </si>
  <si>
    <t>③波及倍率</t>
    <rPh sb="1" eb="3">
      <t>ハキュウ</t>
    </rPh>
    <rPh sb="3" eb="5">
      <t>バイリツ</t>
    </rPh>
    <phoneticPr fontId="3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</si>
  <si>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</si>
  <si>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</si>
  <si>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</si>
  <si>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</si>
  <si>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</si>
  <si>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</si>
  <si>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</si>
  <si>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</si>
  <si>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</si>
  <si>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</si>
  <si>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</si>
  <si>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</si>
  <si>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</si>
  <si>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</si>
  <si>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</si>
  <si>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</si>
  <si>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</si>
  <si>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</si>
  <si>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</si>
  <si>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</si>
  <si>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</si>
  <si>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</si>
  <si>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</si>
  <si>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</si>
  <si>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</si>
  <si>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</si>
  <si>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</si>
  <si>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</si>
  <si>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</si>
  <si>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</si>
  <si>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</si>
  <si>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</si>
  <si>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</si>
  <si>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</si>
  <si>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</si>
  <si>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</si>
  <si>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</si>
  <si>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</si>
  <si>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</si>
  <si>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</si>
  <si>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</si>
  <si>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</si>
  <si>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</si>
  <si>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</si>
  <si>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</si>
  <si>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</si>
  <si>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</si>
  <si>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</si>
  <si>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</si>
  <si>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</si>
  <si>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</si>
  <si>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</si>
  <si>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</si>
  <si>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</si>
  <si>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</si>
  <si>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</si>
  <si>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</si>
  <si>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</si>
  <si>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</si>
  <si>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</si>
  <si>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</si>
  <si>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</si>
  <si>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</si>
  <si>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</si>
  <si>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</si>
  <si>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</si>
  <si>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</si>
  <si>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</si>
  <si>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</si>
  <si>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</si>
  <si>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農業</t>
    <rPh sb="0" eb="2">
      <t>ノウギョウ</t>
    </rPh>
    <phoneticPr fontId="12"/>
  </si>
  <si>
    <t>林業</t>
    <rPh sb="0" eb="2">
      <t>リンギョウ</t>
    </rPh>
    <phoneticPr fontId="12"/>
  </si>
  <si>
    <t>漁業</t>
    <rPh sb="0" eb="2">
      <t>ギョギョウ</t>
    </rPh>
    <phoneticPr fontId="12"/>
  </si>
  <si>
    <t>鉱業</t>
    <rPh sb="0" eb="2">
      <t>コウギョウ</t>
    </rPh>
    <phoneticPr fontId="12"/>
  </si>
  <si>
    <t>飲食料品</t>
    <rPh sb="0" eb="2">
      <t>インショク</t>
    </rPh>
    <rPh sb="2" eb="3">
      <t>リョウ</t>
    </rPh>
    <rPh sb="3" eb="4">
      <t>ヒン</t>
    </rPh>
    <phoneticPr fontId="12"/>
  </si>
  <si>
    <t>繊維製品</t>
    <rPh sb="0" eb="2">
      <t>センイ</t>
    </rPh>
    <rPh sb="2" eb="4">
      <t>セイヒン</t>
    </rPh>
    <phoneticPr fontId="12"/>
  </si>
  <si>
    <t>パルプ・紙・木製品</t>
    <rPh sb="6" eb="7">
      <t>キ</t>
    </rPh>
    <rPh sb="7" eb="9">
      <t>セイヒン</t>
    </rPh>
    <phoneticPr fontId="13"/>
  </si>
  <si>
    <t>化学製品</t>
    <rPh sb="0" eb="2">
      <t>カガク</t>
    </rPh>
    <rPh sb="2" eb="4">
      <t>セイヒン</t>
    </rPh>
    <phoneticPr fontId="12"/>
  </si>
  <si>
    <t>窯業・土石製品</t>
  </si>
  <si>
    <t>鉄鋼</t>
  </si>
  <si>
    <t>非鉄金属</t>
  </si>
  <si>
    <t>金属製品</t>
  </si>
  <si>
    <t>はん用機械</t>
  </si>
  <si>
    <t>生産用機械</t>
  </si>
  <si>
    <t>業務用機械</t>
  </si>
  <si>
    <t>電子部品・電気機械・情報通信機器</t>
  </si>
  <si>
    <t>輸送機械</t>
  </si>
  <si>
    <t>その他の製造工業製品</t>
  </si>
  <si>
    <t>公共事業</t>
    <rPh sb="0" eb="2">
      <t>コウキョウ</t>
    </rPh>
    <rPh sb="2" eb="4">
      <t>ジギョウ</t>
    </rPh>
    <phoneticPr fontId="14"/>
  </si>
  <si>
    <t>その他の建設</t>
    <rPh sb="2" eb="3">
      <t>タ</t>
    </rPh>
    <phoneticPr fontId="14"/>
  </si>
  <si>
    <t>電力・ガス・熱供給</t>
  </si>
  <si>
    <t>水道</t>
  </si>
  <si>
    <t>廃棄物処理</t>
  </si>
  <si>
    <t>商業</t>
  </si>
  <si>
    <t>金融・保険</t>
  </si>
  <si>
    <t>不動産</t>
  </si>
  <si>
    <t>鉄道旅客輸送（索道（スキー場）含む）</t>
    <rPh sb="0" eb="2">
      <t>テツドウ</t>
    </rPh>
    <rPh sb="2" eb="4">
      <t>リョキャク</t>
    </rPh>
    <rPh sb="4" eb="6">
      <t>ユソウ</t>
    </rPh>
    <rPh sb="7" eb="9">
      <t>サクドウ</t>
    </rPh>
    <rPh sb="13" eb="14">
      <t>ジョウ</t>
    </rPh>
    <rPh sb="15" eb="16">
      <t>フク</t>
    </rPh>
    <phoneticPr fontId="12"/>
  </si>
  <si>
    <t>その他の運輸・郵便</t>
    <rPh sb="2" eb="3">
      <t>タ</t>
    </rPh>
    <phoneticPr fontId="14"/>
  </si>
  <si>
    <t>情報通信</t>
  </si>
  <si>
    <t>公務</t>
  </si>
  <si>
    <t>教育・研究</t>
  </si>
  <si>
    <t>医療・福祉</t>
  </si>
  <si>
    <t>他に分類されない会員制団体</t>
  </si>
  <si>
    <t>対事業所サービス</t>
  </si>
  <si>
    <t>宿泊業</t>
    <rPh sb="0" eb="2">
      <t>シュクハク</t>
    </rPh>
    <rPh sb="2" eb="3">
      <t>ギョウ</t>
    </rPh>
    <phoneticPr fontId="14"/>
  </si>
  <si>
    <t>飲食サービス</t>
    <rPh sb="0" eb="2">
      <t>インショク</t>
    </rPh>
    <phoneticPr fontId="14"/>
  </si>
  <si>
    <t>洗濯・理容・美容・浴場業</t>
    <rPh sb="0" eb="2">
      <t>センタク</t>
    </rPh>
    <rPh sb="3" eb="5">
      <t>リヨウ</t>
    </rPh>
    <rPh sb="6" eb="8">
      <t>ビヨウ</t>
    </rPh>
    <rPh sb="9" eb="11">
      <t>ヨクジョウ</t>
    </rPh>
    <rPh sb="11" eb="12">
      <t>ギョウ</t>
    </rPh>
    <phoneticPr fontId="12"/>
  </si>
  <si>
    <t>娯楽サービス</t>
    <rPh sb="0" eb="2">
      <t>ゴラク</t>
    </rPh>
    <phoneticPr fontId="14"/>
  </si>
  <si>
    <t>その他の対個人サービス</t>
    <rPh sb="2" eb="3">
      <t>タ</t>
    </rPh>
    <phoneticPr fontId="14"/>
  </si>
  <si>
    <t>事務用品</t>
  </si>
  <si>
    <t>分類不明</t>
    <rPh sb="0" eb="2">
      <t>ブンルイ</t>
    </rPh>
    <rPh sb="2" eb="4">
      <t>フメイ</t>
    </rPh>
    <phoneticPr fontId="12"/>
  </si>
  <si>
    <t>内生部門計</t>
    <rPh sb="0" eb="2">
      <t>ナイセイ</t>
    </rPh>
    <rPh sb="2" eb="4">
      <t>ブモン</t>
    </rPh>
    <rPh sb="4" eb="5">
      <t>ケイ</t>
    </rPh>
    <phoneticPr fontId="12"/>
  </si>
  <si>
    <t>71</t>
  </si>
  <si>
    <t>家計外消費支出（行）</t>
  </si>
  <si>
    <t>91</t>
  </si>
  <si>
    <t>雇用者所得</t>
  </si>
  <si>
    <t>92</t>
  </si>
  <si>
    <t>営業余剰</t>
  </si>
  <si>
    <t>93</t>
  </si>
  <si>
    <t>資本減耗引当</t>
  </si>
  <si>
    <t>94</t>
  </si>
  <si>
    <t>間接税（関税・輸入品商品税を除く。）</t>
  </si>
  <si>
    <t>95</t>
  </si>
  <si>
    <t>（控除）経常補助金</t>
  </si>
  <si>
    <t>96</t>
  </si>
  <si>
    <t>粗付加価値部門計</t>
  </si>
  <si>
    <t>97</t>
  </si>
  <si>
    <t>市内生産額</t>
    <rPh sb="0" eb="1">
      <t>シ</t>
    </rPh>
    <phoneticPr fontId="14"/>
  </si>
  <si>
    <t>72</t>
  </si>
  <si>
    <t>73</t>
  </si>
  <si>
    <t>74</t>
  </si>
  <si>
    <t>75</t>
  </si>
  <si>
    <t>76</t>
  </si>
  <si>
    <t>78</t>
  </si>
  <si>
    <t>79</t>
  </si>
  <si>
    <t>80</t>
    <phoneticPr fontId="3"/>
  </si>
  <si>
    <t>81</t>
  </si>
  <si>
    <t>811</t>
  </si>
  <si>
    <t>812</t>
  </si>
  <si>
    <t>82</t>
  </si>
  <si>
    <t>83</t>
  </si>
  <si>
    <t>84</t>
    <phoneticPr fontId="3"/>
  </si>
  <si>
    <t>85</t>
  </si>
  <si>
    <t>86</t>
  </si>
  <si>
    <t>87</t>
  </si>
  <si>
    <t>871</t>
  </si>
  <si>
    <t>872</t>
  </si>
  <si>
    <t>88</t>
  </si>
  <si>
    <t>97</t>
    <phoneticPr fontId="3"/>
  </si>
  <si>
    <t>農業</t>
    <rPh sb="0" eb="2">
      <t>ノウギョウ</t>
    </rPh>
    <phoneticPr fontId="1"/>
  </si>
  <si>
    <t>林業</t>
    <rPh sb="0" eb="2">
      <t>リンギョウ</t>
    </rPh>
    <phoneticPr fontId="1"/>
  </si>
  <si>
    <t>漁業</t>
    <rPh sb="0" eb="2">
      <t>ギョギョウ</t>
    </rPh>
    <phoneticPr fontId="1"/>
  </si>
  <si>
    <t>鉱業</t>
    <rPh sb="0" eb="2">
      <t>コウギョウ</t>
    </rPh>
    <phoneticPr fontId="1"/>
  </si>
  <si>
    <t>飲食料品</t>
    <rPh sb="0" eb="2">
      <t>インショク</t>
    </rPh>
    <rPh sb="2" eb="3">
      <t>リョウ</t>
    </rPh>
    <rPh sb="3" eb="4">
      <t>ヒン</t>
    </rPh>
    <phoneticPr fontId="1"/>
  </si>
  <si>
    <t>繊維製品</t>
    <rPh sb="0" eb="2">
      <t>センイ</t>
    </rPh>
    <rPh sb="2" eb="4">
      <t>セイヒン</t>
    </rPh>
    <phoneticPr fontId="1"/>
  </si>
  <si>
    <t>パルプ・紙・木製品</t>
    <rPh sb="6" eb="7">
      <t>キ</t>
    </rPh>
    <rPh sb="7" eb="9">
      <t>セイヒン</t>
    </rPh>
    <phoneticPr fontId="8"/>
  </si>
  <si>
    <t>化学製品</t>
    <rPh sb="0" eb="2">
      <t>カガク</t>
    </rPh>
    <rPh sb="2" eb="4">
      <t>セイヒン</t>
    </rPh>
    <phoneticPr fontId="1"/>
  </si>
  <si>
    <t>電子部品・電気機械・情報通信機器</t>
    <rPh sb="0" eb="2">
      <t>デンシ</t>
    </rPh>
    <rPh sb="2" eb="4">
      <t>ブヒン</t>
    </rPh>
    <rPh sb="5" eb="7">
      <t>デンキ</t>
    </rPh>
    <rPh sb="7" eb="9">
      <t>キカイ</t>
    </rPh>
    <rPh sb="10" eb="12">
      <t>ジョウホウ</t>
    </rPh>
    <rPh sb="12" eb="14">
      <t>ツウシン</t>
    </rPh>
    <rPh sb="14" eb="16">
      <t>キキ</t>
    </rPh>
    <phoneticPr fontId="1"/>
  </si>
  <si>
    <t>公共事業</t>
    <rPh sb="0" eb="2">
      <t>コウキョウ</t>
    </rPh>
    <rPh sb="2" eb="4">
      <t>ジギョウ</t>
    </rPh>
    <phoneticPr fontId="3"/>
  </si>
  <si>
    <t>その他の建設</t>
    <rPh sb="2" eb="3">
      <t>タ</t>
    </rPh>
    <phoneticPr fontId="3"/>
  </si>
  <si>
    <t>鉄道旅客輸送（索道（スキー場）含む）</t>
    <rPh sb="0" eb="2">
      <t>テツドウ</t>
    </rPh>
    <rPh sb="2" eb="4">
      <t>リョキャク</t>
    </rPh>
    <rPh sb="4" eb="6">
      <t>ユソウ</t>
    </rPh>
    <rPh sb="7" eb="9">
      <t>サクドウ</t>
    </rPh>
    <rPh sb="13" eb="14">
      <t>ジョウ</t>
    </rPh>
    <rPh sb="15" eb="16">
      <t>フク</t>
    </rPh>
    <phoneticPr fontId="1"/>
  </si>
  <si>
    <t>その他の運輸・郵便</t>
    <rPh sb="2" eb="3">
      <t>タ</t>
    </rPh>
    <phoneticPr fontId="3"/>
  </si>
  <si>
    <t>宿泊業</t>
    <rPh sb="0" eb="2">
      <t>シュクハク</t>
    </rPh>
    <rPh sb="2" eb="3">
      <t>ギョウ</t>
    </rPh>
    <phoneticPr fontId="3"/>
  </si>
  <si>
    <t>飲食サービス</t>
    <rPh sb="0" eb="2">
      <t>インショク</t>
    </rPh>
    <phoneticPr fontId="3"/>
  </si>
  <si>
    <t>洗濯・理容・美容・浴場業</t>
    <rPh sb="0" eb="2">
      <t>センタク</t>
    </rPh>
    <rPh sb="3" eb="5">
      <t>リヨウ</t>
    </rPh>
    <rPh sb="6" eb="8">
      <t>ビヨウ</t>
    </rPh>
    <rPh sb="9" eb="11">
      <t>ヨクジョウ</t>
    </rPh>
    <rPh sb="11" eb="12">
      <t>ギョウ</t>
    </rPh>
    <phoneticPr fontId="1"/>
  </si>
  <si>
    <t>娯楽サービス</t>
    <rPh sb="0" eb="2">
      <t>ゴラク</t>
    </rPh>
    <phoneticPr fontId="3"/>
  </si>
  <si>
    <t>その他の対個人サービス</t>
    <rPh sb="2" eb="3">
      <t>タ</t>
    </rPh>
    <phoneticPr fontId="3"/>
  </si>
  <si>
    <t>分類不明</t>
    <rPh sb="0" eb="2">
      <t>ブンルイ</t>
    </rPh>
    <rPh sb="2" eb="4">
      <t>フメイ</t>
    </rPh>
    <phoneticPr fontId="1"/>
  </si>
  <si>
    <t>内生部門計</t>
    <rPh sb="0" eb="2">
      <t>ナイセイ</t>
    </rPh>
    <rPh sb="2" eb="4">
      <t>ブモン</t>
    </rPh>
    <rPh sb="4" eb="5">
      <t>ケイ</t>
    </rPh>
    <phoneticPr fontId="1"/>
  </si>
  <si>
    <t>家計外消費支出（列）</t>
  </si>
  <si>
    <t>民間消費支出</t>
    <rPh sb="0" eb="2">
      <t>ミンカン</t>
    </rPh>
    <phoneticPr fontId="3"/>
  </si>
  <si>
    <t>一般政府消費支出</t>
  </si>
  <si>
    <t>市内総固定資本形成（公的）</t>
    <rPh sb="0" eb="1">
      <t>シ</t>
    </rPh>
    <phoneticPr fontId="3"/>
  </si>
  <si>
    <t>市内総固定資本形成（民間）</t>
    <rPh sb="0" eb="1">
      <t>シ</t>
    </rPh>
    <phoneticPr fontId="3"/>
  </si>
  <si>
    <t>在庫純増</t>
  </si>
  <si>
    <t>市内最終需要計</t>
    <rPh sb="0" eb="1">
      <t>シ</t>
    </rPh>
    <phoneticPr fontId="3"/>
  </si>
  <si>
    <t>市内需要合計</t>
    <rPh sb="0" eb="1">
      <t>シ</t>
    </rPh>
    <phoneticPr fontId="3"/>
  </si>
  <si>
    <t>輸出</t>
  </si>
  <si>
    <t>輸出計</t>
  </si>
  <si>
    <t>移出</t>
    <rPh sb="0" eb="2">
      <t>イシュツ</t>
    </rPh>
    <phoneticPr fontId="3"/>
  </si>
  <si>
    <t>移輸出計</t>
    <rPh sb="0" eb="1">
      <t>イ</t>
    </rPh>
    <rPh sb="1" eb="3">
      <t>ユシュツ</t>
    </rPh>
    <rPh sb="3" eb="4">
      <t>ケイ</t>
    </rPh>
    <phoneticPr fontId="3"/>
  </si>
  <si>
    <t>最終需要計</t>
  </si>
  <si>
    <t>需要合計</t>
  </si>
  <si>
    <t>（控除）輸入</t>
    <phoneticPr fontId="3"/>
  </si>
  <si>
    <t>（控除）関税</t>
  </si>
  <si>
    <t>（控除）輸入品商品税</t>
  </si>
  <si>
    <t>（控除）輸入計</t>
  </si>
  <si>
    <t>（控除）移入</t>
    <rPh sb="1" eb="3">
      <t>コウジョ</t>
    </rPh>
    <rPh sb="4" eb="6">
      <t>イニュウ</t>
    </rPh>
    <phoneticPr fontId="3"/>
  </si>
  <si>
    <t>（控除）移輸入計</t>
    <rPh sb="1" eb="3">
      <t>コウジョ</t>
    </rPh>
    <rPh sb="4" eb="5">
      <t>イ</t>
    </rPh>
    <rPh sb="5" eb="7">
      <t>ユニュウ</t>
    </rPh>
    <rPh sb="6" eb="7">
      <t>ニュウ</t>
    </rPh>
    <rPh sb="7" eb="8">
      <t>ケイ</t>
    </rPh>
    <phoneticPr fontId="3"/>
  </si>
  <si>
    <t>最終需要部門計</t>
  </si>
  <si>
    <t>市内生産額</t>
    <rPh sb="0" eb="2">
      <t>シナイ</t>
    </rPh>
    <rPh sb="2" eb="5">
      <t>セイサンガク</t>
    </rPh>
    <phoneticPr fontId="3"/>
  </si>
  <si>
    <t>（単位：万円）</t>
    <rPh sb="1" eb="3">
      <t>タンイ</t>
    </rPh>
    <rPh sb="4" eb="6">
      <t>マンエン</t>
    </rPh>
    <phoneticPr fontId="3"/>
  </si>
  <si>
    <t>投入係数表（A)</t>
    <rPh sb="0" eb="2">
      <t>トウニュウ</t>
    </rPh>
    <rPh sb="2" eb="4">
      <t>ケイスウ</t>
    </rPh>
    <rPh sb="4" eb="5">
      <t>ヒョウ</t>
    </rPh>
    <phoneticPr fontId="3"/>
  </si>
  <si>
    <t>平均</t>
    <rPh sb="0" eb="2">
      <t>ヘイキン</t>
    </rPh>
    <phoneticPr fontId="3"/>
  </si>
  <si>
    <t>市内生産額</t>
    <rPh sb="0" eb="1">
      <t>シ</t>
    </rPh>
    <phoneticPr fontId="3"/>
  </si>
  <si>
    <t>移輸入係数行列（M^）</t>
    <rPh sb="0" eb="1">
      <t>イ</t>
    </rPh>
    <rPh sb="1" eb="3">
      <t>ユニュウ</t>
    </rPh>
    <rPh sb="3" eb="5">
      <t>ケイスウ</t>
    </rPh>
    <rPh sb="5" eb="7">
      <t>ギョウレツ</t>
    </rPh>
    <phoneticPr fontId="3"/>
  </si>
  <si>
    <t>逆行列係数（開放型）[I-(I-M)A]-1</t>
    <rPh sb="0" eb="3">
      <t>ギャクギョウレツ</t>
    </rPh>
    <rPh sb="3" eb="5">
      <t>ケイスウ</t>
    </rPh>
    <rPh sb="6" eb="9">
      <t>カイホウガタ</t>
    </rPh>
    <phoneticPr fontId="3"/>
  </si>
  <si>
    <t>逆行列係数（閉鎖型）[I-A]-1</t>
    <rPh sb="0" eb="3">
      <t>ギャクギョウレツ</t>
    </rPh>
    <rPh sb="3" eb="5">
      <t>ケイスウ</t>
    </rPh>
    <rPh sb="6" eb="8">
      <t>ヘイサ</t>
    </rPh>
    <rPh sb="8" eb="9">
      <t>ガタ</t>
    </rPh>
    <phoneticPr fontId="3"/>
  </si>
  <si>
    <t>取引基本表(生産者価格評価)</t>
    <phoneticPr fontId="3"/>
  </si>
  <si>
    <t>雇用者所得</t>
    <rPh sb="0" eb="3">
      <t>コヨウシャ</t>
    </rPh>
    <rPh sb="3" eb="5">
      <t>ショトク</t>
    </rPh>
    <phoneticPr fontId="1"/>
  </si>
  <si>
    <t>市内生産額</t>
    <rPh sb="0" eb="2">
      <t>シナイ</t>
    </rPh>
    <rPh sb="2" eb="5">
      <t>セイサンガク</t>
    </rPh>
    <phoneticPr fontId="1"/>
  </si>
  <si>
    <t>誘発係数</t>
    <rPh sb="0" eb="2">
      <t>ユウハツ</t>
    </rPh>
    <rPh sb="2" eb="4">
      <t>ケイスウ</t>
    </rPh>
    <phoneticPr fontId="3"/>
  </si>
  <si>
    <t>誘発係数</t>
    <rPh sb="0" eb="2">
      <t>ユウハツ</t>
    </rPh>
    <rPh sb="2" eb="4">
      <t>ケイスウ</t>
    </rPh>
    <phoneticPr fontId="1"/>
  </si>
  <si>
    <t>住宅建築（非木造）</t>
  </si>
  <si>
    <t>生産誘発額</t>
    <rPh sb="0" eb="2">
      <t>セイサン</t>
    </rPh>
    <rPh sb="2" eb="4">
      <t>ユウハツ</t>
    </rPh>
    <rPh sb="4" eb="5">
      <t>ガク</t>
    </rPh>
    <phoneticPr fontId="3"/>
  </si>
  <si>
    <t>合　　　計</t>
    <rPh sb="0" eb="1">
      <t>ア</t>
    </rPh>
    <rPh sb="4" eb="5">
      <t>ケイ</t>
    </rPh>
    <phoneticPr fontId="3"/>
  </si>
  <si>
    <t>第1次波及効果</t>
    <rPh sb="0" eb="1">
      <t>ダイ</t>
    </rPh>
    <rPh sb="2" eb="3">
      <t>ジ</t>
    </rPh>
    <rPh sb="3" eb="5">
      <t>ハキュウ</t>
    </rPh>
    <rPh sb="5" eb="7">
      <t>コウカ</t>
    </rPh>
    <phoneticPr fontId="3"/>
  </si>
  <si>
    <t>粗付加価値誘発額</t>
    <rPh sb="0" eb="1">
      <t>ソ</t>
    </rPh>
    <rPh sb="1" eb="3">
      <t>フカ</t>
    </rPh>
    <rPh sb="3" eb="5">
      <t>カチ</t>
    </rPh>
    <rPh sb="5" eb="7">
      <t>ユウハツ</t>
    </rPh>
    <rPh sb="7" eb="8">
      <t>ガク</t>
    </rPh>
    <phoneticPr fontId="3"/>
  </si>
  <si>
    <t>雇用者所得誘発額</t>
    <rPh sb="0" eb="3">
      <t>コヨウシャ</t>
    </rPh>
    <rPh sb="3" eb="5">
      <t>ショトク</t>
    </rPh>
    <rPh sb="5" eb="7">
      <t>ユウハツ</t>
    </rPh>
    <rPh sb="7" eb="8">
      <t>ガク</t>
    </rPh>
    <phoneticPr fontId="3"/>
  </si>
  <si>
    <t>合　　　計</t>
    <rPh sb="0" eb="1">
      <t>ア</t>
    </rPh>
    <rPh sb="4" eb="5">
      <t>ケイ</t>
    </rPh>
    <phoneticPr fontId="12"/>
  </si>
  <si>
    <t>民間消費支出</t>
    <rPh sb="0" eb="2">
      <t>ミンカン</t>
    </rPh>
    <rPh sb="2" eb="4">
      <t>ショウヒ</t>
    </rPh>
    <rPh sb="4" eb="6">
      <t>シシュツ</t>
    </rPh>
    <phoneticPr fontId="3"/>
  </si>
  <si>
    <t>構成比</t>
    <rPh sb="0" eb="3">
      <t>コウセイヒ</t>
    </rPh>
    <phoneticPr fontId="1"/>
  </si>
  <si>
    <t>雇用者所得誘発額（直+1次）</t>
    <rPh sb="0" eb="3">
      <t>コヨウシャ</t>
    </rPh>
    <rPh sb="3" eb="5">
      <t>ショトク</t>
    </rPh>
    <rPh sb="5" eb="7">
      <t>ユウハツ</t>
    </rPh>
    <rPh sb="7" eb="8">
      <t>ガク</t>
    </rPh>
    <rPh sb="9" eb="10">
      <t>チョク</t>
    </rPh>
    <rPh sb="12" eb="13">
      <t>ジ</t>
    </rPh>
    <phoneticPr fontId="3"/>
  </si>
  <si>
    <t>民間消費支出誘発額</t>
    <rPh sb="0" eb="2">
      <t>ミンカン</t>
    </rPh>
    <rPh sb="2" eb="4">
      <t>ショウヒ</t>
    </rPh>
    <rPh sb="4" eb="6">
      <t>シシュツ</t>
    </rPh>
    <rPh sb="6" eb="8">
      <t>ユウハツ</t>
    </rPh>
    <rPh sb="8" eb="9">
      <t>ガク</t>
    </rPh>
    <phoneticPr fontId="3"/>
  </si>
  <si>
    <t>第2次波及効果</t>
    <rPh sb="0" eb="1">
      <t>ダイ</t>
    </rPh>
    <rPh sb="2" eb="3">
      <t>ジ</t>
    </rPh>
    <rPh sb="3" eb="5">
      <t>ハキュウ</t>
    </rPh>
    <rPh sb="5" eb="7">
      <t>コウカ</t>
    </rPh>
    <phoneticPr fontId="3"/>
  </si>
  <si>
    <t>直接効果</t>
    <phoneticPr fontId="3"/>
  </si>
  <si>
    <t>自給率</t>
    <rPh sb="0" eb="3">
      <t>ジキュウリツ</t>
    </rPh>
    <phoneticPr fontId="3"/>
  </si>
  <si>
    <t>自給率</t>
    <rPh sb="0" eb="3">
      <t>ジキュウリツ</t>
    </rPh>
    <phoneticPr fontId="1"/>
  </si>
  <si>
    <t>自給率対角行列[I-M]</t>
    <rPh sb="0" eb="3">
      <t>ジキュウリツ</t>
    </rPh>
    <rPh sb="3" eb="5">
      <t>タイカク</t>
    </rPh>
    <rPh sb="5" eb="7">
      <t>ギョウレツ</t>
    </rPh>
    <phoneticPr fontId="3"/>
  </si>
  <si>
    <t>生産誘発額</t>
    <phoneticPr fontId="3"/>
  </si>
  <si>
    <r>
      <t>【参考値】</t>
    </r>
    <r>
      <rPr>
        <u/>
        <sz val="11"/>
        <color theme="1"/>
        <rFont val="ＭＳ ゴシック"/>
        <family val="3"/>
        <charset val="128"/>
      </rPr>
      <t>73.3％</t>
    </r>
    <r>
      <rPr>
        <sz val="11"/>
        <color theme="1"/>
        <rFont val="ＭＳ ゴシック"/>
        <family val="3"/>
        <charset val="128"/>
      </rPr>
      <t>　総務省統計局「家計調査（平成27年年報）」における</t>
    </r>
    <rPh sb="1" eb="3">
      <t>サンコウ</t>
    </rPh>
    <rPh sb="3" eb="4">
      <t>チ</t>
    </rPh>
    <rPh sb="11" eb="14">
      <t>ソウムショウ</t>
    </rPh>
    <rPh sb="14" eb="17">
      <t>トウケイキョク</t>
    </rPh>
    <rPh sb="18" eb="20">
      <t>カケイ</t>
    </rPh>
    <rPh sb="20" eb="22">
      <t>チョウサ</t>
    </rPh>
    <rPh sb="23" eb="25">
      <t>ヘイセイ</t>
    </rPh>
    <rPh sb="27" eb="28">
      <t>ネン</t>
    </rPh>
    <rPh sb="28" eb="29">
      <t>ネン</t>
    </rPh>
    <rPh sb="29" eb="30">
      <t>ホウ</t>
    </rPh>
    <phoneticPr fontId="3"/>
  </si>
  <si>
    <t>生産誘発額</t>
  </si>
  <si>
    <t>※注意　本シートは端数処理（表示未満の四捨五入）を行っていないため、推計結果（総括表含む）と一致しない場合がある。</t>
    <rPh sb="1" eb="3">
      <t>チュウイ</t>
    </rPh>
    <rPh sb="4" eb="5">
      <t>ホン</t>
    </rPh>
    <rPh sb="9" eb="11">
      <t>ハスウ</t>
    </rPh>
    <rPh sb="11" eb="13">
      <t>ショリ</t>
    </rPh>
    <rPh sb="19" eb="23">
      <t>シシャゴニュウ</t>
    </rPh>
    <rPh sb="25" eb="26">
      <t>オコナ</t>
    </rPh>
    <rPh sb="34" eb="36">
      <t>スイケイ</t>
    </rPh>
    <rPh sb="36" eb="38">
      <t>ケッカ</t>
    </rPh>
    <rPh sb="39" eb="41">
      <t>ソウカツ</t>
    </rPh>
    <rPh sb="41" eb="42">
      <t>ヒョウ</t>
    </rPh>
    <rPh sb="42" eb="43">
      <t>フク</t>
    </rPh>
    <rPh sb="46" eb="48">
      <t>イッチ</t>
    </rPh>
    <rPh sb="51" eb="53">
      <t>バアイ</t>
    </rPh>
    <phoneticPr fontId="3"/>
  </si>
  <si>
    <t>就業者</t>
    <rPh sb="0" eb="3">
      <t>シュウギョウシャ</t>
    </rPh>
    <phoneticPr fontId="1"/>
  </si>
  <si>
    <t>就業誘発効果</t>
    <rPh sb="0" eb="2">
      <t>シュウギョウ</t>
    </rPh>
    <rPh sb="2" eb="4">
      <t>ユウハツ</t>
    </rPh>
    <rPh sb="4" eb="6">
      <t>コウカ</t>
    </rPh>
    <phoneticPr fontId="3"/>
  </si>
  <si>
    <t>雇用者</t>
    <rPh sb="0" eb="3">
      <t>コヨウシャ</t>
    </rPh>
    <phoneticPr fontId="1"/>
  </si>
  <si>
    <t>参考</t>
    <rPh sb="0" eb="2">
      <t>サンコウ</t>
    </rPh>
    <phoneticPr fontId="3"/>
  </si>
  <si>
    <t>市内総生産</t>
    <rPh sb="0" eb="2">
      <t>シナイ</t>
    </rPh>
    <rPh sb="2" eb="5">
      <t>ソウセイサン</t>
    </rPh>
    <phoneticPr fontId="1"/>
  </si>
  <si>
    <t>雇用者数</t>
    <rPh sb="0" eb="3">
      <t>コヨウシャ</t>
    </rPh>
    <rPh sb="3" eb="4">
      <t>スウ</t>
    </rPh>
    <phoneticPr fontId="1"/>
  </si>
  <si>
    <t>就業者数</t>
    <rPh sb="0" eb="3">
      <t>シュウギョウシャ</t>
    </rPh>
    <rPh sb="3" eb="4">
      <t>スウ</t>
    </rPh>
    <phoneticPr fontId="1"/>
  </si>
  <si>
    <t>生産誘発額（万円）</t>
    <rPh sb="0" eb="2">
      <t>セイサン</t>
    </rPh>
    <rPh sb="2" eb="4">
      <t>ユウハツ</t>
    </rPh>
    <rPh sb="4" eb="5">
      <t>ガク</t>
    </rPh>
    <rPh sb="6" eb="8">
      <t>マンエン</t>
    </rPh>
    <phoneticPr fontId="3"/>
  </si>
  <si>
    <t>うち</t>
  </si>
  <si>
    <t>粗付加価値誘発額</t>
  </si>
  <si>
    <t>×粗付加価値率</t>
  </si>
  <si>
    <t>雇用者所得誘発額</t>
  </si>
  <si>
    <t>×雇用者所得率</t>
  </si>
  <si>
    <t>総合効果／直接効果</t>
  </si>
  <si>
    <t>×労働力投入係数</t>
    <rPh sb="1" eb="4">
      <t>ロウドウリョク</t>
    </rPh>
    <rPh sb="4" eb="6">
      <t>トウニュウ</t>
    </rPh>
    <rPh sb="6" eb="8">
      <t>ケイスウ</t>
    </rPh>
    <phoneticPr fontId="23"/>
  </si>
  <si>
    <t>人</t>
    <rPh sb="0" eb="1">
      <t>ニン</t>
    </rPh>
    <phoneticPr fontId="23"/>
  </si>
  <si>
    <t>単位：万円</t>
    <phoneticPr fontId="3"/>
  </si>
  <si>
    <t>市内需要増加額</t>
    <rPh sb="0" eb="2">
      <t>シナイ</t>
    </rPh>
    <rPh sb="2" eb="4">
      <t>ジュヨウ</t>
    </rPh>
    <rPh sb="4" eb="6">
      <t>ゾウカ</t>
    </rPh>
    <rPh sb="6" eb="7">
      <t>ガク</t>
    </rPh>
    <phoneticPr fontId="11"/>
  </si>
  <si>
    <t>原材料投入額</t>
    <rPh sb="0" eb="3">
      <t>ゲンザイリョウ</t>
    </rPh>
    <rPh sb="3" eb="5">
      <t>トウニュウ</t>
    </rPh>
    <rPh sb="5" eb="6">
      <t>ガク</t>
    </rPh>
    <phoneticPr fontId="3"/>
  </si>
  <si>
    <t>雇用者所得誘発額</t>
    <rPh sb="5" eb="7">
      <t>ユウハツ</t>
    </rPh>
    <rPh sb="7" eb="8">
      <t>ガク</t>
    </rPh>
    <phoneticPr fontId="3"/>
  </si>
  <si>
    <t>×逆行列係数</t>
    <phoneticPr fontId="3"/>
  </si>
  <si>
    <t>市内需要増加額</t>
    <rPh sb="0" eb="2">
      <t>シナイ</t>
    </rPh>
    <rPh sb="2" eb="4">
      <t>ジュヨウ</t>
    </rPh>
    <rPh sb="4" eb="6">
      <t>ゾウカ</t>
    </rPh>
    <rPh sb="6" eb="7">
      <t>ガク</t>
    </rPh>
    <phoneticPr fontId="3"/>
  </si>
  <si>
    <t>（生産誘発額）</t>
    <rPh sb="1" eb="3">
      <t>セイサン</t>
    </rPh>
    <rPh sb="3" eb="5">
      <t>ユウハツ</t>
    </rPh>
    <rPh sb="5" eb="6">
      <t>ガク</t>
    </rPh>
    <phoneticPr fontId="3"/>
  </si>
  <si>
    <t>　生産誘発額</t>
    <phoneticPr fontId="3"/>
  </si>
  <si>
    <t xml:space="preserve"> ×消費転換率</t>
    <phoneticPr fontId="3"/>
  </si>
  <si>
    <r>
      <rPr>
        <sz val="11"/>
        <color theme="0"/>
        <rFont val="ＭＳ ゴシック"/>
        <family val="3"/>
        <charset val="128"/>
      </rPr>
      <t>※</t>
    </r>
    <r>
      <rPr>
        <sz val="11"/>
        <color theme="1"/>
        <rFont val="ＭＳ ゴシック"/>
        <family val="3"/>
        <charset val="128"/>
      </rPr>
      <t>波及効果推計時の自給率は②経済構造で設定する</t>
    </r>
    <rPh sb="9" eb="11">
      <t>ジキュウ</t>
    </rPh>
    <rPh sb="11" eb="12">
      <t>リツ</t>
    </rPh>
    <rPh sb="19" eb="21">
      <t>セッテイ</t>
    </rPh>
    <phoneticPr fontId="3"/>
  </si>
  <si>
    <r>
      <rPr>
        <sz val="11"/>
        <color theme="0"/>
        <rFont val="ＭＳ ゴシック"/>
        <family val="3"/>
        <charset val="128"/>
      </rPr>
      <t>※</t>
    </r>
    <r>
      <rPr>
        <sz val="11"/>
        <color theme="1"/>
        <rFont val="ＭＳ ゴシック"/>
        <family val="3"/>
        <charset val="128"/>
      </rPr>
      <t>開放経済型＝産業連関表上の自給率、閉鎖経済型＝自給率100％</t>
    </r>
    <rPh sb="1" eb="3">
      <t>カイホウ</t>
    </rPh>
    <rPh sb="3" eb="6">
      <t>ケイザイガタ</t>
    </rPh>
    <rPh sb="7" eb="9">
      <t>サンギョウ</t>
    </rPh>
    <rPh sb="9" eb="11">
      <t>レンカン</t>
    </rPh>
    <rPh sb="11" eb="12">
      <t>ヒョウ</t>
    </rPh>
    <rPh sb="12" eb="13">
      <t>ジョウ</t>
    </rPh>
    <rPh sb="14" eb="17">
      <t>ジキュウリツ</t>
    </rPh>
    <rPh sb="18" eb="20">
      <t>ヘイサ</t>
    </rPh>
    <rPh sb="20" eb="22">
      <t>ケイザイ</t>
    </rPh>
    <rPh sb="22" eb="23">
      <t>ガタ</t>
    </rPh>
    <rPh sb="24" eb="27">
      <t>ジキュウリツ</t>
    </rPh>
    <phoneticPr fontId="3"/>
  </si>
  <si>
    <t>民間消費支出増加額</t>
    <rPh sb="0" eb="2">
      <t>ミンカン</t>
    </rPh>
    <rPh sb="2" eb="4">
      <t>ショウヒ</t>
    </rPh>
    <rPh sb="4" eb="6">
      <t>シシュツ</t>
    </rPh>
    <rPh sb="6" eb="8">
      <t>ゾウカ</t>
    </rPh>
    <rPh sb="8" eb="9">
      <t>ガク</t>
    </rPh>
    <phoneticPr fontId="3"/>
  </si>
  <si>
    <t xml:space="preserve">       ×粗付加価値率</t>
    <phoneticPr fontId="3"/>
  </si>
  <si>
    <t>×雇用者所得率</t>
    <phoneticPr fontId="3"/>
  </si>
  <si>
    <t xml:space="preserve">       ×雇用者所得率</t>
    <phoneticPr fontId="3"/>
  </si>
  <si>
    <t>うち粗付加価値誘発額</t>
  </si>
  <si>
    <t>うち雇用者所得誘発額</t>
  </si>
  <si>
    <t>就業誘発者数（人）</t>
    <rPh sb="0" eb="2">
      <t>シュウギョウ</t>
    </rPh>
    <rPh sb="2" eb="4">
      <t>ユウハツ</t>
    </rPh>
    <rPh sb="4" eb="5">
      <t>シャ</t>
    </rPh>
    <rPh sb="5" eb="6">
      <t>スウ</t>
    </rPh>
    <rPh sb="7" eb="8">
      <t>ニン</t>
    </rPh>
    <phoneticPr fontId="3"/>
  </si>
  <si>
    <t>雇用誘発者数</t>
    <rPh sb="0" eb="2">
      <t>コヨウ</t>
    </rPh>
    <rPh sb="2" eb="4">
      <t>ユウハツ</t>
    </rPh>
    <rPh sb="4" eb="5">
      <t>シャ</t>
    </rPh>
    <rPh sb="5" eb="6">
      <t>スウ</t>
    </rPh>
    <phoneticPr fontId="3"/>
  </si>
  <si>
    <t>就業誘発者数</t>
    <rPh sb="0" eb="2">
      <t>シュウギョウ</t>
    </rPh>
    <rPh sb="2" eb="4">
      <t>ユウハツ</t>
    </rPh>
    <rPh sb="4" eb="5">
      <t>シャ</t>
    </rPh>
    <rPh sb="5" eb="6">
      <t>スウ</t>
    </rPh>
    <phoneticPr fontId="3"/>
  </si>
  <si>
    <t xml:space="preserve"> 就業誘発者数</t>
    <rPh sb="5" eb="6">
      <t>シャ</t>
    </rPh>
    <rPh sb="6" eb="7">
      <t>スウ</t>
    </rPh>
    <phoneticPr fontId="23"/>
  </si>
  <si>
    <t>check!</t>
    <phoneticPr fontId="3"/>
  </si>
  <si>
    <t>（内数）雇用誘発者数</t>
    <rPh sb="1" eb="3">
      <t>ウチスウ</t>
    </rPh>
    <rPh sb="4" eb="6">
      <t>コヨウ</t>
    </rPh>
    <rPh sb="6" eb="8">
      <t>ユウハツ</t>
    </rPh>
    <rPh sb="8" eb="9">
      <t>シャ</t>
    </rPh>
    <rPh sb="9" eb="10">
      <t>スウ</t>
    </rPh>
    <phoneticPr fontId="3"/>
  </si>
  <si>
    <t>（内数）粗付加価値誘発額</t>
    <rPh sb="1" eb="3">
      <t>ウチスウ</t>
    </rPh>
    <rPh sb="4" eb="5">
      <t>ソ</t>
    </rPh>
    <rPh sb="5" eb="7">
      <t>フカ</t>
    </rPh>
    <rPh sb="7" eb="9">
      <t>カチ</t>
    </rPh>
    <rPh sb="9" eb="11">
      <t>ユウハツ</t>
    </rPh>
    <rPh sb="11" eb="12">
      <t>ガク</t>
    </rPh>
    <phoneticPr fontId="3"/>
  </si>
  <si>
    <t>列和</t>
    <rPh sb="0" eb="1">
      <t>レツ</t>
    </rPh>
    <rPh sb="1" eb="2">
      <t>ワ</t>
    </rPh>
    <phoneticPr fontId="1"/>
  </si>
  <si>
    <t>（単位：１００万円）</t>
  </si>
  <si>
    <t>資本形成部門コード</t>
  </si>
  <si>
    <t>資本財コード</t>
  </si>
  <si>
    <t>名称　　　　　　　　　　　　　　　　　　　　名称</t>
    <phoneticPr fontId="23"/>
  </si>
  <si>
    <t>農林漁業</t>
  </si>
  <si>
    <t>耕種農業</t>
  </si>
  <si>
    <t>畜産</t>
  </si>
  <si>
    <t>農業サービス</t>
  </si>
  <si>
    <t>林業</t>
  </si>
  <si>
    <t>漁業</t>
  </si>
  <si>
    <t>鉱業</t>
  </si>
  <si>
    <t>石炭・原油・天然ガス</t>
  </si>
  <si>
    <t>その他の鉱業</t>
  </si>
  <si>
    <t>飲食料品</t>
  </si>
  <si>
    <t>食料品</t>
  </si>
  <si>
    <t>飲料</t>
  </si>
  <si>
    <t>飼料・有機質肥料（別掲を除く。）</t>
  </si>
  <si>
    <t>たばこ</t>
  </si>
  <si>
    <t>繊維製品</t>
  </si>
  <si>
    <t>繊維工業製品</t>
  </si>
  <si>
    <t>衣服・その他の繊維既製品</t>
  </si>
  <si>
    <t>パルプ・紙・木製品</t>
  </si>
  <si>
    <t>木材・木製品</t>
  </si>
  <si>
    <t>家具・装備品</t>
  </si>
  <si>
    <t>パルプ・紙・板紙・加工紙</t>
  </si>
  <si>
    <t>紙加工品</t>
  </si>
  <si>
    <t>化学製品</t>
  </si>
  <si>
    <t>化学肥料</t>
  </si>
  <si>
    <t>無機化学工業製品</t>
  </si>
  <si>
    <t>石油化学系基礎製品</t>
  </si>
  <si>
    <t>有機化学工業製品（石油化学系基礎製品・合成樹脂を除く。）</t>
  </si>
  <si>
    <t>合成樹脂</t>
  </si>
  <si>
    <t>化学繊維</t>
  </si>
  <si>
    <t>医薬品</t>
  </si>
  <si>
    <t>化学最終製品（医薬品を除く。）</t>
  </si>
  <si>
    <t>石油・石炭製品</t>
  </si>
  <si>
    <t>石油製品</t>
  </si>
  <si>
    <t>石炭製品</t>
  </si>
  <si>
    <t>プラスチック・ゴム製品</t>
  </si>
  <si>
    <t>プラスチック製品</t>
  </si>
  <si>
    <t>ゴム製品</t>
  </si>
  <si>
    <t>ガラス・ガラス製品</t>
  </si>
  <si>
    <t>セメント・セメント製品</t>
  </si>
  <si>
    <t>陶磁器</t>
  </si>
  <si>
    <t>その他の窯業・土石製品</t>
  </si>
  <si>
    <t>銑鉄・粗鋼</t>
  </si>
  <si>
    <t>鋼材</t>
  </si>
  <si>
    <t>鋳鍛造品（鉄）</t>
  </si>
  <si>
    <t>その他の鉄鋼製品</t>
  </si>
  <si>
    <t>非鉄金属製錬・精製</t>
  </si>
  <si>
    <t>非鉄金属加工製品</t>
  </si>
  <si>
    <t>建設用・建築用金属製品</t>
  </si>
  <si>
    <t>その他の金属製品</t>
  </si>
  <si>
    <t>電子部品</t>
  </si>
  <si>
    <t>電子デバイス</t>
  </si>
  <si>
    <t>その他の電子部品</t>
  </si>
  <si>
    <t>電気機械</t>
  </si>
  <si>
    <t>産業用電気機器</t>
  </si>
  <si>
    <t>民生用電気機器</t>
  </si>
  <si>
    <t>電子応用装置・電気計測器</t>
  </si>
  <si>
    <t>その他の電気機械</t>
  </si>
  <si>
    <t>情報通信機器</t>
  </si>
  <si>
    <t>通信・映像・音響機器</t>
  </si>
  <si>
    <t>電子計算機・同附属装置</t>
  </si>
  <si>
    <t>乗用車</t>
  </si>
  <si>
    <t>その他の自動車</t>
  </si>
  <si>
    <t>自動車部品・同附属品</t>
  </si>
  <si>
    <t>船舶・同修理</t>
  </si>
  <si>
    <t>その他の輸送機械・同修理</t>
  </si>
  <si>
    <t>印刷・製版・製本</t>
  </si>
  <si>
    <t>なめし革・革製品・毛皮</t>
  </si>
  <si>
    <t>再生資源回収・加工処理</t>
  </si>
  <si>
    <t>建設補修</t>
  </si>
  <si>
    <t>土木建設</t>
  </si>
  <si>
    <t>電力</t>
  </si>
  <si>
    <t>ガス・熱供給</t>
  </si>
  <si>
    <t>卸売</t>
  </si>
  <si>
    <t>小売</t>
  </si>
  <si>
    <t>不動産仲介及び賃貸</t>
  </si>
  <si>
    <t>住宅賃貸料</t>
  </si>
  <si>
    <t>運輸・郵便</t>
  </si>
  <si>
    <t>鉄道輸送</t>
  </si>
  <si>
    <t>道路輸送（自家輸送を除く。）</t>
  </si>
  <si>
    <t>水運</t>
  </si>
  <si>
    <t>航空輸送</t>
  </si>
  <si>
    <t>貨物利用運送</t>
  </si>
  <si>
    <t>倉庫</t>
  </si>
  <si>
    <t>運輸附帯サービス</t>
  </si>
  <si>
    <t>郵便・信書便</t>
  </si>
  <si>
    <t>通信</t>
  </si>
  <si>
    <t>放送</t>
  </si>
  <si>
    <t>情報サービス</t>
  </si>
  <si>
    <t>インターネット附随サービス</t>
  </si>
  <si>
    <t>映像・音声・文字情報制作</t>
  </si>
  <si>
    <t>公務（中央）</t>
  </si>
  <si>
    <t>教育</t>
  </si>
  <si>
    <t>研究</t>
  </si>
  <si>
    <t>医療</t>
  </si>
  <si>
    <t>保健衛生</t>
  </si>
  <si>
    <t>社会保険・社会福祉</t>
  </si>
  <si>
    <t>介護</t>
  </si>
  <si>
    <t>物品賃貸サービス</t>
  </si>
  <si>
    <t>広告</t>
  </si>
  <si>
    <t>自動車整備・機械修理</t>
  </si>
  <si>
    <t>その他の対事業所サービス</t>
  </si>
  <si>
    <t>対個人サービス</t>
  </si>
  <si>
    <t>宿泊業</t>
  </si>
  <si>
    <t>飲食サービス</t>
  </si>
  <si>
    <t>洗濯・理容・美容・浴場業</t>
  </si>
  <si>
    <t>娯楽サービス</t>
  </si>
  <si>
    <t>その他の対個人サービス</t>
  </si>
  <si>
    <t>分類不明</t>
  </si>
  <si>
    <t>その他</t>
  </si>
  <si>
    <t>住宅</t>
  </si>
  <si>
    <t>0114-011</t>
  </si>
  <si>
    <t>果実</t>
  </si>
  <si>
    <t>0115-029</t>
  </si>
  <si>
    <t>その他の飲料用作物</t>
  </si>
  <si>
    <t>0121-019</t>
  </si>
  <si>
    <t>その他の酪農生産物</t>
  </si>
  <si>
    <t>0121-099</t>
  </si>
  <si>
    <t>その他の畜産</t>
  </si>
  <si>
    <t>1519-091</t>
  </si>
  <si>
    <t>綱・網</t>
  </si>
  <si>
    <t>1521-011</t>
  </si>
  <si>
    <t>織物製衣服</t>
  </si>
  <si>
    <t>1521-021</t>
  </si>
  <si>
    <t>ニット製衣服</t>
  </si>
  <si>
    <t>1529-011</t>
  </si>
  <si>
    <t>寝具</t>
  </si>
  <si>
    <t>1529-021</t>
  </si>
  <si>
    <t>じゅうたん・床敷物</t>
  </si>
  <si>
    <t>1619-099</t>
  </si>
  <si>
    <t>他に分類されない木製品</t>
  </si>
  <si>
    <t>1621-011</t>
  </si>
  <si>
    <t>木製家具</t>
  </si>
  <si>
    <t>1621-021</t>
  </si>
  <si>
    <t>金属製家具</t>
  </si>
  <si>
    <t>1621-099</t>
  </si>
  <si>
    <t>その他の家具・装備品</t>
  </si>
  <si>
    <t>2729-041</t>
  </si>
  <si>
    <t>核燃料</t>
  </si>
  <si>
    <t>2811-011</t>
  </si>
  <si>
    <t>建設用金属製品</t>
  </si>
  <si>
    <t>2891-011</t>
  </si>
  <si>
    <t>ガス・石油機器・暖房・調理装置</t>
  </si>
  <si>
    <t>2899-021</t>
  </si>
  <si>
    <t>金属製容器・製缶板金製品</t>
  </si>
  <si>
    <t>2899-099</t>
  </si>
  <si>
    <t>他に分類されない金属製品</t>
  </si>
  <si>
    <t>2911-011</t>
  </si>
  <si>
    <t>ボイラ</t>
  </si>
  <si>
    <t>2911-021</t>
  </si>
  <si>
    <t>タービン</t>
  </si>
  <si>
    <t>2911-031</t>
  </si>
  <si>
    <t>原動機</t>
  </si>
  <si>
    <t>2912-011</t>
  </si>
  <si>
    <t>ポンプ・圧縮機</t>
  </si>
  <si>
    <t>2913-011</t>
  </si>
  <si>
    <t>運搬機械</t>
  </si>
  <si>
    <t>2914-011</t>
  </si>
  <si>
    <t>冷凍機・温湿調整装置</t>
  </si>
  <si>
    <t>2919-091</t>
  </si>
  <si>
    <t>動力伝導装置</t>
  </si>
  <si>
    <t>2919-099</t>
  </si>
  <si>
    <t>他に分類されないはん用機械</t>
  </si>
  <si>
    <t>3011-011</t>
  </si>
  <si>
    <t>農業用機械</t>
  </si>
  <si>
    <t>3012-011</t>
  </si>
  <si>
    <t>建設・鉱山機械</t>
  </si>
  <si>
    <t>3013-011</t>
  </si>
  <si>
    <t>繊維機械</t>
  </si>
  <si>
    <t>3014-011</t>
  </si>
  <si>
    <t>食品機械・同装置</t>
  </si>
  <si>
    <t>3014-012</t>
  </si>
  <si>
    <t>木材加工機械</t>
  </si>
  <si>
    <t>3014-013</t>
  </si>
  <si>
    <t>パルプ装置・製紙機械</t>
  </si>
  <si>
    <t>3014-014</t>
  </si>
  <si>
    <t>印刷・製本・紙工機械</t>
  </si>
  <si>
    <t>3014-015</t>
  </si>
  <si>
    <t>包装・荷造機械</t>
  </si>
  <si>
    <t>3015-011</t>
  </si>
  <si>
    <t>化学機械</t>
  </si>
  <si>
    <t>3015-021</t>
  </si>
  <si>
    <t>鋳造装置</t>
  </si>
  <si>
    <t>3015-022</t>
  </si>
  <si>
    <t>プラスチック加工機械</t>
  </si>
  <si>
    <t>3016-011</t>
  </si>
  <si>
    <t>金属工作機械</t>
  </si>
  <si>
    <t>3016-021</t>
  </si>
  <si>
    <t>金属加工機械</t>
  </si>
  <si>
    <t>3016-031</t>
  </si>
  <si>
    <t>機械工具</t>
  </si>
  <si>
    <t>3017-011</t>
  </si>
  <si>
    <t>半導体製造装置</t>
  </si>
  <si>
    <t>3019-011</t>
  </si>
  <si>
    <t>金型</t>
  </si>
  <si>
    <t>3019-021</t>
  </si>
  <si>
    <t>真空装置・真空機器</t>
  </si>
  <si>
    <t>3019-031</t>
  </si>
  <si>
    <t>ロボット</t>
  </si>
  <si>
    <t>3019-099</t>
  </si>
  <si>
    <t>その他の生産用機械</t>
  </si>
  <si>
    <t>3111-011</t>
  </si>
  <si>
    <t>複写機</t>
  </si>
  <si>
    <t>3111-099</t>
  </si>
  <si>
    <t>その他の事務用機械</t>
  </si>
  <si>
    <t>3112-011</t>
  </si>
  <si>
    <t>自動販売機</t>
  </si>
  <si>
    <t>3112-012</t>
  </si>
  <si>
    <t>娯楽用機器</t>
  </si>
  <si>
    <t>3112-019</t>
  </si>
  <si>
    <t>その他のサービス用機器</t>
  </si>
  <si>
    <t>3113-011</t>
  </si>
  <si>
    <t>計測機器</t>
  </si>
  <si>
    <t>3114-011</t>
  </si>
  <si>
    <t>医療用機械器具</t>
  </si>
  <si>
    <t>3115-011</t>
  </si>
  <si>
    <t>光学機械・レンズ</t>
  </si>
  <si>
    <t>3116-011</t>
  </si>
  <si>
    <t>武器</t>
  </si>
  <si>
    <t>3311-011</t>
  </si>
  <si>
    <t>発電機器</t>
  </si>
  <si>
    <t>3311-012</t>
  </si>
  <si>
    <t>電動機</t>
  </si>
  <si>
    <t>3311-021</t>
  </si>
  <si>
    <t>変圧器・変成器</t>
  </si>
  <si>
    <t>3311-031</t>
  </si>
  <si>
    <t>開閉制御装置・配電盤</t>
  </si>
  <si>
    <t>3311-099</t>
  </si>
  <si>
    <t>その他の産業用電気機器</t>
  </si>
  <si>
    <t>3321-011</t>
  </si>
  <si>
    <t>民生用エアコンディショナ</t>
  </si>
  <si>
    <t>3321-021</t>
  </si>
  <si>
    <t>民生用電気機器（エアコンを除く。）</t>
  </si>
  <si>
    <t>3331-011</t>
  </si>
  <si>
    <t>電子応用装置</t>
  </si>
  <si>
    <t>3332-011</t>
  </si>
  <si>
    <t>電気計測器</t>
  </si>
  <si>
    <t>3399-021</t>
  </si>
  <si>
    <t>電気照明器具</t>
  </si>
  <si>
    <t>3399-099</t>
  </si>
  <si>
    <t>その他の電気機械器具</t>
  </si>
  <si>
    <t>3411-011</t>
  </si>
  <si>
    <t>有線電気通信機器</t>
  </si>
  <si>
    <t>3411-021</t>
  </si>
  <si>
    <t>携帯電話機</t>
  </si>
  <si>
    <t>3411-031</t>
  </si>
  <si>
    <t>無線電気通信機器（携帯電話機を除く。）</t>
  </si>
  <si>
    <t>3411-041</t>
  </si>
  <si>
    <t>ラジオ・テレビ受信機</t>
  </si>
  <si>
    <t>3411-099</t>
  </si>
  <si>
    <t>その他の電気通信機器</t>
  </si>
  <si>
    <t>3412-011</t>
  </si>
  <si>
    <t>ビデオ機器・デジタルカメラ</t>
  </si>
  <si>
    <t>3412-021</t>
  </si>
  <si>
    <t>電気音響機器</t>
  </si>
  <si>
    <t>3421-011</t>
  </si>
  <si>
    <t>パーソナルコンピュータ</t>
  </si>
  <si>
    <t>3421-021</t>
  </si>
  <si>
    <t>電子計算機本体（パソコンを除く。）</t>
  </si>
  <si>
    <t>3421-031</t>
  </si>
  <si>
    <t>電子計算機附属装置</t>
  </si>
  <si>
    <t>3511-011</t>
  </si>
  <si>
    <t>3521-011</t>
  </si>
  <si>
    <t>トラック・バス・その他の自動車</t>
  </si>
  <si>
    <t>3522-011</t>
  </si>
  <si>
    <t>二輪自動車</t>
  </si>
  <si>
    <t>3541-011</t>
  </si>
  <si>
    <t>鋼船</t>
  </si>
  <si>
    <t>3541-021</t>
  </si>
  <si>
    <t>その他の船舶</t>
  </si>
  <si>
    <t>3541-031</t>
  </si>
  <si>
    <t>舶用内燃機関</t>
  </si>
  <si>
    <t>3591-011</t>
  </si>
  <si>
    <t>鉄道車両</t>
  </si>
  <si>
    <t>3592-011</t>
  </si>
  <si>
    <t>航空機</t>
  </si>
  <si>
    <t>3599-011</t>
  </si>
  <si>
    <t>自転車</t>
  </si>
  <si>
    <t>3599-091</t>
  </si>
  <si>
    <t>産業用運搬車両</t>
  </si>
  <si>
    <t>3599-099</t>
  </si>
  <si>
    <t>他に分類されない輸送機械</t>
  </si>
  <si>
    <t>3911-021</t>
  </si>
  <si>
    <t>運動用品</t>
  </si>
  <si>
    <t>3919-021</t>
  </si>
  <si>
    <t>時計</t>
  </si>
  <si>
    <t>3919-031</t>
  </si>
  <si>
    <t>楽器</t>
  </si>
  <si>
    <t>3919-099</t>
  </si>
  <si>
    <t>4111-011</t>
  </si>
  <si>
    <t>4111-021</t>
  </si>
  <si>
    <t>4112-011</t>
  </si>
  <si>
    <t>4112-021</t>
  </si>
  <si>
    <t>4121-011</t>
  </si>
  <si>
    <t>4131-011</t>
  </si>
  <si>
    <t>4131-021</t>
  </si>
  <si>
    <t>4131-031</t>
  </si>
  <si>
    <t>4191-011</t>
  </si>
  <si>
    <t>4191-021</t>
  </si>
  <si>
    <t>4191-031</t>
  </si>
  <si>
    <t>4191-099</t>
  </si>
  <si>
    <t>5111-011</t>
  </si>
  <si>
    <t>5112-011</t>
  </si>
  <si>
    <t>5511-011</t>
  </si>
  <si>
    <t>不動産仲介・管理業</t>
  </si>
  <si>
    <t>5712-011</t>
  </si>
  <si>
    <t>鉄道貨物輸送</t>
  </si>
  <si>
    <t>5722-011</t>
  </si>
  <si>
    <t>道路貨物輸送（自家輸送を除く。）</t>
  </si>
  <si>
    <t>5742-012</t>
  </si>
  <si>
    <t>沿海・内水面貨物輸送</t>
  </si>
  <si>
    <t>5743-011</t>
  </si>
  <si>
    <t>港湾運送</t>
  </si>
  <si>
    <t>5751-013</t>
  </si>
  <si>
    <t>国内航空貨物輸送</t>
  </si>
  <si>
    <t>5761-011</t>
  </si>
  <si>
    <t>5771-011</t>
  </si>
  <si>
    <t>5931-011</t>
  </si>
  <si>
    <t>ソフトウェア業</t>
  </si>
  <si>
    <t>5951-011</t>
  </si>
  <si>
    <t>映像・音声・文字情報制作（新聞・出版を除く。）</t>
  </si>
  <si>
    <t>6321-011</t>
  </si>
  <si>
    <t>自然科学研究機関（国公立）★★</t>
  </si>
  <si>
    <t>6321-021</t>
  </si>
  <si>
    <t>人文・社会科学研究機関（国公立）★★</t>
  </si>
  <si>
    <t>6321-031</t>
  </si>
  <si>
    <t>自然科学研究機関（非営利）★</t>
  </si>
  <si>
    <t>6321-041</t>
  </si>
  <si>
    <t>人文・社会科学研究機関（非営利）★</t>
  </si>
  <si>
    <t>6321-051</t>
  </si>
  <si>
    <t>自然科学研究機関</t>
  </si>
  <si>
    <t>6321-061</t>
  </si>
  <si>
    <t>人文・社会科学研究機関</t>
  </si>
  <si>
    <t>6322-011</t>
  </si>
  <si>
    <t>企業内研究開発</t>
  </si>
  <si>
    <t>6699-099</t>
  </si>
  <si>
    <t>TOTAL</t>
  </si>
  <si>
    <t>71</t>
    <phoneticPr fontId="3"/>
  </si>
  <si>
    <t>72</t>
    <phoneticPr fontId="3"/>
  </si>
  <si>
    <t>73</t>
    <phoneticPr fontId="3"/>
  </si>
  <si>
    <t>74</t>
    <phoneticPr fontId="3"/>
  </si>
  <si>
    <t>75</t>
    <phoneticPr fontId="3"/>
  </si>
  <si>
    <t>76</t>
    <phoneticPr fontId="3"/>
  </si>
  <si>
    <t>77</t>
    <phoneticPr fontId="3"/>
  </si>
  <si>
    <t>78</t>
    <phoneticPr fontId="3"/>
  </si>
  <si>
    <t>79</t>
    <phoneticPr fontId="3"/>
  </si>
  <si>
    <t>80</t>
    <phoneticPr fontId="3"/>
  </si>
  <si>
    <t>81</t>
    <phoneticPr fontId="3"/>
  </si>
  <si>
    <t>82</t>
    <phoneticPr fontId="3"/>
  </si>
  <si>
    <t>83</t>
    <phoneticPr fontId="3"/>
  </si>
  <si>
    <t>84</t>
    <phoneticPr fontId="3"/>
  </si>
  <si>
    <t>85</t>
    <phoneticPr fontId="3"/>
  </si>
  <si>
    <t>86</t>
    <phoneticPr fontId="3"/>
  </si>
  <si>
    <t>87</t>
    <phoneticPr fontId="3"/>
  </si>
  <si>
    <t>88</t>
    <phoneticPr fontId="3"/>
  </si>
  <si>
    <t>89</t>
    <phoneticPr fontId="3"/>
  </si>
  <si>
    <t>90</t>
    <phoneticPr fontId="3"/>
  </si>
  <si>
    <t>91</t>
    <phoneticPr fontId="3"/>
  </si>
  <si>
    <t>92</t>
    <phoneticPr fontId="3"/>
  </si>
  <si>
    <t>93</t>
    <phoneticPr fontId="3"/>
  </si>
  <si>
    <t>94</t>
    <phoneticPr fontId="3"/>
  </si>
  <si>
    <t>95</t>
    <phoneticPr fontId="3"/>
  </si>
  <si>
    <t>96</t>
    <phoneticPr fontId="3"/>
  </si>
  <si>
    <t>97</t>
    <phoneticPr fontId="3"/>
  </si>
  <si>
    <t>98</t>
    <phoneticPr fontId="3"/>
  </si>
  <si>
    <t>99</t>
    <phoneticPr fontId="3"/>
  </si>
  <si>
    <t>100</t>
    <phoneticPr fontId="3"/>
  </si>
  <si>
    <t>101</t>
    <phoneticPr fontId="3"/>
  </si>
  <si>
    <t>102</t>
    <phoneticPr fontId="3"/>
  </si>
  <si>
    <t>103</t>
    <phoneticPr fontId="3"/>
  </si>
  <si>
    <t>104</t>
    <phoneticPr fontId="3"/>
  </si>
  <si>
    <t>その他の輸送機械・同修理</t>
    <phoneticPr fontId="3"/>
  </si>
  <si>
    <t>その他の輸送機械・同修理-鉄道車両・同修理</t>
  </si>
  <si>
    <t>その他の輸送機械・同修理-鉄道車両・同修理</t>
    <phoneticPr fontId="3"/>
  </si>
  <si>
    <t>電力</t>
    <phoneticPr fontId="3"/>
  </si>
  <si>
    <t>電力-風力発電</t>
  </si>
  <si>
    <t>電力-風力発電</t>
    <phoneticPr fontId="3"/>
  </si>
  <si>
    <t>電力-太陽光発電</t>
  </si>
  <si>
    <t>電力-太陽光発電</t>
    <phoneticPr fontId="3"/>
  </si>
  <si>
    <t>電力-その他の再生可能エネルギー利用発電</t>
  </si>
  <si>
    <t>電力-その他の再生可能エネルギー利用発電</t>
    <phoneticPr fontId="3"/>
  </si>
  <si>
    <t>運輸附帯サービス</t>
    <phoneticPr fontId="3"/>
  </si>
  <si>
    <t>運輸附帯サービス-水運施設管理</t>
  </si>
  <si>
    <t>運輸附帯サービス-水運施設管理</t>
    <phoneticPr fontId="3"/>
  </si>
  <si>
    <t>運輸附帯サービス-航空施設管理</t>
  </si>
  <si>
    <t>運輸附帯サービス-航空施設管理</t>
    <phoneticPr fontId="3"/>
  </si>
  <si>
    <t>105</t>
    <phoneticPr fontId="3"/>
  </si>
  <si>
    <t>106</t>
    <phoneticPr fontId="3"/>
  </si>
  <si>
    <t>107</t>
    <phoneticPr fontId="3"/>
  </si>
  <si>
    <t>108</t>
    <phoneticPr fontId="3"/>
  </si>
  <si>
    <t>109</t>
    <phoneticPr fontId="3"/>
  </si>
  <si>
    <t>110</t>
    <phoneticPr fontId="3"/>
  </si>
  <si>
    <t>111</t>
    <phoneticPr fontId="3"/>
  </si>
  <si>
    <t>112</t>
    <phoneticPr fontId="3"/>
  </si>
  <si>
    <t>113</t>
    <phoneticPr fontId="3"/>
  </si>
  <si>
    <t>114</t>
    <phoneticPr fontId="3"/>
  </si>
  <si>
    <t>115</t>
    <phoneticPr fontId="3"/>
  </si>
  <si>
    <t>116</t>
  </si>
  <si>
    <t>117</t>
    <phoneticPr fontId="3"/>
  </si>
  <si>
    <t>118</t>
    <phoneticPr fontId="3"/>
  </si>
  <si>
    <t>119</t>
    <phoneticPr fontId="3"/>
  </si>
  <si>
    <t>120</t>
    <phoneticPr fontId="3"/>
  </si>
  <si>
    <t>121</t>
    <phoneticPr fontId="3"/>
  </si>
  <si>
    <t>122</t>
    <phoneticPr fontId="3"/>
  </si>
  <si>
    <t>123</t>
    <phoneticPr fontId="3"/>
  </si>
  <si>
    <t>124</t>
    <phoneticPr fontId="3"/>
  </si>
  <si>
    <t>125</t>
    <phoneticPr fontId="3"/>
  </si>
  <si>
    <t>126</t>
    <phoneticPr fontId="3"/>
  </si>
  <si>
    <t>127</t>
    <phoneticPr fontId="3"/>
  </si>
  <si>
    <t>128</t>
    <phoneticPr fontId="3"/>
  </si>
  <si>
    <t>129</t>
    <phoneticPr fontId="3"/>
  </si>
  <si>
    <t>130</t>
    <phoneticPr fontId="3"/>
  </si>
  <si>
    <t>131</t>
    <phoneticPr fontId="3"/>
  </si>
  <si>
    <t>132</t>
    <phoneticPr fontId="3"/>
  </si>
  <si>
    <t>133</t>
    <phoneticPr fontId="3"/>
  </si>
  <si>
    <t>134</t>
    <phoneticPr fontId="3"/>
  </si>
  <si>
    <t>135</t>
    <phoneticPr fontId="3"/>
  </si>
  <si>
    <t>136</t>
    <phoneticPr fontId="3"/>
  </si>
  <si>
    <t>137</t>
    <phoneticPr fontId="3"/>
  </si>
  <si>
    <t>138</t>
    <phoneticPr fontId="3"/>
  </si>
  <si>
    <t>139</t>
    <phoneticPr fontId="3"/>
  </si>
  <si>
    <t>TOTAL（建設除き）</t>
    <rPh sb="6" eb="8">
      <t>ケンセツ</t>
    </rPh>
    <rPh sb="8" eb="9">
      <t>ノゾ</t>
    </rPh>
    <phoneticPr fontId="3"/>
  </si>
  <si>
    <t>設備投資額</t>
    <rPh sb="0" eb="2">
      <t>セツビ</t>
    </rPh>
    <rPh sb="2" eb="4">
      <t>トウシ</t>
    </rPh>
    <rPh sb="4" eb="5">
      <t>ガク</t>
    </rPh>
    <phoneticPr fontId="3"/>
  </si>
  <si>
    <t>飼料・有機質肥料</t>
    <phoneticPr fontId="3"/>
  </si>
  <si>
    <t>【投資対象部門　※下表にない部門の推計はできませんのでご留意ください】</t>
    <rPh sb="1" eb="3">
      <t>トウシ</t>
    </rPh>
    <rPh sb="3" eb="5">
      <t>タイショウ</t>
    </rPh>
    <rPh sb="5" eb="7">
      <t>ブモン</t>
    </rPh>
    <rPh sb="9" eb="11">
      <t>カヒョウ</t>
    </rPh>
    <rPh sb="14" eb="16">
      <t>ブモン</t>
    </rPh>
    <rPh sb="17" eb="19">
      <t>スイケイ</t>
    </rPh>
    <rPh sb="28" eb="30">
      <t>リュウイ</t>
    </rPh>
    <phoneticPr fontId="3"/>
  </si>
  <si>
    <t>投資対象部門</t>
    <rPh sb="0" eb="2">
      <t>トウシ</t>
    </rPh>
    <rPh sb="2" eb="4">
      <t>タイショウ</t>
    </rPh>
    <rPh sb="4" eb="6">
      <t>ブモン</t>
    </rPh>
    <phoneticPr fontId="3"/>
  </si>
  <si>
    <t>投資対象部門は、総務省「平成27年（2015年）産業連関表」の</t>
    <rPh sb="0" eb="2">
      <t>トウシ</t>
    </rPh>
    <rPh sb="2" eb="4">
      <t>タイショウ</t>
    </rPh>
    <rPh sb="4" eb="6">
      <t>ブモン</t>
    </rPh>
    <rPh sb="8" eb="11">
      <t>ソウムショウ</t>
    </rPh>
    <phoneticPr fontId="3"/>
  </si>
  <si>
    <t>固定資本マトリックス（民間）における資本形成部門を採用</t>
    <rPh sb="18" eb="20">
      <t>シホン</t>
    </rPh>
    <rPh sb="20" eb="22">
      <t>ケイセイ</t>
    </rPh>
    <rPh sb="22" eb="24">
      <t>ブモン</t>
    </rPh>
    <rPh sb="25" eb="27">
      <t>サイヨウ</t>
    </rPh>
    <phoneticPr fontId="3"/>
  </si>
  <si>
    <t>※本調達率は設備投資額における調達にのみ反映</t>
    <rPh sb="1" eb="2">
      <t>ホン</t>
    </rPh>
    <rPh sb="2" eb="4">
      <t>チョウタツ</t>
    </rPh>
    <rPh sb="4" eb="5">
      <t>リツ</t>
    </rPh>
    <rPh sb="6" eb="8">
      <t>セツビ</t>
    </rPh>
    <rPh sb="8" eb="10">
      <t>トウシ</t>
    </rPh>
    <rPh sb="10" eb="11">
      <t>ガク</t>
    </rPh>
    <rPh sb="15" eb="17">
      <t>チョウタツ</t>
    </rPh>
    <rPh sb="20" eb="22">
      <t>ハンエイ</t>
    </rPh>
    <phoneticPr fontId="3"/>
  </si>
  <si>
    <t>計算用</t>
    <rPh sb="0" eb="3">
      <t>ケイサンヨウ</t>
    </rPh>
    <phoneticPr fontId="3"/>
  </si>
  <si>
    <t>設備投資額
（万円）</t>
    <rPh sb="0" eb="2">
      <t>セツビ</t>
    </rPh>
    <rPh sb="2" eb="4">
      <t>トウシ</t>
    </rPh>
    <rPh sb="4" eb="5">
      <t>ガク</t>
    </rPh>
    <rPh sb="7" eb="9">
      <t>マンエン</t>
    </rPh>
    <phoneticPr fontId="3"/>
  </si>
  <si>
    <t>設備投資額
（万円）
（×市内調達率）</t>
    <rPh sb="0" eb="2">
      <t>セツビ</t>
    </rPh>
    <rPh sb="2" eb="4">
      <t>トウシ</t>
    </rPh>
    <rPh sb="4" eb="5">
      <t>ガク</t>
    </rPh>
    <rPh sb="7" eb="9">
      <t>マンエン</t>
    </rPh>
    <rPh sb="13" eb="15">
      <t>シナイ</t>
    </rPh>
    <rPh sb="15" eb="17">
      <t>チョウタツ</t>
    </rPh>
    <rPh sb="17" eb="18">
      <t>リツ</t>
    </rPh>
    <phoneticPr fontId="3"/>
  </si>
  <si>
    <t>設備投資額（×市内調達率）</t>
    <rPh sb="0" eb="2">
      <t>セツビ</t>
    </rPh>
    <rPh sb="2" eb="4">
      <t>トウシ</t>
    </rPh>
    <rPh sb="4" eb="5">
      <t>ガク</t>
    </rPh>
    <rPh sb="7" eb="9">
      <t>シナイ</t>
    </rPh>
    <rPh sb="9" eb="11">
      <t>チョウタツ</t>
    </rPh>
    <rPh sb="11" eb="12">
      <t>リツ</t>
    </rPh>
    <phoneticPr fontId="3"/>
  </si>
  <si>
    <t>RANK</t>
    <phoneticPr fontId="3"/>
  </si>
  <si>
    <t>-</t>
    <phoneticPr fontId="3"/>
  </si>
  <si>
    <t>設備投資額
内訳額</t>
    <rPh sb="0" eb="2">
      <t>セツビ</t>
    </rPh>
    <rPh sb="2" eb="4">
      <t>トウシ</t>
    </rPh>
    <rPh sb="4" eb="5">
      <t>ガク</t>
    </rPh>
    <rPh sb="6" eb="8">
      <t>ウチワケ</t>
    </rPh>
    <rPh sb="8" eb="9">
      <t>ガク</t>
    </rPh>
    <phoneticPr fontId="3"/>
  </si>
  <si>
    <t>×投入係数</t>
    <phoneticPr fontId="3"/>
  </si>
  <si>
    <t>（注）小数点以下の四捨五入により合計が一致しない場合がある。</t>
    <rPh sb="1" eb="2">
      <t>チュウ</t>
    </rPh>
    <rPh sb="3" eb="6">
      <t>ショウスウテン</t>
    </rPh>
    <rPh sb="6" eb="8">
      <t>イカ</t>
    </rPh>
    <rPh sb="9" eb="13">
      <t>シシャゴニュウ</t>
    </rPh>
    <rPh sb="16" eb="18">
      <t>ゴウケイ</t>
    </rPh>
    <rPh sb="19" eb="21">
      <t>イッチ</t>
    </rPh>
    <rPh sb="24" eb="26">
      <t>バアイ</t>
    </rPh>
    <phoneticPr fontId="3"/>
  </si>
  <si>
    <t>【記入例】
郡上市内において、新たに食料品工場の設備投資（設備投資額200,000万円）を行った際の、市内における経済波及効果を推計する。</t>
    <rPh sb="1" eb="3">
      <t>キニュウ</t>
    </rPh>
    <rPh sb="3" eb="4">
      <t>レイ</t>
    </rPh>
    <rPh sb="6" eb="9">
      <t>グジョウシ</t>
    </rPh>
    <rPh sb="9" eb="10">
      <t>ナイ</t>
    </rPh>
    <rPh sb="15" eb="16">
      <t>アラ</t>
    </rPh>
    <rPh sb="24" eb="26">
      <t>セツビ</t>
    </rPh>
    <rPh sb="26" eb="28">
      <t>トウシ</t>
    </rPh>
    <rPh sb="44" eb="45">
      <t>オコナ</t>
    </rPh>
    <rPh sb="47" eb="48">
      <t>サイ</t>
    </rPh>
    <rPh sb="50" eb="52">
      <t>シナイ</t>
    </rPh>
    <rPh sb="56" eb="58">
      <t>ケイザイ</t>
    </rPh>
    <rPh sb="58" eb="60">
      <t>ハキュウ</t>
    </rPh>
    <rPh sb="60" eb="62">
      <t>コウカ</t>
    </rPh>
    <rPh sb="63" eb="65">
      <t>スイケイ</t>
    </rPh>
    <phoneticPr fontId="3"/>
  </si>
  <si>
    <t>石油・石炭・プラスチック・ゴム製品</t>
    <phoneticPr fontId="3"/>
  </si>
  <si>
    <t>固定資本マトリックス（民間）（投入係数表）</t>
    <rPh sb="0" eb="2">
      <t>コテイ</t>
    </rPh>
    <rPh sb="2" eb="4">
      <t>シホン</t>
    </rPh>
    <rPh sb="11" eb="13">
      <t>ミンカン</t>
    </rPh>
    <rPh sb="15" eb="17">
      <t>トウニュウ</t>
    </rPh>
    <rPh sb="17" eb="19">
      <t>ケイスウ</t>
    </rPh>
    <rPh sb="19" eb="20">
      <t>ヒョウ</t>
    </rPh>
    <phoneticPr fontId="3"/>
  </si>
  <si>
    <t>石油・石炭・プラスチック・ゴム製品</t>
    <rPh sb="0" eb="2">
      <t>セキユ</t>
    </rPh>
    <rPh sb="3" eb="5">
      <t>セキタン</t>
    </rPh>
    <phoneticPr fontId="3"/>
  </si>
  <si>
    <t>設備投資額内訳</t>
    <rPh sb="0" eb="2">
      <t>セツビ</t>
    </rPh>
    <rPh sb="2" eb="4">
      <t>トウシ</t>
    </rPh>
    <rPh sb="4" eb="5">
      <t>ガク</t>
    </rPh>
    <rPh sb="5" eb="7">
      <t>ウチワケ</t>
    </rPh>
    <phoneticPr fontId="3"/>
  </si>
  <si>
    <t>設備投資額内訳</t>
    <rPh sb="0" eb="2">
      <t>セツビ</t>
    </rPh>
    <rPh sb="2" eb="4">
      <t>トウシ</t>
    </rPh>
    <rPh sb="4" eb="5">
      <t>ガク</t>
    </rPh>
    <rPh sb="5" eb="7">
      <t>ウチワケ</t>
    </rPh>
    <phoneticPr fontId="3"/>
  </si>
  <si>
    <t>設備投資額内訳
※四捨五入（調整後）</t>
    <rPh sb="0" eb="2">
      <t>セツビ</t>
    </rPh>
    <rPh sb="2" eb="4">
      <t>トウシ</t>
    </rPh>
    <rPh sb="4" eb="5">
      <t>ガク</t>
    </rPh>
    <rPh sb="5" eb="7">
      <t>ウチワケ</t>
    </rPh>
    <rPh sb="9" eb="13">
      <t>シシャゴニュウ</t>
    </rPh>
    <rPh sb="14" eb="16">
      <t>チョウセイ</t>
    </rPh>
    <rPh sb="16" eb="17">
      <t>ゴ</t>
    </rPh>
    <phoneticPr fontId="3"/>
  </si>
  <si>
    <t>設備投資額内訳
※四捨五入</t>
    <rPh sb="0" eb="2">
      <t>セツビ</t>
    </rPh>
    <rPh sb="2" eb="4">
      <t>トウシ</t>
    </rPh>
    <rPh sb="4" eb="5">
      <t>ガク</t>
    </rPh>
    <rPh sb="5" eb="7">
      <t>ウチワケ</t>
    </rPh>
    <rPh sb="9" eb="13">
      <t>シシャゴニュウ</t>
    </rPh>
    <phoneticPr fontId="3"/>
  </si>
  <si>
    <t>※建設（補修）は対象外。「公共事業投資（建設）ツール」を利用のこと。</t>
    <rPh sb="1" eb="3">
      <t>ケンセツ</t>
    </rPh>
    <rPh sb="4" eb="6">
      <t>ホシュウ</t>
    </rPh>
    <rPh sb="8" eb="11">
      <t>タイショウガイ</t>
    </rPh>
    <rPh sb="13" eb="15">
      <t>コウキョウ</t>
    </rPh>
    <rPh sb="15" eb="17">
      <t>ジギョウ</t>
    </rPh>
    <rPh sb="17" eb="19">
      <t>トウシ</t>
    </rPh>
    <rPh sb="20" eb="22">
      <t>ケンセツ</t>
    </rPh>
    <rPh sb="28" eb="30">
      <t>リヨウ</t>
    </rPh>
    <phoneticPr fontId="3"/>
  </si>
  <si>
    <t>固定資本マトリックス（民間）　【生産者価格表】</t>
    <rPh sb="16" eb="19">
      <t>セイサンシャ</t>
    </rPh>
    <rPh sb="19" eb="21">
      <t>カカク</t>
    </rPh>
    <rPh sb="21" eb="22">
      <t>ヒョウ</t>
    </rPh>
    <phoneticPr fontId="3"/>
  </si>
  <si>
    <t>×市内調達率</t>
    <phoneticPr fontId="3"/>
  </si>
  <si>
    <t>×固定資本マトリックス</t>
    <rPh sb="1" eb="3">
      <t>コテイ</t>
    </rPh>
    <rPh sb="3" eb="5">
      <t>シホン</t>
    </rPh>
    <phoneticPr fontId="3"/>
  </si>
  <si>
    <t>【参考】平成27年（2015年）産業連関表における部門分類　https://www.soumu.go.jp/toukei_toukatsu/data/io/youkou_2015.htm</t>
    <rPh sb="1" eb="3">
      <t>サンコウ</t>
    </rPh>
    <phoneticPr fontId="3"/>
  </si>
  <si>
    <t>●年●月●日</t>
    <rPh sb="1" eb="2">
      <t>ネン</t>
    </rPh>
    <rPh sb="3" eb="4">
      <t>ガツ</t>
    </rPh>
    <rPh sb="5" eb="6">
      <t>ニチ</t>
    </rPh>
    <phoneticPr fontId="3"/>
  </si>
  <si>
    <t>設備投資額は、実額（消費税等込）ベースの（予算）総額を入力</t>
    <rPh sb="0" eb="2">
      <t>セツビ</t>
    </rPh>
    <rPh sb="2" eb="4">
      <t>トウシ</t>
    </rPh>
    <rPh sb="4" eb="5">
      <t>ガク</t>
    </rPh>
    <rPh sb="7" eb="9">
      <t>ジツガク</t>
    </rPh>
    <rPh sb="10" eb="13">
      <t>ショウヒゼイ</t>
    </rPh>
    <rPh sb="13" eb="14">
      <t>トウ</t>
    </rPh>
    <rPh sb="14" eb="15">
      <t>コ</t>
    </rPh>
    <rPh sb="21" eb="23">
      <t>ヨサン</t>
    </rPh>
    <rPh sb="24" eb="26">
      <t>ソウガク</t>
    </rPh>
    <rPh sb="27" eb="29">
      <t>ニュウリョク</t>
    </rPh>
    <phoneticPr fontId="3"/>
  </si>
  <si>
    <t>開放経済型</t>
  </si>
  <si>
    <t/>
  </si>
  <si>
    <t>総合効果</t>
    <rPh sb="0" eb="2">
      <t>ソウゴウ</t>
    </rPh>
    <rPh sb="2" eb="4">
      <t>コウカ</t>
    </rPh>
    <phoneticPr fontId="3"/>
  </si>
  <si>
    <t>民間設備投資の経済波及効果の推計</t>
    <rPh sb="0" eb="2">
      <t>ミンカン</t>
    </rPh>
    <rPh sb="2" eb="4">
      <t>セツビ</t>
    </rPh>
    <rPh sb="4" eb="6">
      <t>トウシ</t>
    </rPh>
    <rPh sb="7" eb="9">
      <t>ケイザイ</t>
    </rPh>
    <rPh sb="9" eb="11">
      <t>ハキュウ</t>
    </rPh>
    <rPh sb="11" eb="13">
      <t>コウカ</t>
    </rPh>
    <rPh sb="14" eb="16">
      <t>スイケイ</t>
    </rPh>
    <phoneticPr fontId="3"/>
  </si>
  <si>
    <t>民間設備投資の経済波及効果の推計　フロー図</t>
    <rPh sb="7" eb="9">
      <t>ケイザイ</t>
    </rPh>
    <rPh sb="14" eb="16">
      <t>スイケイ</t>
    </rPh>
    <rPh sb="20" eb="21">
      <t>ズ</t>
    </rPh>
    <phoneticPr fontId="11"/>
  </si>
  <si>
    <t>民間設備投資の経済波及効果の推計　総括表</t>
    <rPh sb="7" eb="9">
      <t>ケイザイ</t>
    </rPh>
    <rPh sb="17" eb="19">
      <t>ソウカツ</t>
    </rPh>
    <rPh sb="19" eb="20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</si>
</sst>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gggee&quot;年&quot;mm&quot;月&quot;dd&quot;日&quot;"/>
    <numFmt numFmtId="177" formatCode="0.0"/>
    <numFmt numFmtId="178" formatCode="0.000000000000000000"/>
    <numFmt numFmtId="179" formatCode="#,##0.00&quot;倍&quot;;[Red]\-#,##0.00"/>
    <numFmt numFmtId="180" formatCode="0###"/>
    <numFmt numFmtId="181" formatCode="0.000000_ "/>
    <numFmt numFmtId="182" formatCode="#,##0_ "/>
    <numFmt numFmtId="183" formatCode="#,##0.00000_ "/>
    <numFmt numFmtId="184" formatCode="#,##0.000000_ "/>
    <numFmt numFmtId="185" formatCode="#,##0.0;[Red]\-#,##0.0"/>
    <numFmt numFmtId="186" formatCode="0.00\ &quot;倍&quot;"/>
    <numFmt numFmtId="187" formatCode="#,##0.0"/>
  </numFmts>
  <fonts count="34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color theme="1"/>
      <name val="ＭＳ ゴシック"/>
      <family val="3"/>
      <charset val="128"/>
    </font>
    <font>
      <sz val="6"/>
      <name val="Yu Gothic"/>
      <family val="3"/>
      <charset val="128"/>
      <scheme val="minor"/>
    </font>
    <font>
      <b/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u/>
      <sz val="11"/>
      <color theme="10"/>
      <name val="Yu Gothic"/>
      <family val="2"/>
      <scheme val="minor"/>
    </font>
    <font>
      <u/>
      <sz val="11"/>
      <color theme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55">
    <border>
      <left/>
      <right/>
      <top/>
      <bottom/>
      <diagonal/>
    </border>
    <border>
      <left style="double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/>
      <top/>
      <bottom style="double">
        <color theme="0"/>
      </bottom>
      <diagonal/>
    </border>
    <border>
      <left/>
      <right/>
      <top/>
      <bottom style="double">
        <color theme="0"/>
      </bottom>
      <diagonal/>
    </border>
    <border>
      <left/>
      <right style="double">
        <color theme="0"/>
      </right>
      <top/>
      <bottom style="double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</borders>
  <cellStyleXfs count="11">
    <xf numFmtId="0" fontId="0" fillId="0" borderId="0"/>
    <xf numFmtId="38" fontId="1" fillId="0" borderId="0" applyFont="0" applyFill="0" applyBorder="0" applyAlignment="0" applyProtection="0">
      <alignment vertical="center"/>
    </xf>
    <xf numFmtId="0" fontId="8" fillId="0" borderId="0"/>
    <xf numFmtId="0" fontId="1" fillId="0" borderId="0"/>
    <xf numFmtId="0" fontId="1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  <xf numFmtId="38" fontId="24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472">
    <xf numFmtId="0" fontId="0" fillId="0" borderId="0" xfId="0"/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37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4" borderId="32" xfId="0" applyFont="1" applyFill="1" applyBorder="1" applyAlignment="1">
      <alignment vertical="center"/>
    </xf>
    <xf numFmtId="0" fontId="2" fillId="4" borderId="33" xfId="0" applyFont="1" applyFill="1" applyBorder="1" applyAlignment="1">
      <alignment vertical="center"/>
    </xf>
    <xf numFmtId="0" fontId="2" fillId="4" borderId="34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34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6" xfId="0" applyFont="1" applyFill="1" applyBorder="1" applyAlignment="1">
      <alignment vertical="center"/>
    </xf>
    <xf numFmtId="180" fontId="9" fillId="2" borderId="13" xfId="4" applyNumberFormat="1" applyFont="1" applyFill="1" applyBorder="1" applyAlignment="1">
      <alignment horizontal="right"/>
    </xf>
    <xf numFmtId="0" fontId="9" fillId="2" borderId="7" xfId="2" applyFont="1" applyFill="1" applyBorder="1" applyAlignment="1">
      <alignment horizontal="center" vertical="top" shrinkToFit="1"/>
    </xf>
    <xf numFmtId="0" fontId="9" fillId="2" borderId="9" xfId="2" applyFont="1" applyFill="1" applyBorder="1" applyAlignment="1">
      <alignment horizontal="center" vertical="top" shrinkToFit="1"/>
    </xf>
    <xf numFmtId="180" fontId="9" fillId="2" borderId="7" xfId="4" applyNumberFormat="1" applyFont="1" applyFill="1" applyBorder="1" applyAlignment="1">
      <alignment horizontal="center" vertical="top" shrinkToFit="1"/>
    </xf>
    <xf numFmtId="180" fontId="9" fillId="2" borderId="35" xfId="4" applyNumberFormat="1" applyFont="1" applyFill="1" applyBorder="1" applyAlignment="1">
      <alignment horizontal="center" vertical="top" shrinkToFit="1"/>
    </xf>
    <xf numFmtId="180" fontId="9" fillId="2" borderId="0" xfId="4" applyNumberFormat="1" applyFont="1" applyFill="1" applyAlignment="1">
      <alignment horizontal="center" vertical="top" shrinkToFit="1"/>
    </xf>
    <xf numFmtId="0" fontId="9" fillId="2" borderId="12" xfId="2" applyFont="1" applyFill="1" applyBorder="1" applyAlignment="1">
      <alignment horizontal="center" vertical="top" shrinkToFit="1"/>
    </xf>
    <xf numFmtId="0" fontId="9" fillId="2" borderId="14" xfId="2" applyFont="1" applyFill="1" applyBorder="1" applyAlignment="1">
      <alignment horizontal="center" vertical="top" shrinkToFit="1"/>
    </xf>
    <xf numFmtId="180" fontId="9" fillId="2" borderId="12" xfId="4" applyNumberFormat="1" applyFont="1" applyFill="1" applyBorder="1" applyAlignment="1">
      <alignment horizontal="center" vertical="top" wrapText="1"/>
    </xf>
    <xf numFmtId="180" fontId="9" fillId="2" borderId="37" xfId="4" applyNumberFormat="1" applyFont="1" applyFill="1" applyBorder="1" applyAlignment="1">
      <alignment horizontal="center" vertical="top" wrapText="1"/>
    </xf>
    <xf numFmtId="180" fontId="9" fillId="2" borderId="0" xfId="4" applyNumberFormat="1" applyFont="1" applyFill="1" applyAlignment="1">
      <alignment horizontal="center" vertical="top" wrapText="1"/>
    </xf>
    <xf numFmtId="180" fontId="9" fillId="2" borderId="7" xfId="4" applyNumberFormat="1" applyFont="1" applyFill="1" applyBorder="1" applyAlignment="1">
      <alignment horizontal="center" vertical="center" shrinkToFit="1"/>
    </xf>
    <xf numFmtId="180" fontId="9" fillId="2" borderId="9" xfId="4" applyNumberFormat="1" applyFont="1" applyFill="1" applyBorder="1" applyAlignment="1">
      <alignment vertical="center" shrinkToFit="1"/>
    </xf>
    <xf numFmtId="181" fontId="9" fillId="2" borderId="35" xfId="5" applyNumberFormat="1" applyFont="1" applyFill="1" applyBorder="1" applyAlignment="1">
      <alignment vertical="center" shrinkToFit="1"/>
    </xf>
    <xf numFmtId="182" fontId="9" fillId="2" borderId="0" xfId="2" applyNumberFormat="1" applyFont="1" applyFill="1" applyAlignment="1">
      <alignment vertical="center" shrinkToFit="1"/>
    </xf>
    <xf numFmtId="180" fontId="9" fillId="2" borderId="10" xfId="4" applyNumberFormat="1" applyFont="1" applyFill="1" applyBorder="1" applyAlignment="1">
      <alignment horizontal="center" vertical="center" shrinkToFit="1"/>
    </xf>
    <xf numFmtId="180" fontId="9" fillId="2" borderId="11" xfId="4" applyNumberFormat="1" applyFont="1" applyFill="1" applyBorder="1" applyAlignment="1">
      <alignment vertical="center" shrinkToFit="1"/>
    </xf>
    <xf numFmtId="181" fontId="9" fillId="2" borderId="36" xfId="5" applyNumberFormat="1" applyFont="1" applyFill="1" applyBorder="1" applyAlignment="1">
      <alignment vertical="center" shrinkToFit="1"/>
    </xf>
    <xf numFmtId="180" fontId="9" fillId="2" borderId="38" xfId="4" applyNumberFormat="1" applyFont="1" applyFill="1" applyBorder="1" applyAlignment="1">
      <alignment horizontal="center" vertical="center" shrinkToFit="1"/>
    </xf>
    <xf numFmtId="180" fontId="9" fillId="2" borderId="39" xfId="4" applyNumberFormat="1" applyFont="1" applyFill="1" applyBorder="1" applyAlignment="1">
      <alignment vertical="center" shrinkToFit="1"/>
    </xf>
    <xf numFmtId="181" fontId="9" fillId="2" borderId="40" xfId="5" applyNumberFormat="1" applyFont="1" applyFill="1" applyBorder="1" applyAlignment="1">
      <alignment vertical="center" shrinkToFit="1"/>
    </xf>
    <xf numFmtId="180" fontId="9" fillId="2" borderId="32" xfId="4" applyNumberFormat="1" applyFont="1" applyFill="1" applyBorder="1" applyAlignment="1">
      <alignment horizontal="center" vertical="center" shrinkToFit="1"/>
    </xf>
    <xf numFmtId="180" fontId="9" fillId="2" borderId="34" xfId="4" applyNumberFormat="1" applyFont="1" applyFill="1" applyBorder="1" applyAlignment="1">
      <alignment vertical="center" shrinkToFit="1"/>
    </xf>
    <xf numFmtId="181" fontId="9" fillId="2" borderId="32" xfId="5" applyNumberFormat="1" applyFont="1" applyFill="1" applyBorder="1" applyAlignment="1">
      <alignment vertical="center" shrinkToFit="1"/>
    </xf>
    <xf numFmtId="181" fontId="9" fillId="2" borderId="31" xfId="5" applyNumberFormat="1" applyFont="1" applyFill="1" applyBorder="1" applyAlignment="1">
      <alignment vertical="center" shrinkToFit="1"/>
    </xf>
    <xf numFmtId="180" fontId="9" fillId="2" borderId="32" xfId="4" quotePrefix="1" applyNumberFormat="1" applyFont="1" applyFill="1" applyBorder="1" applyAlignment="1">
      <alignment horizontal="center" vertical="center" shrinkToFit="1"/>
    </xf>
    <xf numFmtId="0" fontId="9" fillId="2" borderId="0" xfId="2" applyFont="1" applyFill="1" applyAlignment="1">
      <alignment horizontal="left"/>
    </xf>
    <xf numFmtId="0" fontId="9" fillId="2" borderId="0" xfId="2" applyFont="1" applyFill="1"/>
    <xf numFmtId="0" fontId="2" fillId="2" borderId="15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15" fillId="2" borderId="0" xfId="3" applyFont="1" applyFill="1" applyAlignment="1">
      <alignment vertical="center"/>
    </xf>
    <xf numFmtId="0" fontId="15" fillId="2" borderId="0" xfId="3" applyFont="1" applyFill="1"/>
    <xf numFmtId="38" fontId="15" fillId="2" borderId="0" xfId="6" applyFont="1" applyFill="1" applyAlignment="1">
      <alignment vertical="center"/>
    </xf>
    <xf numFmtId="38" fontId="9" fillId="2" borderId="7" xfId="1" applyFont="1" applyFill="1" applyBorder="1" applyAlignment="1">
      <alignment vertical="center" shrinkToFit="1"/>
    </xf>
    <xf numFmtId="38" fontId="9" fillId="2" borderId="35" xfId="1" applyFont="1" applyFill="1" applyBorder="1" applyAlignment="1">
      <alignment vertical="center" shrinkToFit="1"/>
    </xf>
    <xf numFmtId="38" fontId="9" fillId="2" borderId="10" xfId="1" applyFont="1" applyFill="1" applyBorder="1" applyAlignment="1">
      <alignment vertical="center" shrinkToFit="1"/>
    </xf>
    <xf numFmtId="38" fontId="9" fillId="2" borderId="36" xfId="1" applyFont="1" applyFill="1" applyBorder="1" applyAlignment="1">
      <alignment vertical="center" shrinkToFit="1"/>
    </xf>
    <xf numFmtId="38" fontId="9" fillId="2" borderId="38" xfId="1" applyFont="1" applyFill="1" applyBorder="1" applyAlignment="1">
      <alignment vertical="center" shrinkToFit="1"/>
    </xf>
    <xf numFmtId="38" fontId="9" fillId="2" borderId="40" xfId="1" applyFont="1" applyFill="1" applyBorder="1" applyAlignment="1">
      <alignment vertical="center" shrinkToFit="1"/>
    </xf>
    <xf numFmtId="38" fontId="9" fillId="2" borderId="32" xfId="1" applyFont="1" applyFill="1" applyBorder="1" applyAlignment="1">
      <alignment vertical="center" shrinkToFit="1"/>
    </xf>
    <xf numFmtId="38" fontId="9" fillId="2" borderId="31" xfId="1" applyFont="1" applyFill="1" applyBorder="1" applyAlignment="1">
      <alignment vertical="center" shrinkToFit="1"/>
    </xf>
    <xf numFmtId="38" fontId="9" fillId="2" borderId="37" xfId="1" applyFont="1" applyFill="1" applyBorder="1" applyAlignment="1">
      <alignment vertical="center" shrinkToFit="1"/>
    </xf>
    <xf numFmtId="180" fontId="9" fillId="2" borderId="35" xfId="4" quotePrefix="1" applyNumberFormat="1" applyFont="1" applyFill="1" applyBorder="1" applyAlignment="1">
      <alignment horizontal="center" vertical="top" shrinkToFit="1"/>
    </xf>
    <xf numFmtId="182" fontId="9" fillId="2" borderId="7" xfId="2" applyNumberFormat="1" applyFont="1" applyFill="1" applyBorder="1" applyAlignment="1">
      <alignment vertical="center" shrinkToFit="1"/>
    </xf>
    <xf numFmtId="182" fontId="9" fillId="2" borderId="35" xfId="2" applyNumberFormat="1" applyFont="1" applyFill="1" applyBorder="1" applyAlignment="1">
      <alignment vertical="center" shrinkToFit="1"/>
    </xf>
    <xf numFmtId="182" fontId="9" fillId="2" borderId="10" xfId="2" applyNumberFormat="1" applyFont="1" applyFill="1" applyBorder="1" applyAlignment="1">
      <alignment vertical="center" shrinkToFit="1"/>
    </xf>
    <xf numFmtId="182" fontId="9" fillId="2" borderId="36" xfId="2" applyNumberFormat="1" applyFont="1" applyFill="1" applyBorder="1" applyAlignment="1">
      <alignment vertical="center" shrinkToFit="1"/>
    </xf>
    <xf numFmtId="182" fontId="9" fillId="2" borderId="38" xfId="2" applyNumberFormat="1" applyFont="1" applyFill="1" applyBorder="1" applyAlignment="1">
      <alignment vertical="center" shrinkToFit="1"/>
    </xf>
    <xf numFmtId="182" fontId="9" fillId="2" borderId="40" xfId="2" applyNumberFormat="1" applyFont="1" applyFill="1" applyBorder="1" applyAlignment="1">
      <alignment vertical="center" shrinkToFit="1"/>
    </xf>
    <xf numFmtId="182" fontId="9" fillId="2" borderId="32" xfId="2" applyNumberFormat="1" applyFont="1" applyFill="1" applyBorder="1" applyAlignment="1">
      <alignment vertical="center" shrinkToFit="1"/>
    </xf>
    <xf numFmtId="182" fontId="9" fillId="2" borderId="31" xfId="2" applyNumberFormat="1" applyFont="1" applyFill="1" applyBorder="1" applyAlignment="1">
      <alignment vertical="center" shrinkToFit="1"/>
    </xf>
    <xf numFmtId="0" fontId="0" fillId="2" borderId="0" xfId="0" applyFill="1" applyAlignment="1">
      <alignment vertical="center"/>
    </xf>
    <xf numFmtId="0" fontId="9" fillId="2" borderId="0" xfId="2" applyFont="1" applyFill="1" applyAlignment="1">
      <alignment horizontal="left" vertical="center"/>
    </xf>
    <xf numFmtId="180" fontId="9" fillId="2" borderId="0" xfId="4" applyNumberFormat="1" applyFont="1" applyFill="1" applyBorder="1" applyAlignment="1">
      <alignment horizontal="right"/>
    </xf>
    <xf numFmtId="0" fontId="2" fillId="2" borderId="0" xfId="0" applyFont="1" applyFill="1"/>
    <xf numFmtId="182" fontId="2" fillId="2" borderId="0" xfId="0" applyNumberFormat="1" applyFont="1" applyFill="1"/>
    <xf numFmtId="180" fontId="2" fillId="2" borderId="0" xfId="0" applyNumberFormat="1" applyFont="1" applyFill="1"/>
    <xf numFmtId="183" fontId="9" fillId="2" borderId="0" xfId="2" applyNumberFormat="1" applyFont="1" applyFill="1" applyAlignment="1">
      <alignment vertical="center" shrinkToFit="1"/>
    </xf>
    <xf numFmtId="0" fontId="9" fillId="2" borderId="12" xfId="2" applyFont="1" applyFill="1" applyBorder="1" applyAlignment="1">
      <alignment horizontal="left" vertical="top"/>
    </xf>
    <xf numFmtId="180" fontId="9" fillId="2" borderId="12" xfId="4" applyNumberFormat="1" applyFont="1" applyFill="1" applyBorder="1" applyAlignment="1">
      <alignment horizontal="center" vertical="center" shrinkToFit="1"/>
    </xf>
    <xf numFmtId="180" fontId="9" fillId="2" borderId="14" xfId="4" applyNumberFormat="1" applyFont="1" applyFill="1" applyBorder="1" applyAlignment="1">
      <alignment vertical="center" shrinkToFit="1"/>
    </xf>
    <xf numFmtId="184" fontId="9" fillId="2" borderId="7" xfId="2" applyNumberFormat="1" applyFont="1" applyFill="1" applyBorder="1" applyAlignment="1">
      <alignment vertical="center" shrinkToFit="1"/>
    </xf>
    <xf numFmtId="184" fontId="9" fillId="2" borderId="35" xfId="2" applyNumberFormat="1" applyFont="1" applyFill="1" applyBorder="1" applyAlignment="1">
      <alignment vertical="center" shrinkToFit="1"/>
    </xf>
    <xf numFmtId="184" fontId="9" fillId="2" borderId="10" xfId="2" applyNumberFormat="1" applyFont="1" applyFill="1" applyBorder="1" applyAlignment="1">
      <alignment vertical="center" shrinkToFit="1"/>
    </xf>
    <xf numFmtId="184" fontId="9" fillId="2" borderId="36" xfId="2" applyNumberFormat="1" applyFont="1" applyFill="1" applyBorder="1" applyAlignment="1">
      <alignment vertical="center" shrinkToFit="1"/>
    </xf>
    <xf numFmtId="184" fontId="9" fillId="2" borderId="38" xfId="2" applyNumberFormat="1" applyFont="1" applyFill="1" applyBorder="1" applyAlignment="1">
      <alignment vertical="center" shrinkToFit="1"/>
    </xf>
    <xf numFmtId="184" fontId="9" fillId="2" borderId="40" xfId="2" applyNumberFormat="1" applyFont="1" applyFill="1" applyBorder="1" applyAlignment="1">
      <alignment vertical="center" shrinkToFit="1"/>
    </xf>
    <xf numFmtId="184" fontId="9" fillId="2" borderId="32" xfId="2" applyNumberFormat="1" applyFont="1" applyFill="1" applyBorder="1" applyAlignment="1">
      <alignment vertical="center" shrinkToFit="1"/>
    </xf>
    <xf numFmtId="184" fontId="9" fillId="2" borderId="31" xfId="2" applyNumberFormat="1" applyFont="1" applyFill="1" applyBorder="1" applyAlignment="1">
      <alignment vertical="center" shrinkToFit="1"/>
    </xf>
    <xf numFmtId="184" fontId="9" fillId="2" borderId="12" xfId="2" applyNumberFormat="1" applyFont="1" applyFill="1" applyBorder="1" applyAlignment="1">
      <alignment vertical="center" shrinkToFit="1"/>
    </xf>
    <xf numFmtId="184" fontId="9" fillId="2" borderId="37" xfId="2" applyNumberFormat="1" applyFont="1" applyFill="1" applyBorder="1" applyAlignment="1">
      <alignment vertical="center" shrinkToFit="1"/>
    </xf>
    <xf numFmtId="0" fontId="9" fillId="2" borderId="10" xfId="2" applyFont="1" applyFill="1" applyBorder="1" applyAlignment="1">
      <alignment horizontal="center" vertical="top" shrinkToFit="1"/>
    </xf>
    <xf numFmtId="0" fontId="9" fillId="2" borderId="11" xfId="2" applyFont="1" applyFill="1" applyBorder="1" applyAlignment="1">
      <alignment horizontal="center" vertical="top" shrinkToFit="1"/>
    </xf>
    <xf numFmtId="0" fontId="9" fillId="2" borderId="7" xfId="2" applyFont="1" applyFill="1" applyBorder="1" applyAlignment="1">
      <alignment vertical="center" wrapText="1"/>
    </xf>
    <xf numFmtId="0" fontId="9" fillId="2" borderId="9" xfId="2" applyFont="1" applyFill="1" applyBorder="1" applyAlignment="1">
      <alignment vertical="center" wrapText="1"/>
    </xf>
    <xf numFmtId="0" fontId="15" fillId="2" borderId="32" xfId="3" applyFont="1" applyFill="1" applyBorder="1" applyAlignment="1">
      <alignment horizontal="centerContinuous" vertical="center"/>
    </xf>
    <xf numFmtId="0" fontId="15" fillId="2" borderId="34" xfId="3" applyFont="1" applyFill="1" applyBorder="1" applyAlignment="1">
      <alignment horizontal="centerContinuous" vertical="center"/>
    </xf>
    <xf numFmtId="38" fontId="9" fillId="2" borderId="12" xfId="1" applyFont="1" applyFill="1" applyBorder="1" applyAlignment="1">
      <alignment vertical="center" shrinkToFit="1"/>
    </xf>
    <xf numFmtId="180" fontId="9" fillId="2" borderId="34" xfId="4" applyNumberFormat="1" applyFont="1" applyFill="1" applyBorder="1" applyAlignment="1">
      <alignment horizontal="center" vertical="top" shrinkToFit="1"/>
    </xf>
    <xf numFmtId="38" fontId="15" fillId="2" borderId="36" xfId="1" applyFont="1" applyFill="1" applyBorder="1" applyAlignment="1">
      <alignment vertical="center"/>
    </xf>
    <xf numFmtId="38" fontId="15" fillId="2" borderId="37" xfId="1" applyFont="1" applyFill="1" applyBorder="1" applyAlignment="1">
      <alignment vertical="center"/>
    </xf>
    <xf numFmtId="0" fontId="9" fillId="2" borderId="13" xfId="2" applyFont="1" applyFill="1" applyBorder="1" applyAlignment="1">
      <alignment vertical="center"/>
    </xf>
    <xf numFmtId="180" fontId="9" fillId="2" borderId="31" xfId="4" applyNumberFormat="1" applyFont="1" applyFill="1" applyBorder="1" applyAlignment="1">
      <alignment horizontal="center" vertical="top" wrapText="1"/>
    </xf>
    <xf numFmtId="0" fontId="15" fillId="2" borderId="33" xfId="3" applyFont="1" applyFill="1" applyBorder="1" applyAlignment="1">
      <alignment horizontal="centerContinuous" vertical="center"/>
    </xf>
    <xf numFmtId="0" fontId="15" fillId="2" borderId="31" xfId="3" applyFont="1" applyFill="1" applyBorder="1" applyAlignment="1">
      <alignment vertical="center"/>
    </xf>
    <xf numFmtId="37" fontId="9" fillId="2" borderId="35" xfId="1" applyNumberFormat="1" applyFont="1" applyFill="1" applyBorder="1" applyAlignment="1">
      <alignment vertical="center" shrinkToFit="1"/>
    </xf>
    <xf numFmtId="37" fontId="9" fillId="2" borderId="36" xfId="1" applyNumberFormat="1" applyFont="1" applyFill="1" applyBorder="1" applyAlignment="1">
      <alignment vertical="center" shrinkToFit="1"/>
    </xf>
    <xf numFmtId="37" fontId="9" fillId="2" borderId="40" xfId="1" applyNumberFormat="1" applyFont="1" applyFill="1" applyBorder="1" applyAlignment="1">
      <alignment vertical="center" shrinkToFit="1"/>
    </xf>
    <xf numFmtId="37" fontId="9" fillId="2" borderId="7" xfId="1" applyNumberFormat="1" applyFont="1" applyFill="1" applyBorder="1" applyAlignment="1">
      <alignment vertical="center" shrinkToFit="1"/>
    </xf>
    <xf numFmtId="37" fontId="9" fillId="2" borderId="10" xfId="1" applyNumberFormat="1" applyFont="1" applyFill="1" applyBorder="1" applyAlignment="1">
      <alignment vertical="center" shrinkToFit="1"/>
    </xf>
    <xf numFmtId="37" fontId="9" fillId="2" borderId="38" xfId="1" applyNumberFormat="1" applyFont="1" applyFill="1" applyBorder="1" applyAlignment="1">
      <alignment vertical="center" shrinkToFit="1"/>
    </xf>
    <xf numFmtId="37" fontId="9" fillId="2" borderId="12" xfId="1" applyNumberFormat="1" applyFont="1" applyFill="1" applyBorder="1" applyAlignment="1">
      <alignment vertical="center" shrinkToFit="1"/>
    </xf>
    <xf numFmtId="38" fontId="15" fillId="2" borderId="0" xfId="3" applyNumberFormat="1" applyFont="1" applyFill="1"/>
    <xf numFmtId="0" fontId="9" fillId="2" borderId="7" xfId="2" applyFont="1" applyFill="1" applyBorder="1" applyAlignment="1">
      <alignment vertical="center"/>
    </xf>
    <xf numFmtId="0" fontId="9" fillId="2" borderId="9" xfId="2" applyFont="1" applyFill="1" applyBorder="1" applyAlignment="1">
      <alignment vertical="center"/>
    </xf>
    <xf numFmtId="0" fontId="21" fillId="5" borderId="0" xfId="3" applyFont="1" applyFill="1" applyAlignment="1">
      <alignment vertical="center"/>
    </xf>
    <xf numFmtId="180" fontId="9" fillId="2" borderId="32" xfId="4" applyNumberFormat="1" applyFont="1" applyFill="1" applyBorder="1" applyAlignment="1">
      <alignment horizontal="centerContinuous" vertical="top" shrinkToFit="1"/>
    </xf>
    <xf numFmtId="180" fontId="9" fillId="2" borderId="33" xfId="4" applyNumberFormat="1" applyFont="1" applyFill="1" applyBorder="1" applyAlignment="1">
      <alignment horizontal="centerContinuous" vertical="top" shrinkToFit="1"/>
    </xf>
    <xf numFmtId="180" fontId="9" fillId="2" borderId="34" xfId="4" applyNumberFormat="1" applyFont="1" applyFill="1" applyBorder="1" applyAlignment="1">
      <alignment horizontal="centerContinuous" vertical="top" shrinkToFit="1"/>
    </xf>
    <xf numFmtId="0" fontId="15" fillId="2" borderId="35" xfId="3" applyFont="1" applyFill="1" applyBorder="1"/>
    <xf numFmtId="0" fontId="15" fillId="2" borderId="37" xfId="3" applyFont="1" applyFill="1" applyBorder="1"/>
    <xf numFmtId="0" fontId="9" fillId="2" borderId="13" xfId="2" applyFont="1" applyFill="1" applyBorder="1" applyAlignment="1">
      <alignment horizontal="centerContinuous" vertical="center"/>
    </xf>
    <xf numFmtId="0" fontId="15" fillId="2" borderId="0" xfId="3" applyFont="1" applyFill="1" applyAlignment="1">
      <alignment horizontal="centerContinuous" vertical="center"/>
    </xf>
    <xf numFmtId="0" fontId="15" fillId="2" borderId="0" xfId="3" applyFont="1" applyFill="1" applyAlignment="1">
      <alignment horizontal="centerContinuous"/>
    </xf>
    <xf numFmtId="0" fontId="22" fillId="2" borderId="13" xfId="2" applyFont="1" applyFill="1" applyBorder="1" applyAlignment="1">
      <alignment horizontal="centerContinuous" vertical="center"/>
    </xf>
    <xf numFmtId="0" fontId="15" fillId="4" borderId="35" xfId="3" applyFont="1" applyFill="1" applyBorder="1" applyAlignment="1">
      <alignment vertical="center"/>
    </xf>
    <xf numFmtId="0" fontId="15" fillId="6" borderId="32" xfId="3" applyFont="1" applyFill="1" applyBorder="1" applyAlignment="1">
      <alignment horizontal="centerContinuous" vertical="center"/>
    </xf>
    <xf numFmtId="0" fontId="15" fillId="6" borderId="33" xfId="3" applyFont="1" applyFill="1" applyBorder="1" applyAlignment="1">
      <alignment horizontal="centerContinuous" vertical="center"/>
    </xf>
    <xf numFmtId="0" fontId="15" fillId="6" borderId="33" xfId="3" applyFont="1" applyFill="1" applyBorder="1" applyAlignment="1">
      <alignment horizontal="centerContinuous"/>
    </xf>
    <xf numFmtId="0" fontId="15" fillId="6" borderId="34" xfId="3" applyFont="1" applyFill="1" applyBorder="1" applyAlignment="1">
      <alignment horizontal="centerContinuous"/>
    </xf>
    <xf numFmtId="180" fontId="9" fillId="6" borderId="7" xfId="4" applyNumberFormat="1" applyFont="1" applyFill="1" applyBorder="1" applyAlignment="1">
      <alignment horizontal="center" vertical="top" shrinkToFit="1"/>
    </xf>
    <xf numFmtId="180" fontId="9" fillId="6" borderId="10" xfId="4" applyNumberFormat="1" applyFont="1" applyFill="1" applyBorder="1" applyAlignment="1">
      <alignment horizontal="center" vertical="top" shrinkToFit="1"/>
    </xf>
    <xf numFmtId="180" fontId="9" fillId="6" borderId="37" xfId="4" applyNumberFormat="1" applyFont="1" applyFill="1" applyBorder="1" applyAlignment="1">
      <alignment horizontal="center" vertical="top" wrapText="1"/>
    </xf>
    <xf numFmtId="0" fontId="15" fillId="7" borderId="32" xfId="3" applyFont="1" applyFill="1" applyBorder="1" applyAlignment="1">
      <alignment horizontal="centerContinuous" vertical="center"/>
    </xf>
    <xf numFmtId="0" fontId="15" fillId="7" borderId="33" xfId="3" applyFont="1" applyFill="1" applyBorder="1" applyAlignment="1">
      <alignment horizontal="centerContinuous"/>
    </xf>
    <xf numFmtId="0" fontId="15" fillId="7" borderId="33" xfId="3" applyFont="1" applyFill="1" applyBorder="1" applyAlignment="1">
      <alignment horizontal="centerContinuous" vertical="center"/>
    </xf>
    <xf numFmtId="0" fontId="15" fillId="7" borderId="34" xfId="3" applyFont="1" applyFill="1" applyBorder="1" applyAlignment="1">
      <alignment horizontal="centerContinuous"/>
    </xf>
    <xf numFmtId="180" fontId="9" fillId="7" borderId="37" xfId="4" applyNumberFormat="1" applyFont="1" applyFill="1" applyBorder="1" applyAlignment="1">
      <alignment horizontal="center" vertical="top" wrapText="1"/>
    </xf>
    <xf numFmtId="0" fontId="25" fillId="2" borderId="0" xfId="7" applyFont="1" applyFill="1" applyAlignment="1">
      <alignment vertical="center"/>
    </xf>
    <xf numFmtId="0" fontId="25" fillId="2" borderId="44" xfId="7" applyFont="1" applyFill="1" applyBorder="1" applyAlignment="1">
      <alignment vertical="center"/>
    </xf>
    <xf numFmtId="0" fontId="25" fillId="2" borderId="44" xfId="7" applyFont="1" applyFill="1" applyBorder="1" applyAlignment="1">
      <alignment horizontal="right" vertical="center"/>
    </xf>
    <xf numFmtId="0" fontId="25" fillId="2" borderId="45" xfId="7" applyFont="1" applyFill="1" applyBorder="1" applyAlignment="1">
      <alignment vertical="center"/>
    </xf>
    <xf numFmtId="0" fontId="25" fillId="2" borderId="46" xfId="7" applyFont="1" applyFill="1" applyBorder="1" applyAlignment="1">
      <alignment vertical="center"/>
    </xf>
    <xf numFmtId="0" fontId="25" fillId="2" borderId="0" xfId="7" applyFont="1" applyFill="1" applyAlignment="1">
      <alignment horizontal="left" vertical="center" wrapText="1"/>
    </xf>
    <xf numFmtId="0" fontId="26" fillId="2" borderId="0" xfId="7" applyFont="1" applyFill="1" applyAlignment="1">
      <alignment vertical="center"/>
    </xf>
    <xf numFmtId="0" fontId="25" fillId="2" borderId="35" xfId="7" applyFont="1" applyFill="1" applyBorder="1" applyAlignment="1">
      <alignment horizontal="center" vertical="center"/>
    </xf>
    <xf numFmtId="0" fontId="25" fillId="2" borderId="0" xfId="7" applyFont="1" applyFill="1" applyAlignment="1">
      <alignment horizontal="center" vertical="center"/>
    </xf>
    <xf numFmtId="0" fontId="25" fillId="2" borderId="7" xfId="7" applyFont="1" applyFill="1" applyBorder="1" applyAlignment="1">
      <alignment horizontal="centerContinuous" vertical="center"/>
    </xf>
    <xf numFmtId="0" fontId="25" fillId="2" borderId="9" xfId="7" applyFont="1" applyFill="1" applyBorder="1" applyAlignment="1">
      <alignment horizontal="centerContinuous" vertical="center"/>
    </xf>
    <xf numFmtId="0" fontId="25" fillId="2" borderId="0" xfId="7" applyFont="1" applyFill="1" applyAlignment="1">
      <alignment horizontal="centerContinuous" vertical="center"/>
    </xf>
    <xf numFmtId="0" fontId="25" fillId="2" borderId="8" xfId="7" applyFont="1" applyFill="1" applyBorder="1" applyAlignment="1">
      <alignment horizontal="centerContinuous" vertical="center"/>
    </xf>
    <xf numFmtId="0" fontId="25" fillId="2" borderId="12" xfId="7" applyFont="1" applyFill="1" applyBorder="1" applyAlignment="1">
      <alignment vertical="center"/>
    </xf>
    <xf numFmtId="38" fontId="25" fillId="2" borderId="14" xfId="8" applyFont="1" applyFill="1" applyBorder="1" applyAlignment="1">
      <alignment horizontal="right" vertical="center"/>
    </xf>
    <xf numFmtId="185" fontId="25" fillId="2" borderId="0" xfId="9" applyNumberFormat="1" applyFont="1" applyFill="1" applyBorder="1" applyAlignment="1">
      <alignment horizontal="right" vertical="center"/>
    </xf>
    <xf numFmtId="0" fontId="26" fillId="2" borderId="0" xfId="7" quotePrefix="1" applyFont="1" applyFill="1" applyAlignment="1">
      <alignment horizontal="left" vertical="center"/>
    </xf>
    <xf numFmtId="0" fontId="26" fillId="2" borderId="0" xfId="7" quotePrefix="1" applyFont="1" applyFill="1" applyAlignment="1">
      <alignment horizontal="center" vertical="center"/>
    </xf>
    <xf numFmtId="0" fontId="25" fillId="2" borderId="0" xfId="7" applyFont="1" applyFill="1" applyAlignment="1">
      <alignment horizontal="left" vertical="center"/>
    </xf>
    <xf numFmtId="0" fontId="25" fillId="2" borderId="47" xfId="7" applyFont="1" applyFill="1" applyBorder="1" applyAlignment="1">
      <alignment vertical="center"/>
    </xf>
    <xf numFmtId="0" fontId="26" fillId="2" borderId="0" xfId="7" applyFont="1" applyFill="1" applyAlignment="1">
      <alignment horizontal="center" vertical="center"/>
    </xf>
    <xf numFmtId="0" fontId="25" fillId="2" borderId="0" xfId="7" quotePrefix="1" applyFont="1" applyFill="1" applyAlignment="1">
      <alignment vertical="center"/>
    </xf>
    <xf numFmtId="0" fontId="27" fillId="2" borderId="0" xfId="7" applyFont="1" applyFill="1" applyAlignment="1">
      <alignment horizontal="left" vertical="center"/>
    </xf>
    <xf numFmtId="0" fontId="25" fillId="2" borderId="48" xfId="7" applyFont="1" applyFill="1" applyBorder="1" applyAlignment="1">
      <alignment vertical="center"/>
    </xf>
    <xf numFmtId="38" fontId="25" fillId="2" borderId="0" xfId="8" applyFont="1" applyFill="1" applyBorder="1" applyAlignment="1">
      <alignment vertical="center"/>
    </xf>
    <xf numFmtId="38" fontId="25" fillId="2" borderId="0" xfId="8" applyFont="1" applyFill="1" applyAlignment="1">
      <alignment vertical="center"/>
    </xf>
    <xf numFmtId="0" fontId="27" fillId="2" borderId="0" xfId="7" quotePrefix="1" applyFont="1" applyFill="1" applyAlignment="1">
      <alignment horizontal="left" vertical="center"/>
    </xf>
    <xf numFmtId="0" fontId="27" fillId="2" borderId="0" xfId="7" quotePrefix="1" applyFont="1" applyFill="1" applyAlignment="1">
      <alignment horizontal="right" vertical="center"/>
    </xf>
    <xf numFmtId="2" fontId="25" fillId="2" borderId="0" xfId="7" applyNumberFormat="1" applyFont="1" applyFill="1" applyAlignment="1">
      <alignment vertical="center"/>
    </xf>
    <xf numFmtId="0" fontId="26" fillId="2" borderId="0" xfId="7" applyFont="1" applyFill="1" applyAlignment="1">
      <alignment horizontal="right" vertical="center"/>
    </xf>
    <xf numFmtId="0" fontId="26" fillId="2" borderId="0" xfId="7" applyFont="1" applyFill="1"/>
    <xf numFmtId="0" fontId="27" fillId="2" borderId="0" xfId="7" applyFont="1" applyFill="1" applyAlignment="1">
      <alignment horizontal="left"/>
    </xf>
    <xf numFmtId="0" fontId="27" fillId="2" borderId="0" xfId="7" applyFont="1" applyFill="1" applyAlignment="1">
      <alignment horizontal="right"/>
    </xf>
    <xf numFmtId="0" fontId="25" fillId="2" borderId="0" xfId="7" applyFont="1" applyFill="1" applyAlignment="1">
      <alignment horizontal="right" vertical="center"/>
    </xf>
    <xf numFmtId="187" fontId="25" fillId="2" borderId="0" xfId="7" applyNumberFormat="1" applyFont="1" applyFill="1" applyAlignment="1">
      <alignment vertical="center"/>
    </xf>
    <xf numFmtId="0" fontId="25" fillId="2" borderId="9" xfId="7" applyFont="1" applyFill="1" applyBorder="1" applyAlignment="1">
      <alignment horizontal="left" vertical="center"/>
    </xf>
    <xf numFmtId="0" fontId="25" fillId="2" borderId="8" xfId="7" applyFont="1" applyFill="1" applyBorder="1" applyAlignment="1">
      <alignment vertical="center"/>
    </xf>
    <xf numFmtId="0" fontId="25" fillId="2" borderId="0" xfId="7" applyFont="1" applyFill="1" applyBorder="1" applyAlignment="1">
      <alignment vertical="center"/>
    </xf>
    <xf numFmtId="185" fontId="25" fillId="2" borderId="0" xfId="7" applyNumberFormat="1" applyFont="1" applyFill="1" applyBorder="1" applyAlignment="1">
      <alignment vertical="center"/>
    </xf>
    <xf numFmtId="180" fontId="9" fillId="6" borderId="10" xfId="4" applyNumberFormat="1" applyFont="1" applyFill="1" applyBorder="1" applyAlignment="1">
      <alignment vertical="top"/>
    </xf>
    <xf numFmtId="180" fontId="9" fillId="6" borderId="14" xfId="4" applyNumberFormat="1" applyFont="1" applyFill="1" applyBorder="1" applyAlignment="1">
      <alignment horizontal="center" vertical="top" shrinkToFit="1"/>
    </xf>
    <xf numFmtId="180" fontId="9" fillId="7" borderId="36" xfId="4" applyNumberFormat="1" applyFont="1" applyFill="1" applyBorder="1" applyAlignment="1">
      <alignment horizontal="center" vertical="top" shrinkToFit="1"/>
    </xf>
    <xf numFmtId="180" fontId="9" fillId="6" borderId="35" xfId="4" applyNumberFormat="1" applyFont="1" applyFill="1" applyBorder="1" applyAlignment="1">
      <alignment horizontal="center" vertical="top" shrinkToFit="1"/>
    </xf>
    <xf numFmtId="0" fontId="9" fillId="2" borderId="10" xfId="2" applyFont="1" applyFill="1" applyBorder="1" applyAlignment="1">
      <alignment horizontal="center" vertical="center" shrinkToFit="1"/>
    </xf>
    <xf numFmtId="0" fontId="9" fillId="2" borderId="11" xfId="2" applyFont="1" applyFill="1" applyBorder="1" applyAlignment="1">
      <alignment horizontal="center" vertical="center" shrinkToFit="1"/>
    </xf>
    <xf numFmtId="180" fontId="9" fillId="6" borderId="32" xfId="4" applyNumberFormat="1" applyFont="1" applyFill="1" applyBorder="1" applyAlignment="1">
      <alignment horizontal="centerContinuous" vertical="center"/>
    </xf>
    <xf numFmtId="180" fontId="9" fillId="6" borderId="33" xfId="4" applyNumberFormat="1" applyFont="1" applyFill="1" applyBorder="1" applyAlignment="1">
      <alignment horizontal="centerContinuous" vertical="center"/>
    </xf>
    <xf numFmtId="0" fontId="15" fillId="6" borderId="34" xfId="3" applyFont="1" applyFill="1" applyBorder="1" applyAlignment="1">
      <alignment horizontal="centerContinuous" vertical="center"/>
    </xf>
    <xf numFmtId="180" fontId="9" fillId="7" borderId="32" xfId="4" applyNumberFormat="1" applyFont="1" applyFill="1" applyBorder="1" applyAlignment="1">
      <alignment horizontal="centerContinuous" vertical="center"/>
    </xf>
    <xf numFmtId="0" fontId="15" fillId="7" borderId="34" xfId="3" applyFont="1" applyFill="1" applyBorder="1" applyAlignment="1">
      <alignment horizontal="centerContinuous" vertical="center"/>
    </xf>
    <xf numFmtId="180" fontId="9" fillId="6" borderId="7" xfId="4" applyNumberFormat="1" applyFont="1" applyFill="1" applyBorder="1" applyAlignment="1">
      <alignment vertical="center"/>
    </xf>
    <xf numFmtId="180" fontId="9" fillId="6" borderId="33" xfId="4" applyNumberFormat="1" applyFont="1" applyFill="1" applyBorder="1" applyAlignment="1">
      <alignment horizontal="center" vertical="center" shrinkToFit="1"/>
    </xf>
    <xf numFmtId="180" fontId="9" fillId="6" borderId="34" xfId="4" applyNumberFormat="1" applyFont="1" applyFill="1" applyBorder="1" applyAlignment="1">
      <alignment horizontal="center" vertical="center" shrinkToFit="1"/>
    </xf>
    <xf numFmtId="180" fontId="9" fillId="6" borderId="10" xfId="4" applyNumberFormat="1" applyFont="1" applyFill="1" applyBorder="1" applyAlignment="1">
      <alignment horizontal="center" vertical="center" shrinkToFit="1"/>
    </xf>
    <xf numFmtId="180" fontId="9" fillId="7" borderId="7" xfId="4" applyNumberFormat="1" applyFont="1" applyFill="1" applyBorder="1" applyAlignment="1">
      <alignment horizontal="center" vertical="center" shrinkToFit="1"/>
    </xf>
    <xf numFmtId="180" fontId="9" fillId="7" borderId="34" xfId="4" applyNumberFormat="1" applyFont="1" applyFill="1" applyBorder="1" applyAlignment="1">
      <alignment horizontal="center" vertical="center" shrinkToFit="1"/>
    </xf>
    <xf numFmtId="38" fontId="25" fillId="2" borderId="37" xfId="7" applyNumberFormat="1" applyFont="1" applyFill="1" applyBorder="1" applyAlignment="1">
      <alignment vertical="center"/>
    </xf>
    <xf numFmtId="38" fontId="25" fillId="2" borderId="36" xfId="8" applyFont="1" applyFill="1" applyBorder="1" applyAlignment="1">
      <alignment horizontal="center" vertical="center"/>
    </xf>
    <xf numFmtId="0" fontId="9" fillId="2" borderId="0" xfId="7" applyFont="1" applyFill="1" applyAlignment="1">
      <alignment vertical="center"/>
    </xf>
    <xf numFmtId="0" fontId="26" fillId="2" borderId="7" xfId="7" applyFont="1" applyFill="1" applyBorder="1" applyAlignment="1">
      <alignment vertical="center"/>
    </xf>
    <xf numFmtId="0" fontId="26" fillId="2" borderId="12" xfId="7" applyFont="1" applyFill="1" applyBorder="1" applyAlignment="1">
      <alignment horizontal="center" vertical="center"/>
    </xf>
    <xf numFmtId="0" fontId="26" fillId="2" borderId="0" xfId="7" applyFont="1" applyFill="1" applyBorder="1" applyAlignment="1">
      <alignment vertical="center"/>
    </xf>
    <xf numFmtId="38" fontId="25" fillId="2" borderId="14" xfId="7" quotePrefix="1" applyNumberFormat="1" applyFont="1" applyFill="1" applyBorder="1" applyAlignment="1">
      <alignment horizontal="right" vertical="center"/>
    </xf>
    <xf numFmtId="0" fontId="9" fillId="2" borderId="44" xfId="7" applyFont="1" applyFill="1" applyBorder="1" applyAlignment="1">
      <alignment vertical="center"/>
    </xf>
    <xf numFmtId="38" fontId="9" fillId="2" borderId="44" xfId="8" applyFont="1" applyFill="1" applyBorder="1" applyAlignment="1">
      <alignment horizontal="right" vertical="center"/>
    </xf>
    <xf numFmtId="0" fontId="9" fillId="2" borderId="44" xfId="7" quotePrefix="1" applyFont="1" applyFill="1" applyBorder="1" applyAlignment="1">
      <alignment horizontal="left" vertical="center"/>
    </xf>
    <xf numFmtId="186" fontId="9" fillId="2" borderId="44" xfId="7" applyNumberFormat="1" applyFont="1" applyFill="1" applyBorder="1" applyAlignment="1">
      <alignment horizontal="right" vertical="center"/>
    </xf>
    <xf numFmtId="0" fontId="18" fillId="2" borderId="44" xfId="7" applyFont="1" applyFill="1" applyBorder="1" applyAlignment="1">
      <alignment vertical="center"/>
    </xf>
    <xf numFmtId="0" fontId="9" fillId="2" borderId="0" xfId="7" applyFont="1" applyFill="1" applyAlignment="1">
      <alignment horizontal="left" vertical="center"/>
    </xf>
    <xf numFmtId="0" fontId="19" fillId="2" borderId="0" xfId="7" applyFont="1" applyFill="1" applyAlignment="1">
      <alignment horizontal="centerContinuous" vertical="center"/>
    </xf>
    <xf numFmtId="0" fontId="15" fillId="2" borderId="0" xfId="0" applyFont="1" applyFill="1"/>
    <xf numFmtId="38" fontId="15" fillId="2" borderId="0" xfId="0" applyNumberFormat="1" applyFont="1" applyFill="1"/>
    <xf numFmtId="0" fontId="15" fillId="2" borderId="9" xfId="3" applyFont="1" applyFill="1" applyBorder="1"/>
    <xf numFmtId="180" fontId="9" fillId="4" borderId="36" xfId="4" applyNumberFormat="1" applyFont="1" applyFill="1" applyBorder="1" applyAlignment="1">
      <alignment horizontal="center" vertical="center" shrinkToFit="1"/>
    </xf>
    <xf numFmtId="180" fontId="9" fillId="4" borderId="36" xfId="4" applyNumberFormat="1" applyFont="1" applyFill="1" applyBorder="1" applyAlignment="1">
      <alignment horizontal="center" vertical="top" shrinkToFit="1"/>
    </xf>
    <xf numFmtId="180" fontId="9" fillId="4" borderId="37" xfId="4" applyNumberFormat="1" applyFont="1" applyFill="1" applyBorder="1" applyAlignment="1">
      <alignment horizontal="center" vertical="top" wrapText="1"/>
    </xf>
    <xf numFmtId="38" fontId="25" fillId="2" borderId="0" xfId="7" applyNumberFormat="1" applyFont="1" applyFill="1" applyAlignment="1">
      <alignment vertical="center"/>
    </xf>
    <xf numFmtId="0" fontId="9" fillId="2" borderId="13" xfId="2" applyFont="1" applyFill="1" applyBorder="1" applyAlignment="1">
      <alignment vertical="center" wrapText="1"/>
    </xf>
    <xf numFmtId="0" fontId="9" fillId="5" borderId="0" xfId="2" applyFont="1" applyFill="1" applyBorder="1" applyAlignment="1">
      <alignment vertical="center"/>
    </xf>
    <xf numFmtId="0" fontId="20" fillId="5" borderId="0" xfId="2" applyFont="1" applyFill="1" applyBorder="1" applyAlignment="1">
      <alignment vertical="center"/>
    </xf>
    <xf numFmtId="0" fontId="15" fillId="2" borderId="0" xfId="3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13" xfId="0" applyFont="1" applyFill="1" applyBorder="1" applyAlignment="1">
      <alignment vertical="center"/>
    </xf>
    <xf numFmtId="0" fontId="15" fillId="2" borderId="49" xfId="0" applyFont="1" applyFill="1" applyBorder="1" applyAlignment="1">
      <alignment vertical="center"/>
    </xf>
    <xf numFmtId="0" fontId="15" fillId="2" borderId="0" xfId="0" applyFont="1" applyFill="1" applyAlignment="1">
      <alignment horizontal="right" vertical="center"/>
    </xf>
    <xf numFmtId="0" fontId="15" fillId="2" borderId="12" xfId="0" applyFont="1" applyFill="1" applyBorder="1" applyAlignment="1">
      <alignment vertical="center"/>
    </xf>
    <xf numFmtId="0" fontId="15" fillId="2" borderId="12" xfId="0" applyFont="1" applyFill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29" fillId="2" borderId="12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15" fillId="2" borderId="37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/>
    </xf>
    <xf numFmtId="0" fontId="15" fillId="2" borderId="50" xfId="0" applyFont="1" applyFill="1" applyBorder="1" applyAlignment="1">
      <alignment vertical="center" shrinkToFit="1"/>
    </xf>
    <xf numFmtId="38" fontId="15" fillId="2" borderId="10" xfId="1" applyFont="1" applyFill="1" applyBorder="1" applyAlignment="1">
      <alignment vertical="center"/>
    </xf>
    <xf numFmtId="0" fontId="15" fillId="2" borderId="51" xfId="0" applyFont="1" applyFill="1" applyBorder="1" applyAlignment="1">
      <alignment vertical="center" shrinkToFit="1"/>
    </xf>
    <xf numFmtId="0" fontId="15" fillId="2" borderId="12" xfId="0" applyFont="1" applyFill="1" applyBorder="1" applyAlignment="1">
      <alignment horizontal="center" vertical="center"/>
    </xf>
    <xf numFmtId="0" fontId="15" fillId="2" borderId="52" xfId="0" applyFont="1" applyFill="1" applyBorder="1" applyAlignment="1">
      <alignment vertical="center" shrinkToFit="1"/>
    </xf>
    <xf numFmtId="38" fontId="15" fillId="2" borderId="12" xfId="1" applyFont="1" applyFill="1" applyBorder="1" applyAlignment="1">
      <alignment vertical="center"/>
    </xf>
    <xf numFmtId="0" fontId="15" fillId="2" borderId="54" xfId="0" applyFont="1" applyFill="1" applyBorder="1" applyAlignment="1">
      <alignment horizontal="right" vertical="center"/>
    </xf>
    <xf numFmtId="0" fontId="15" fillId="2" borderId="35" xfId="0" applyFont="1" applyFill="1" applyBorder="1" applyAlignment="1">
      <alignment horizontal="right" vertical="center"/>
    </xf>
    <xf numFmtId="0" fontId="15" fillId="2" borderId="37" xfId="0" applyFont="1" applyFill="1" applyBorder="1" applyAlignment="1">
      <alignment horizontal="right" vertical="center"/>
    </xf>
    <xf numFmtId="0" fontId="15" fillId="2" borderId="36" xfId="0" applyFont="1" applyFill="1" applyBorder="1" applyAlignment="1">
      <alignment vertical="center" shrinkToFit="1"/>
    </xf>
    <xf numFmtId="0" fontId="15" fillId="2" borderId="37" xfId="0" applyFont="1" applyFill="1" applyBorder="1" applyAlignment="1">
      <alignment vertical="center" shrinkToFit="1"/>
    </xf>
    <xf numFmtId="38" fontId="15" fillId="2" borderId="0" xfId="3" applyNumberFormat="1" applyFont="1" applyFill="1" applyAlignment="1">
      <alignment vertical="center"/>
    </xf>
    <xf numFmtId="49" fontId="15" fillId="2" borderId="7" xfId="0" applyNumberFormat="1" applyFont="1" applyFill="1" applyBorder="1" applyAlignment="1">
      <alignment horizontal="center" vertical="center"/>
    </xf>
    <xf numFmtId="49" fontId="15" fillId="2" borderId="35" xfId="0" applyNumberFormat="1" applyFont="1" applyFill="1" applyBorder="1" applyAlignment="1">
      <alignment horizontal="center" vertical="center"/>
    </xf>
    <xf numFmtId="0" fontId="31" fillId="2" borderId="12" xfId="0" applyFont="1" applyFill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center"/>
    </xf>
    <xf numFmtId="0" fontId="15" fillId="2" borderId="53" xfId="0" applyFont="1" applyFill="1" applyBorder="1" applyAlignment="1">
      <alignment vertical="center" shrinkToFit="1"/>
    </xf>
    <xf numFmtId="0" fontId="15" fillId="2" borderId="31" xfId="0" applyFont="1" applyFill="1" applyBorder="1" applyAlignment="1">
      <alignment vertical="center" shrinkToFit="1"/>
    </xf>
    <xf numFmtId="38" fontId="15" fillId="2" borderId="32" xfId="1" applyFont="1" applyFill="1" applyBorder="1" applyAlignment="1">
      <alignment vertical="center"/>
    </xf>
    <xf numFmtId="38" fontId="15" fillId="2" borderId="31" xfId="1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4" borderId="8" xfId="0" applyFont="1" applyFill="1" applyBorder="1" applyAlignment="1">
      <alignment vertical="center"/>
    </xf>
    <xf numFmtId="0" fontId="2" fillId="4" borderId="34" xfId="0" applyFont="1" applyFill="1" applyBorder="1" applyAlignment="1">
      <alignment vertical="center" shrinkToFit="1"/>
    </xf>
    <xf numFmtId="0" fontId="2" fillId="4" borderId="7" xfId="0" applyFont="1" applyFill="1" applyBorder="1" applyAlignment="1">
      <alignment vertical="center"/>
    </xf>
    <xf numFmtId="0" fontId="2" fillId="4" borderId="36" xfId="0" applyFont="1" applyFill="1" applyBorder="1" applyAlignment="1">
      <alignment vertical="center"/>
    </xf>
    <xf numFmtId="0" fontId="2" fillId="4" borderId="37" xfId="0" applyFont="1" applyFill="1" applyBorder="1" applyAlignment="1">
      <alignment vertical="center"/>
    </xf>
    <xf numFmtId="0" fontId="2" fillId="4" borderId="12" xfId="0" applyFont="1" applyFill="1" applyBorder="1" applyAlignment="1">
      <alignment vertical="center"/>
    </xf>
    <xf numFmtId="0" fontId="2" fillId="4" borderId="10" xfId="0" applyFont="1" applyFill="1" applyBorder="1" applyAlignment="1">
      <alignment vertical="center"/>
    </xf>
    <xf numFmtId="0" fontId="2" fillId="4" borderId="9" xfId="0" applyFont="1" applyFill="1" applyBorder="1" applyAlignment="1">
      <alignment vertical="center" shrinkToFit="1"/>
    </xf>
    <xf numFmtId="0" fontId="2" fillId="4" borderId="9" xfId="0" applyFont="1" applyFill="1" applyBorder="1" applyAlignment="1">
      <alignment vertical="center"/>
    </xf>
    <xf numFmtId="0" fontId="2" fillId="6" borderId="32" xfId="0" applyFont="1" applyFill="1" applyBorder="1" applyAlignment="1">
      <alignment vertical="center"/>
    </xf>
    <xf numFmtId="0" fontId="2" fillId="6" borderId="34" xfId="0" applyFont="1" applyFill="1" applyBorder="1" applyAlignment="1">
      <alignment vertical="center"/>
    </xf>
    <xf numFmtId="0" fontId="2" fillId="6" borderId="12" xfId="0" applyFont="1" applyFill="1" applyBorder="1" applyAlignment="1">
      <alignment vertical="center"/>
    </xf>
    <xf numFmtId="0" fontId="2" fillId="6" borderId="14" xfId="0" applyFont="1" applyFill="1" applyBorder="1" applyAlignment="1">
      <alignment vertical="center"/>
    </xf>
    <xf numFmtId="0" fontId="2" fillId="6" borderId="7" xfId="0" applyFont="1" applyFill="1" applyBorder="1" applyAlignment="1">
      <alignment vertical="center"/>
    </xf>
    <xf numFmtId="0" fontId="2" fillId="6" borderId="9" xfId="0" applyFont="1" applyFill="1" applyBorder="1" applyAlignment="1">
      <alignment vertical="center"/>
    </xf>
    <xf numFmtId="0" fontId="2" fillId="6" borderId="10" xfId="0" applyFont="1" applyFill="1" applyBorder="1" applyAlignment="1">
      <alignment vertical="center"/>
    </xf>
    <xf numFmtId="0" fontId="2" fillId="6" borderId="11" xfId="0" applyFont="1" applyFill="1" applyBorder="1" applyAlignment="1">
      <alignment vertical="center"/>
    </xf>
    <xf numFmtId="0" fontId="2" fillId="6" borderId="13" xfId="0" applyFont="1" applyFill="1" applyBorder="1" applyAlignment="1">
      <alignment vertical="center"/>
    </xf>
    <xf numFmtId="0" fontId="15" fillId="2" borderId="35" xfId="3" applyFont="1" applyFill="1" applyBorder="1" applyAlignment="1">
      <alignment horizontal="centerContinuous" vertical="center"/>
    </xf>
    <xf numFmtId="180" fontId="9" fillId="2" borderId="36" xfId="4" applyNumberFormat="1" applyFont="1" applyFill="1" applyBorder="1" applyAlignment="1">
      <alignment horizontal="center" vertical="top" shrinkToFit="1"/>
    </xf>
    <xf numFmtId="180" fontId="9" fillId="2" borderId="10" xfId="4" applyNumberFormat="1" applyFont="1" applyFill="1" applyBorder="1" applyAlignment="1">
      <alignment horizontal="center" vertical="top" shrinkToFit="1"/>
    </xf>
    <xf numFmtId="0" fontId="21" fillId="5" borderId="0" xfId="3" applyFont="1" applyFill="1" applyBorder="1" applyAlignment="1">
      <alignment vertical="center"/>
    </xf>
    <xf numFmtId="0" fontId="15" fillId="2" borderId="0" xfId="3" applyFont="1" applyFill="1" applyBorder="1" applyAlignment="1">
      <alignment horizontal="centerContinuous" vertical="center"/>
    </xf>
    <xf numFmtId="180" fontId="9" fillId="2" borderId="36" xfId="4" applyNumberFormat="1" applyFont="1" applyFill="1" applyBorder="1" applyAlignment="1">
      <alignment horizontal="center" vertical="top" wrapText="1"/>
    </xf>
    <xf numFmtId="38" fontId="15" fillId="2" borderId="0" xfId="6" applyFont="1" applyFill="1" applyBorder="1" applyAlignment="1">
      <alignment vertical="center"/>
    </xf>
    <xf numFmtId="181" fontId="9" fillId="2" borderId="37" xfId="5" applyNumberFormat="1" applyFont="1" applyFill="1" applyBorder="1" applyAlignment="1">
      <alignment vertical="center" shrinkToFit="1"/>
    </xf>
    <xf numFmtId="181" fontId="9" fillId="2" borderId="43" xfId="5" applyNumberFormat="1" applyFont="1" applyFill="1" applyBorder="1" applyAlignment="1">
      <alignment vertical="center" shrinkToFit="1"/>
    </xf>
    <xf numFmtId="0" fontId="15" fillId="2" borderId="0" xfId="0" applyFont="1" applyFill="1" applyBorder="1" applyAlignment="1">
      <alignment vertical="center"/>
    </xf>
    <xf numFmtId="0" fontId="33" fillId="2" borderId="0" xfId="10" applyFont="1" applyFill="1" applyAlignment="1">
      <alignment vertical="center"/>
    </xf>
    <xf numFmtId="176" fontId="2" fillId="4" borderId="0" xfId="0" applyNumberFormat="1" applyFont="1" applyFill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38" fontId="2" fillId="4" borderId="18" xfId="1" applyFont="1" applyFill="1" applyBorder="1" applyAlignment="1">
      <alignment horizontal="right" vertical="center"/>
    </xf>
    <xf numFmtId="38" fontId="2" fillId="4" borderId="16" xfId="1" applyFont="1" applyFill="1" applyBorder="1" applyAlignment="1">
      <alignment horizontal="right" vertical="center"/>
    </xf>
    <xf numFmtId="38" fontId="2" fillId="4" borderId="17" xfId="1" applyFont="1" applyFill="1" applyBorder="1" applyAlignment="1">
      <alignment horizontal="right" vertical="center"/>
    </xf>
    <xf numFmtId="38" fontId="2" fillId="4" borderId="10" xfId="1" applyFont="1" applyFill="1" applyBorder="1" applyAlignment="1">
      <alignment horizontal="right" vertical="center"/>
    </xf>
    <xf numFmtId="38" fontId="2" fillId="4" borderId="0" xfId="1" applyFont="1" applyFill="1" applyBorder="1" applyAlignment="1">
      <alignment horizontal="right" vertical="center"/>
    </xf>
    <xf numFmtId="38" fontId="2" fillId="4" borderId="13" xfId="1" applyFont="1" applyFill="1" applyBorder="1" applyAlignment="1">
      <alignment horizontal="right" vertical="center"/>
    </xf>
    <xf numFmtId="38" fontId="2" fillId="4" borderId="14" xfId="1" applyFont="1" applyFill="1" applyBorder="1" applyAlignment="1">
      <alignment horizontal="right" vertical="center"/>
    </xf>
    <xf numFmtId="0" fontId="2" fillId="2" borderId="18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38" fontId="2" fillId="4" borderId="18" xfId="1" applyFont="1" applyFill="1" applyBorder="1" applyAlignment="1">
      <alignment horizontal="center" vertical="center"/>
    </xf>
    <xf numFmtId="38" fontId="2" fillId="4" borderId="17" xfId="1" applyFont="1" applyFill="1" applyBorder="1" applyAlignment="1">
      <alignment horizontal="center" vertical="center"/>
    </xf>
    <xf numFmtId="38" fontId="2" fillId="4" borderId="12" xfId="1" applyFont="1" applyFill="1" applyBorder="1" applyAlignment="1">
      <alignment horizontal="center" vertical="center"/>
    </xf>
    <xf numFmtId="38" fontId="2" fillId="4" borderId="14" xfId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38" fontId="2" fillId="4" borderId="7" xfId="1" applyFont="1" applyFill="1" applyBorder="1" applyAlignment="1">
      <alignment horizontal="center" vertical="center"/>
    </xf>
    <xf numFmtId="38" fontId="2" fillId="4" borderId="8" xfId="1" applyFont="1" applyFill="1" applyBorder="1" applyAlignment="1">
      <alignment horizontal="center" vertical="center"/>
    </xf>
    <xf numFmtId="38" fontId="2" fillId="4" borderId="13" xfId="1" applyFont="1" applyFill="1" applyBorder="1" applyAlignment="1">
      <alignment horizontal="center" vertical="center"/>
    </xf>
    <xf numFmtId="38" fontId="2" fillId="2" borderId="0" xfId="1" applyFont="1" applyFill="1" applyBorder="1" applyAlignment="1">
      <alignment horizontal="left" vertical="center" shrinkToFit="1"/>
    </xf>
    <xf numFmtId="38" fontId="2" fillId="2" borderId="30" xfId="1" applyFont="1" applyFill="1" applyBorder="1" applyAlignment="1">
      <alignment horizontal="left" vertical="center" shrinkToFit="1"/>
    </xf>
    <xf numFmtId="38" fontId="2" fillId="2" borderId="13" xfId="1" applyFont="1" applyFill="1" applyBorder="1" applyAlignment="1">
      <alignment horizontal="left" vertical="center" shrinkToFit="1"/>
    </xf>
    <xf numFmtId="38" fontId="2" fillId="2" borderId="21" xfId="1" applyFont="1" applyFill="1" applyBorder="1" applyAlignment="1">
      <alignment horizontal="left" vertical="center" shrinkToFit="1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177" fontId="2" fillId="4" borderId="7" xfId="0" applyNumberFormat="1" applyFont="1" applyFill="1" applyBorder="1" applyAlignment="1">
      <alignment horizontal="right" vertical="center"/>
    </xf>
    <xf numFmtId="177" fontId="2" fillId="4" borderId="8" xfId="0" applyNumberFormat="1" applyFont="1" applyFill="1" applyBorder="1" applyAlignment="1">
      <alignment horizontal="right" vertical="center"/>
    </xf>
    <xf numFmtId="177" fontId="2" fillId="4" borderId="9" xfId="0" applyNumberFormat="1" applyFont="1" applyFill="1" applyBorder="1" applyAlignment="1">
      <alignment horizontal="right" vertical="center"/>
    </xf>
    <xf numFmtId="177" fontId="2" fillId="4" borderId="27" xfId="0" applyNumberFormat="1" applyFont="1" applyFill="1" applyBorder="1" applyAlignment="1">
      <alignment horizontal="right" vertical="center"/>
    </xf>
    <xf numFmtId="177" fontId="2" fillId="4" borderId="25" xfId="0" applyNumberFormat="1" applyFont="1" applyFill="1" applyBorder="1" applyAlignment="1">
      <alignment horizontal="right" vertical="center"/>
    </xf>
    <xf numFmtId="177" fontId="2" fillId="4" borderId="26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shrinkToFit="1"/>
    </xf>
    <xf numFmtId="0" fontId="2" fillId="2" borderId="11" xfId="0" applyFont="1" applyFill="1" applyBorder="1" applyAlignment="1">
      <alignment horizontal="left" vertical="center" shrinkToFit="1"/>
    </xf>
    <xf numFmtId="0" fontId="2" fillId="2" borderId="8" xfId="0" applyFont="1" applyFill="1" applyBorder="1" applyAlignment="1">
      <alignment horizontal="left" vertical="center" shrinkToFit="1"/>
    </xf>
    <xf numFmtId="0" fontId="2" fillId="2" borderId="9" xfId="0" applyFont="1" applyFill="1" applyBorder="1" applyAlignment="1">
      <alignment horizontal="left" vertical="center" shrinkToFit="1"/>
    </xf>
    <xf numFmtId="0" fontId="2" fillId="2" borderId="13" xfId="0" applyFont="1" applyFill="1" applyBorder="1" applyAlignment="1">
      <alignment horizontal="left" vertical="center" shrinkToFit="1"/>
    </xf>
    <xf numFmtId="0" fontId="2" fillId="2" borderId="14" xfId="0" applyFont="1" applyFill="1" applyBorder="1" applyAlignment="1">
      <alignment horizontal="left" vertical="center" shrinkToFit="1"/>
    </xf>
    <xf numFmtId="0" fontId="2" fillId="2" borderId="1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38" fontId="2" fillId="2" borderId="7" xfId="1" applyFont="1" applyFill="1" applyBorder="1" applyAlignment="1">
      <alignment horizontal="right" vertical="center"/>
    </xf>
    <xf numFmtId="38" fontId="2" fillId="2" borderId="8" xfId="1" applyFont="1" applyFill="1" applyBorder="1" applyAlignment="1">
      <alignment horizontal="right" vertical="center"/>
    </xf>
    <xf numFmtId="38" fontId="2" fillId="2" borderId="9" xfId="1" applyFont="1" applyFill="1" applyBorder="1" applyAlignment="1">
      <alignment horizontal="right" vertical="center"/>
    </xf>
    <xf numFmtId="38" fontId="2" fillId="2" borderId="12" xfId="1" applyFont="1" applyFill="1" applyBorder="1" applyAlignment="1">
      <alignment horizontal="right" vertical="center"/>
    </xf>
    <xf numFmtId="38" fontId="2" fillId="2" borderId="13" xfId="1" applyFont="1" applyFill="1" applyBorder="1" applyAlignment="1">
      <alignment horizontal="right" vertical="center"/>
    </xf>
    <xf numFmtId="38" fontId="2" fillId="2" borderId="14" xfId="1" applyFont="1" applyFill="1" applyBorder="1" applyAlignment="1">
      <alignment horizontal="right" vertical="center"/>
    </xf>
    <xf numFmtId="38" fontId="2" fillId="2" borderId="23" xfId="1" applyFont="1" applyFill="1" applyBorder="1" applyAlignment="1">
      <alignment horizontal="right" vertical="center"/>
    </xf>
    <xf numFmtId="38" fontId="2" fillId="2" borderId="21" xfId="1" applyFont="1" applyFill="1" applyBorder="1" applyAlignment="1">
      <alignment horizontal="right" vertical="center"/>
    </xf>
    <xf numFmtId="0" fontId="5" fillId="4" borderId="15" xfId="0" applyFont="1" applyFill="1" applyBorder="1" applyAlignment="1">
      <alignment horizontal="left" vertical="center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0" xfId="0" applyFont="1" applyFill="1" applyBorder="1" applyAlignment="1">
      <alignment horizontal="left" vertical="center"/>
    </xf>
    <xf numFmtId="0" fontId="5" fillId="4" borderId="13" xfId="0" applyFont="1" applyFill="1" applyBorder="1" applyAlignment="1">
      <alignment horizontal="left" vertical="center"/>
    </xf>
    <xf numFmtId="0" fontId="5" fillId="4" borderId="14" xfId="0" applyFont="1" applyFill="1" applyBorder="1" applyAlignment="1">
      <alignment horizontal="left" vertical="center"/>
    </xf>
    <xf numFmtId="38" fontId="5" fillId="4" borderId="18" xfId="1" applyFont="1" applyFill="1" applyBorder="1" applyAlignment="1">
      <alignment horizontal="right" vertical="center"/>
    </xf>
    <xf numFmtId="38" fontId="5" fillId="4" borderId="16" xfId="1" applyFont="1" applyFill="1" applyBorder="1" applyAlignment="1">
      <alignment horizontal="right" vertical="center"/>
    </xf>
    <xf numFmtId="38" fontId="5" fillId="4" borderId="17" xfId="1" applyFont="1" applyFill="1" applyBorder="1" applyAlignment="1">
      <alignment horizontal="right" vertical="center"/>
    </xf>
    <xf numFmtId="38" fontId="5" fillId="4" borderId="12" xfId="1" applyFont="1" applyFill="1" applyBorder="1" applyAlignment="1">
      <alignment horizontal="right" vertical="center"/>
    </xf>
    <xf numFmtId="38" fontId="5" fillId="4" borderId="13" xfId="1" applyFont="1" applyFill="1" applyBorder="1" applyAlignment="1">
      <alignment horizontal="right" vertical="center"/>
    </xf>
    <xf numFmtId="38" fontId="5" fillId="4" borderId="14" xfId="1" applyFont="1" applyFill="1" applyBorder="1" applyAlignment="1">
      <alignment horizontal="right" vertical="center"/>
    </xf>
    <xf numFmtId="38" fontId="5" fillId="4" borderId="19" xfId="1" applyFont="1" applyFill="1" applyBorder="1" applyAlignment="1">
      <alignment horizontal="right" vertical="center"/>
    </xf>
    <xf numFmtId="38" fontId="5" fillId="4" borderId="21" xfId="1" applyFont="1" applyFill="1" applyBorder="1" applyAlignment="1">
      <alignment horizontal="right" vertical="center"/>
    </xf>
    <xf numFmtId="38" fontId="2" fillId="2" borderId="27" xfId="1" applyFont="1" applyFill="1" applyBorder="1" applyAlignment="1">
      <alignment horizontal="right" vertical="center"/>
    </xf>
    <xf numFmtId="38" fontId="2" fillId="2" borderId="25" xfId="1" applyFont="1" applyFill="1" applyBorder="1" applyAlignment="1">
      <alignment horizontal="right" vertical="center"/>
    </xf>
    <xf numFmtId="38" fontId="2" fillId="2" borderId="28" xfId="1" applyFont="1" applyFill="1" applyBorder="1" applyAlignment="1">
      <alignment horizontal="right" vertical="center"/>
    </xf>
    <xf numFmtId="0" fontId="5" fillId="4" borderId="29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left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horizontal="left" vertical="center"/>
    </xf>
    <xf numFmtId="0" fontId="5" fillId="4" borderId="26" xfId="0" applyFont="1" applyFill="1" applyBorder="1" applyAlignment="1">
      <alignment horizontal="left" vertical="center"/>
    </xf>
    <xf numFmtId="179" fontId="5" fillId="4" borderId="10" xfId="1" applyNumberFormat="1" applyFont="1" applyFill="1" applyBorder="1" applyAlignment="1">
      <alignment horizontal="center" vertical="center"/>
    </xf>
    <xf numFmtId="179" fontId="5" fillId="4" borderId="0" xfId="1" applyNumberFormat="1" applyFont="1" applyFill="1" applyBorder="1" applyAlignment="1">
      <alignment horizontal="center" vertical="center"/>
    </xf>
    <xf numFmtId="179" fontId="5" fillId="4" borderId="30" xfId="1" applyNumberFormat="1" applyFont="1" applyFill="1" applyBorder="1" applyAlignment="1">
      <alignment horizontal="center" vertical="center"/>
    </xf>
    <xf numFmtId="179" fontId="5" fillId="4" borderId="27" xfId="1" applyNumberFormat="1" applyFont="1" applyFill="1" applyBorder="1" applyAlignment="1">
      <alignment horizontal="center" vertical="center"/>
    </xf>
    <xf numFmtId="179" fontId="5" fillId="4" borderId="25" xfId="1" applyNumberFormat="1" applyFont="1" applyFill="1" applyBorder="1" applyAlignment="1">
      <alignment horizontal="center" vertical="center"/>
    </xf>
    <xf numFmtId="179" fontId="5" fillId="4" borderId="28" xfId="1" applyNumberFormat="1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left" vertical="center" shrinkToFit="1"/>
    </xf>
    <xf numFmtId="0" fontId="2" fillId="2" borderId="26" xfId="0" applyFont="1" applyFill="1" applyBorder="1" applyAlignment="1">
      <alignment horizontal="left" vertical="center" shrinkToFit="1"/>
    </xf>
    <xf numFmtId="38" fontId="2" fillId="2" borderId="26" xfId="1" applyFont="1" applyFill="1" applyBorder="1" applyAlignment="1">
      <alignment horizontal="right" vertical="center"/>
    </xf>
    <xf numFmtId="38" fontId="5" fillId="4" borderId="10" xfId="1" applyFont="1" applyFill="1" applyBorder="1" applyAlignment="1">
      <alignment horizontal="right" vertical="center"/>
    </xf>
    <xf numFmtId="38" fontId="5" fillId="4" borderId="0" xfId="1" applyFont="1" applyFill="1" applyBorder="1" applyAlignment="1">
      <alignment horizontal="right" vertical="center"/>
    </xf>
    <xf numFmtId="38" fontId="5" fillId="4" borderId="11" xfId="1" applyFont="1" applyFill="1" applyBorder="1" applyAlignment="1">
      <alignment horizontal="right" vertical="center"/>
    </xf>
    <xf numFmtId="38" fontId="5" fillId="4" borderId="30" xfId="1" applyFont="1" applyFill="1" applyBorder="1" applyAlignment="1">
      <alignment horizontal="right" vertical="center"/>
    </xf>
    <xf numFmtId="178" fontId="2" fillId="2" borderId="0" xfId="0" applyNumberFormat="1" applyFont="1" applyFill="1" applyAlignment="1">
      <alignment horizontal="center" vertical="center"/>
    </xf>
    <xf numFmtId="176" fontId="2" fillId="4" borderId="0" xfId="0" applyNumberFormat="1" applyFont="1" applyFill="1" applyAlignment="1" applyProtection="1">
      <alignment horizontal="right" vertical="center"/>
      <protection locked="0"/>
    </xf>
    <xf numFmtId="0" fontId="2" fillId="4" borderId="7" xfId="0" applyFont="1" applyFill="1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38" fontId="2" fillId="4" borderId="18" xfId="1" applyFont="1" applyFill="1" applyBorder="1" applyAlignment="1" applyProtection="1">
      <alignment horizontal="right" vertical="center"/>
      <protection locked="0"/>
    </xf>
    <xf numFmtId="38" fontId="2" fillId="4" borderId="16" xfId="1" applyFont="1" applyFill="1" applyBorder="1" applyAlignment="1" applyProtection="1">
      <alignment horizontal="right" vertical="center"/>
      <protection locked="0"/>
    </xf>
    <xf numFmtId="38" fontId="2" fillId="4" borderId="17" xfId="1" applyFont="1" applyFill="1" applyBorder="1" applyAlignment="1" applyProtection="1">
      <alignment horizontal="right" vertical="center"/>
      <protection locked="0"/>
    </xf>
    <xf numFmtId="38" fontId="2" fillId="4" borderId="10" xfId="1" applyFont="1" applyFill="1" applyBorder="1" applyAlignment="1" applyProtection="1">
      <alignment horizontal="right" vertical="center"/>
      <protection locked="0"/>
    </xf>
    <xf numFmtId="38" fontId="2" fillId="4" borderId="0" xfId="1" applyFont="1" applyFill="1" applyBorder="1" applyAlignment="1" applyProtection="1">
      <alignment horizontal="right" vertical="center"/>
      <protection locked="0"/>
    </xf>
    <xf numFmtId="38" fontId="2" fillId="4" borderId="13" xfId="1" applyFont="1" applyFill="1" applyBorder="1" applyAlignment="1" applyProtection="1">
      <alignment horizontal="right" vertical="center"/>
      <protection locked="0"/>
    </xf>
    <xf numFmtId="38" fontId="2" fillId="4" borderId="14" xfId="1" applyFont="1" applyFill="1" applyBorder="1" applyAlignment="1" applyProtection="1">
      <alignment horizontal="right" vertical="center"/>
      <protection locked="0"/>
    </xf>
    <xf numFmtId="38" fontId="2" fillId="4" borderId="7" xfId="1" applyFont="1" applyFill="1" applyBorder="1" applyAlignment="1" applyProtection="1">
      <alignment horizontal="center" vertical="center"/>
      <protection locked="0"/>
    </xf>
    <xf numFmtId="38" fontId="2" fillId="4" borderId="8" xfId="1" applyFont="1" applyFill="1" applyBorder="1" applyAlignment="1" applyProtection="1">
      <alignment horizontal="center" vertical="center"/>
      <protection locked="0"/>
    </xf>
    <xf numFmtId="38" fontId="2" fillId="4" borderId="12" xfId="1" applyFont="1" applyFill="1" applyBorder="1" applyAlignment="1" applyProtection="1">
      <alignment horizontal="center" vertical="center"/>
      <protection locked="0"/>
    </xf>
    <xf numFmtId="38" fontId="2" fillId="4" borderId="13" xfId="1" applyFont="1" applyFill="1" applyBorder="1" applyAlignment="1" applyProtection="1">
      <alignment horizontal="center" vertical="center"/>
      <protection locked="0"/>
    </xf>
    <xf numFmtId="38" fontId="2" fillId="4" borderId="18" xfId="1" applyFont="1" applyFill="1" applyBorder="1" applyAlignment="1" applyProtection="1">
      <alignment horizontal="center" vertical="center"/>
      <protection locked="0"/>
    </xf>
    <xf numFmtId="38" fontId="2" fillId="4" borderId="17" xfId="1" applyFont="1" applyFill="1" applyBorder="1" applyAlignment="1" applyProtection="1">
      <alignment horizontal="center" vertical="center"/>
      <protection locked="0"/>
    </xf>
    <xf numFmtId="38" fontId="2" fillId="4" borderId="14" xfId="1" applyFont="1" applyFill="1" applyBorder="1" applyAlignment="1" applyProtection="1">
      <alignment horizontal="center" vertical="center"/>
      <protection locked="0"/>
    </xf>
    <xf numFmtId="177" fontId="2" fillId="4" borderId="7" xfId="0" applyNumberFormat="1" applyFont="1" applyFill="1" applyBorder="1" applyAlignment="1" applyProtection="1">
      <alignment horizontal="right" vertical="center"/>
      <protection locked="0"/>
    </xf>
    <xf numFmtId="177" fontId="2" fillId="4" borderId="8" xfId="0" applyNumberFormat="1" applyFont="1" applyFill="1" applyBorder="1" applyAlignment="1" applyProtection="1">
      <alignment horizontal="right" vertical="center"/>
      <protection locked="0"/>
    </xf>
    <xf numFmtId="177" fontId="2" fillId="4" borderId="9" xfId="0" applyNumberFormat="1" applyFont="1" applyFill="1" applyBorder="1" applyAlignment="1" applyProtection="1">
      <alignment horizontal="right" vertical="center"/>
      <protection locked="0"/>
    </xf>
    <xf numFmtId="177" fontId="2" fillId="4" borderId="27" xfId="0" applyNumberFormat="1" applyFont="1" applyFill="1" applyBorder="1" applyAlignment="1" applyProtection="1">
      <alignment horizontal="right" vertical="center"/>
      <protection locked="0"/>
    </xf>
    <xf numFmtId="177" fontId="2" fillId="4" borderId="25" xfId="0" applyNumberFormat="1" applyFont="1" applyFill="1" applyBorder="1" applyAlignment="1" applyProtection="1">
      <alignment horizontal="right" vertical="center"/>
      <protection locked="0"/>
    </xf>
    <xf numFmtId="177" fontId="2" fillId="4" borderId="26" xfId="0" applyNumberFormat="1" applyFont="1" applyFill="1" applyBorder="1" applyAlignment="1" applyProtection="1">
      <alignment horizontal="right" vertical="center"/>
      <protection locked="0"/>
    </xf>
    <xf numFmtId="38" fontId="25" fillId="2" borderId="0" xfId="8" applyFont="1" applyFill="1" applyAlignment="1">
      <alignment horizontal="center" vertical="center"/>
    </xf>
    <xf numFmtId="0" fontId="26" fillId="2" borderId="0" xfId="7" applyFont="1" applyFill="1" applyBorder="1" applyAlignment="1">
      <alignment horizontal="left" vertical="center"/>
    </xf>
    <xf numFmtId="0" fontId="25" fillId="2" borderId="7" xfId="7" applyFont="1" applyFill="1" applyBorder="1" applyAlignment="1">
      <alignment horizontal="center" vertical="center"/>
    </xf>
    <xf numFmtId="0" fontId="25" fillId="2" borderId="8" xfId="7" applyFont="1" applyFill="1" applyBorder="1" applyAlignment="1">
      <alignment horizontal="center" vertical="center"/>
    </xf>
    <xf numFmtId="0" fontId="25" fillId="2" borderId="9" xfId="7" applyFont="1" applyFill="1" applyBorder="1" applyAlignment="1">
      <alignment horizontal="center" vertical="center"/>
    </xf>
    <xf numFmtId="38" fontId="25" fillId="2" borderId="12" xfId="8" applyFont="1" applyFill="1" applyBorder="1" applyAlignment="1">
      <alignment horizontal="right" vertical="center"/>
    </xf>
    <xf numFmtId="38" fontId="25" fillId="2" borderId="14" xfId="8" applyFont="1" applyFill="1" applyBorder="1" applyAlignment="1">
      <alignment horizontal="right" vertical="center"/>
    </xf>
    <xf numFmtId="38" fontId="25" fillId="2" borderId="13" xfId="8" applyFont="1" applyFill="1" applyBorder="1" applyAlignment="1">
      <alignment horizontal="right" vertical="center"/>
    </xf>
    <xf numFmtId="0" fontId="26" fillId="2" borderId="0" xfId="7" applyFont="1" applyFill="1" applyAlignment="1">
      <alignment horizontal="left" vertical="center"/>
    </xf>
    <xf numFmtId="0" fontId="26" fillId="2" borderId="11" xfId="7" applyFont="1" applyFill="1" applyBorder="1" applyAlignment="1">
      <alignment horizontal="left" vertical="center"/>
    </xf>
    <xf numFmtId="0" fontId="26" fillId="2" borderId="0" xfId="7" quotePrefix="1" applyFont="1" applyFill="1" applyAlignment="1">
      <alignment horizontal="center" vertical="top" textRotation="255"/>
    </xf>
    <xf numFmtId="0" fontId="25" fillId="2" borderId="7" xfId="7" applyFont="1" applyFill="1" applyBorder="1" applyAlignment="1">
      <alignment horizontal="left" vertical="center"/>
    </xf>
    <xf numFmtId="0" fontId="25" fillId="2" borderId="8" xfId="7" applyFont="1" applyFill="1" applyBorder="1" applyAlignment="1">
      <alignment horizontal="left" vertical="center"/>
    </xf>
    <xf numFmtId="0" fontId="25" fillId="2" borderId="9" xfId="7" applyFont="1" applyFill="1" applyBorder="1" applyAlignment="1">
      <alignment horizontal="left" vertical="center"/>
    </xf>
    <xf numFmtId="0" fontId="26" fillId="2" borderId="0" xfId="7" applyFont="1" applyFill="1" applyAlignment="1">
      <alignment horizontal="center" vertical="center"/>
    </xf>
    <xf numFmtId="0" fontId="26" fillId="2" borderId="0" xfId="7" applyFont="1" applyFill="1" applyAlignment="1">
      <alignment horizontal="center" vertical="top" textRotation="255"/>
    </xf>
    <xf numFmtId="0" fontId="25" fillId="2" borderId="7" xfId="7" applyFont="1" applyFill="1" applyBorder="1" applyAlignment="1">
      <alignment horizontal="center" vertical="center" wrapText="1"/>
    </xf>
    <xf numFmtId="0" fontId="25" fillId="2" borderId="9" xfId="7" applyFont="1" applyFill="1" applyBorder="1" applyAlignment="1">
      <alignment horizontal="center" vertical="center" wrapText="1"/>
    </xf>
    <xf numFmtId="0" fontId="25" fillId="2" borderId="10" xfId="7" applyFont="1" applyFill="1" applyBorder="1" applyAlignment="1">
      <alignment horizontal="center" vertical="center" wrapText="1"/>
    </xf>
    <xf numFmtId="0" fontId="25" fillId="2" borderId="11" xfId="7" applyFont="1" applyFill="1" applyBorder="1" applyAlignment="1">
      <alignment horizontal="center" vertical="center" wrapText="1"/>
    </xf>
    <xf numFmtId="38" fontId="25" fillId="2" borderId="12" xfId="7" applyNumberFormat="1" applyFont="1" applyFill="1" applyBorder="1" applyAlignment="1">
      <alignment vertical="center"/>
    </xf>
    <xf numFmtId="38" fontId="25" fillId="2" borderId="14" xfId="7" applyNumberFormat="1" applyFont="1" applyFill="1" applyBorder="1" applyAlignment="1">
      <alignment vertical="center"/>
    </xf>
    <xf numFmtId="0" fontId="9" fillId="2" borderId="13" xfId="2" applyFont="1" applyFill="1" applyBorder="1" applyAlignment="1">
      <alignment vertical="center" wrapText="1"/>
    </xf>
    <xf numFmtId="0" fontId="15" fillId="2" borderId="35" xfId="3" applyFont="1" applyFill="1" applyBorder="1" applyAlignment="1">
      <alignment horizontal="center" vertical="top" wrapText="1"/>
    </xf>
    <xf numFmtId="0" fontId="15" fillId="2" borderId="37" xfId="3" applyFont="1" applyFill="1" applyBorder="1" applyAlignment="1">
      <alignment horizontal="center" vertical="top" wrapText="1"/>
    </xf>
  </cellXfs>
  <cellStyles count="11">
    <cellStyle name="ハイパーリンク" xfId="10" builtinId="8"/>
    <cellStyle name="桁区切り" xfId="1" builtinId="6"/>
    <cellStyle name="桁区切り 2" xfId="5"/>
    <cellStyle name="桁区切り 2 2" xfId="6"/>
    <cellStyle name="桁区切り 2 3" xfId="9"/>
    <cellStyle name="桁区切り 3" xfId="8"/>
    <cellStyle name="標準" xfId="0" builtinId="0"/>
    <cellStyle name="標準 2" xfId="2"/>
    <cellStyle name="標準 2 6" xfId="4"/>
    <cellStyle name="標準 3" xfId="3"/>
    <cellStyle name="標準_フローチャート横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r>
              <a:rPr lang="ja-JP" altLang="en-US" b="1"/>
              <a:t>経済波及効果の推計結果</a:t>
            </a:r>
            <a:endParaRPr lang="ja-JP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4848064659912186E-2"/>
          <c:y val="0.1138301659898768"/>
          <c:w val="0.90343300565267404"/>
          <c:h val="0.68621407995640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グラフ用!$B$3</c:f>
              <c:strCache>
                <c:ptCount val="1"/>
                <c:pt idx="0">
                  <c:v>直接効果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グラフ用!$C$2:$E$2</c:f>
              <c:strCache>
                <c:ptCount val="3"/>
                <c:pt idx="0">
                  <c:v>生産誘発額</c:v>
                </c:pt>
                <c:pt idx="1">
                  <c:v>粗付加価値誘発額</c:v>
                </c:pt>
                <c:pt idx="2">
                  <c:v>雇用者所得誘発額</c:v>
                </c:pt>
              </c:strCache>
            </c:strRef>
          </c:cat>
          <c:val>
            <c:numRef>
              <c:f>グラフ用!$C$3:$E$3</c:f>
              <c:numCache>
                <c:formatCode>#,##0_);[Red]\(#,##0\)</c:formatCode>
                <c:ptCount val="3"/>
                <c:pt idx="0">
                  <c:v>200000</c:v>
                </c:pt>
                <c:pt idx="1">
                  <c:v>103231</c:v>
                </c:pt>
                <c:pt idx="2">
                  <c:v>56958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BB-4087-AF04-F3913AB8BA74}"/>
            </c:ext>
          </c:extLst>
        </c:ser>
        <c:ser>
          <c:idx val="1"/>
          <c:order val="1"/>
          <c:tx>
            <c:strRef>
              <c:f>グラフ用!$B$4</c:f>
              <c:strCache>
                <c:ptCount val="1"/>
                <c:pt idx="0">
                  <c:v>第1次波及効果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グラフ用!$C$2:$E$2</c:f>
              <c:strCache>
                <c:ptCount val="3"/>
                <c:pt idx="0">
                  <c:v>生産誘発額</c:v>
                </c:pt>
                <c:pt idx="1">
                  <c:v>粗付加価値誘発額</c:v>
                </c:pt>
                <c:pt idx="2">
                  <c:v>雇用者所得誘発額</c:v>
                </c:pt>
              </c:strCache>
            </c:strRef>
          </c:cat>
          <c:val>
            <c:numRef>
              <c:f>グラフ用!$C$4:$E$4</c:f>
              <c:numCache>
                <c:formatCode>#,##0_);[Red]\(#,##0\)</c:formatCode>
                <c:ptCount val="3"/>
                <c:pt idx="0">
                  <c:v>29717</c:v>
                </c:pt>
                <c:pt idx="1">
                  <c:v>16348</c:v>
                </c:pt>
                <c:pt idx="2">
                  <c:v>6988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BB-4087-AF04-F3913AB8BA74}"/>
            </c:ext>
          </c:extLst>
        </c:ser>
        <c:ser>
          <c:idx val="2"/>
          <c:order val="2"/>
          <c:tx>
            <c:strRef>
              <c:f>グラフ用!$B$5</c:f>
              <c:strCache>
                <c:ptCount val="1"/>
                <c:pt idx="0">
                  <c:v>第2次波及効果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グラフ用!$C$2:$E$2</c:f>
              <c:strCache>
                <c:ptCount val="3"/>
                <c:pt idx="0">
                  <c:v>生産誘発額</c:v>
                </c:pt>
                <c:pt idx="1">
                  <c:v>粗付加価値誘発額</c:v>
                </c:pt>
                <c:pt idx="2">
                  <c:v>雇用者所得誘発額</c:v>
                </c:pt>
              </c:strCache>
            </c:strRef>
          </c:cat>
          <c:val>
            <c:numRef>
              <c:f>グラフ用!$C$5:$E$5</c:f>
              <c:numCache>
                <c:formatCode>#,##0_);[Red]\(#,##0\)</c:formatCode>
                <c:ptCount val="3"/>
                <c:pt idx="0">
                  <c:v>29414</c:v>
                </c:pt>
                <c:pt idx="1">
                  <c:v>19974</c:v>
                </c:pt>
                <c:pt idx="2">
                  <c:v>7357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BB-4087-AF04-F3913AB8B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6659368"/>
        <c:axId val="436660024"/>
      </c:barChart>
      <c:barChart>
        <c:barDir val="col"/>
        <c:grouping val="clustered"/>
        <c:varyColors val="0"/>
        <c:ser>
          <c:idx val="3"/>
          <c:order val="3"/>
          <c:tx>
            <c:strRef>
              <c:f>グラフ用!$B$6</c:f>
              <c:strCache>
                <c:ptCount val="1"/>
                <c:pt idx="0">
                  <c:v>総合効果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sng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グラフ用!$C$2:$E$2</c:f>
              <c:strCache>
                <c:ptCount val="3"/>
                <c:pt idx="0">
                  <c:v>生産誘発額</c:v>
                </c:pt>
                <c:pt idx="1">
                  <c:v>粗付加価値誘発額</c:v>
                </c:pt>
                <c:pt idx="2">
                  <c:v>雇用者所得誘発額</c:v>
                </c:pt>
              </c:strCache>
            </c:strRef>
          </c:cat>
          <c:val>
            <c:numRef>
              <c:f>グラフ用!$C$6:$E$6</c:f>
              <c:numCache>
                <c:formatCode>#,##0_);[Red]\(#,##0\)</c:formatCode>
                <c:ptCount val="3"/>
                <c:pt idx="0">
                  <c:v>259131</c:v>
                </c:pt>
                <c:pt idx="1">
                  <c:v>139553</c:v>
                </c:pt>
                <c:pt idx="2">
                  <c:v>71303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BB-4087-AF04-F3913AB8B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100"/>
        <c:axId val="681343392"/>
        <c:axId val="681337488"/>
      </c:barChart>
      <c:catAx>
        <c:axId val="436659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436660024"/>
        <c:crosses val="autoZero"/>
        <c:auto val="1"/>
        <c:lblAlgn val="ctr"/>
        <c:lblOffset val="100"/>
        <c:noMultiLvlLbl val="0"/>
      </c:catAx>
      <c:valAx>
        <c:axId val="436660024"/>
        <c:scaling>
          <c:orientation val="minMax"/>
        </c:scaling>
        <c:delete val="0"/>
        <c:axPos val="l"/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436659368"/>
        <c:crosses val="autoZero"/>
        <c:crossBetween val="between"/>
      </c:valAx>
      <c:valAx>
        <c:axId val="681337488"/>
        <c:scaling>
          <c:orientation val="minMax"/>
        </c:scaling>
        <c:delete val="1"/>
        <c:axPos val="r"/>
        <c:numFmt formatCode="#,##0_);[Red]\(#,##0\)" sourceLinked="1"/>
        <c:majorTickMark val="out"/>
        <c:minorTickMark val="none"/>
        <c:tickLblPos val="nextTo"/>
        <c:crossAx val="681343392"/>
        <c:crosses val="max"/>
        <c:crossBetween val="between"/>
      </c:valAx>
      <c:catAx>
        <c:axId val="681343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3374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r>
              <a:rPr lang="ja-JP" altLang="en-US" b="1"/>
              <a:t>雇用創出効果の推計結果</a:t>
            </a:r>
            <a:endParaRPr lang="ja-JP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4848064659912186E-2"/>
          <c:y val="0.1138301659898768"/>
          <c:w val="0.90343300565267404"/>
          <c:h val="0.68621407995640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グラフ用!$B$12</c:f>
              <c:strCache>
                <c:ptCount val="1"/>
                <c:pt idx="0">
                  <c:v>直接効果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グラフ用!$C$11:$D$11</c:f>
              <c:strCache>
                <c:ptCount val="2"/>
                <c:pt idx="0">
                  <c:v>就業誘発者数</c:v>
                </c:pt>
                <c:pt idx="1">
                  <c:v>雇用誘発者数</c:v>
                </c:pt>
              </c:strCache>
            </c:strRef>
          </c:cat>
          <c:val>
            <c:numRef>
              <c:f>グラフ用!$C$12:$D$12</c:f>
              <c:numCache>
                <c:formatCode>#,##0_);[Red]\(#,##0\)</c:formatCode>
                <c:ptCount val="2"/>
                <c:pt idx="0">
                  <c:v>162</c:v>
                </c:pt>
                <c:pt idx="1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5B-466F-9A3A-2B17524C6CC8}"/>
            </c:ext>
          </c:extLst>
        </c:ser>
        <c:ser>
          <c:idx val="1"/>
          <c:order val="1"/>
          <c:tx>
            <c:strRef>
              <c:f>グラフ用!$B$13</c:f>
              <c:strCache>
                <c:ptCount val="1"/>
                <c:pt idx="0">
                  <c:v>第1次波及効果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グラフ用!$C$11:$D$11</c:f>
              <c:strCache>
                <c:ptCount val="2"/>
                <c:pt idx="0">
                  <c:v>就業誘発者数</c:v>
                </c:pt>
                <c:pt idx="1">
                  <c:v>雇用誘発者数</c:v>
                </c:pt>
              </c:strCache>
            </c:strRef>
          </c:cat>
          <c:val>
            <c:numRef>
              <c:f>グラフ用!$C$13:$D$13</c:f>
              <c:numCache>
                <c:formatCode>#,##0_);[Red]\(#,##0\)</c:formatCode>
                <c:ptCount val="2"/>
                <c:pt idx="0">
                  <c:v>25</c:v>
                </c:pt>
                <c:pt idx="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5B-466F-9A3A-2B17524C6CC8}"/>
            </c:ext>
          </c:extLst>
        </c:ser>
        <c:ser>
          <c:idx val="2"/>
          <c:order val="2"/>
          <c:tx>
            <c:strRef>
              <c:f>グラフ用!$B$14</c:f>
              <c:strCache>
                <c:ptCount val="1"/>
                <c:pt idx="0">
                  <c:v>第2次波及効果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グラフ用!$C$11:$D$11</c:f>
              <c:strCache>
                <c:ptCount val="2"/>
                <c:pt idx="0">
                  <c:v>就業誘発者数</c:v>
                </c:pt>
                <c:pt idx="1">
                  <c:v>雇用誘発者数</c:v>
                </c:pt>
              </c:strCache>
            </c:strRef>
          </c:cat>
          <c:val>
            <c:numRef>
              <c:f>グラフ用!$C$14:$D$14</c:f>
              <c:numCache>
                <c:formatCode>#,##0_);[Red]\(#,##0\)</c:formatCode>
                <c:ptCount val="2"/>
                <c:pt idx="0">
                  <c:v>27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5B-466F-9A3A-2B17524C6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0"/>
        <c:overlap val="100"/>
        <c:axId val="436659368"/>
        <c:axId val="436660024"/>
      </c:barChart>
      <c:barChart>
        <c:barDir val="col"/>
        <c:grouping val="clustered"/>
        <c:varyColors val="0"/>
        <c:ser>
          <c:idx val="3"/>
          <c:order val="3"/>
          <c:tx>
            <c:strRef>
              <c:f>グラフ用!$B$15</c:f>
              <c:strCache>
                <c:ptCount val="1"/>
                <c:pt idx="0">
                  <c:v>総合効果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sng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グラフ用!$C$11:$D$11</c:f>
              <c:strCache>
                <c:ptCount val="2"/>
                <c:pt idx="0">
                  <c:v>就業誘発者数</c:v>
                </c:pt>
                <c:pt idx="1">
                  <c:v>雇用誘発者数</c:v>
                </c:pt>
              </c:strCache>
            </c:strRef>
          </c:cat>
          <c:val>
            <c:numRef>
              <c:f>グラフ用!$C$15:$D$15</c:f>
              <c:numCache>
                <c:formatCode>#,##0_);[Red]\(#,##0\)</c:formatCode>
                <c:ptCount val="2"/>
                <c:pt idx="0">
                  <c:v>214</c:v>
                </c:pt>
                <c:pt idx="1">
                  <c:v>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5B-466F-9A3A-2B17524C6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100"/>
        <c:axId val="681343392"/>
        <c:axId val="681337488"/>
      </c:barChart>
      <c:catAx>
        <c:axId val="436659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436660024"/>
        <c:crosses val="autoZero"/>
        <c:auto val="1"/>
        <c:lblAlgn val="ctr"/>
        <c:lblOffset val="100"/>
        <c:noMultiLvlLbl val="0"/>
      </c:catAx>
      <c:valAx>
        <c:axId val="436660024"/>
        <c:scaling>
          <c:orientation val="minMax"/>
        </c:scaling>
        <c:delete val="0"/>
        <c:axPos val="l"/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436659368"/>
        <c:crosses val="autoZero"/>
        <c:crossBetween val="between"/>
      </c:valAx>
      <c:valAx>
        <c:axId val="681337488"/>
        <c:scaling>
          <c:orientation val="minMax"/>
        </c:scaling>
        <c:delete val="1"/>
        <c:axPos val="r"/>
        <c:numFmt formatCode="#,##0_);[Red]\(#,##0\)" sourceLinked="1"/>
        <c:majorTickMark val="out"/>
        <c:minorTickMark val="none"/>
        <c:tickLblPos val="nextTo"/>
        <c:crossAx val="681343392"/>
        <c:crosses val="max"/>
        <c:crossBetween val="between"/>
      </c:valAx>
      <c:catAx>
        <c:axId val="681343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3374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r>
              <a:rPr lang="ja-JP" altLang="en-US" b="1"/>
              <a:t>部門別経済波及効果の推計結果</a:t>
            </a:r>
            <a:endParaRPr lang="ja-JP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4848064659912186E-2"/>
          <c:y val="9.0641713264102863E-2"/>
          <c:w val="0.90343300565267404"/>
          <c:h val="0.8650217724211005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グラフ用!$H$2</c:f>
              <c:strCache>
                <c:ptCount val="1"/>
                <c:pt idx="0">
                  <c:v>生産誘発額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グラフ用!$G$3:$G$44</c:f>
              <c:strCache>
                <c:ptCount val="42"/>
                <c:pt idx="0">
                  <c:v>農業</c:v>
                </c:pt>
                <c:pt idx="1">
                  <c:v>林業</c:v>
                </c:pt>
                <c:pt idx="2">
                  <c:v>漁業</c:v>
                </c:pt>
                <c:pt idx="3">
                  <c:v>鉱業</c:v>
                </c:pt>
                <c:pt idx="4">
                  <c:v>飲食料品</c:v>
                </c:pt>
                <c:pt idx="5">
                  <c:v>繊維製品</c:v>
                </c:pt>
                <c:pt idx="6">
                  <c:v>パルプ・紙・木製品</c:v>
                </c:pt>
                <c:pt idx="7">
                  <c:v>化学製品</c:v>
                </c:pt>
                <c:pt idx="8">
                  <c:v>石油・石炭・プラスチック・ゴム製品</c:v>
                </c:pt>
                <c:pt idx="9">
                  <c:v>窯業・土石製品</c:v>
                </c:pt>
                <c:pt idx="10">
                  <c:v>鉄鋼</c:v>
                </c:pt>
                <c:pt idx="11">
                  <c:v>非鉄金属</c:v>
                </c:pt>
                <c:pt idx="12">
                  <c:v>金属製品</c:v>
                </c:pt>
                <c:pt idx="13">
                  <c:v>はん用機械</c:v>
                </c:pt>
                <c:pt idx="14">
                  <c:v>生産用機械</c:v>
                </c:pt>
                <c:pt idx="15">
                  <c:v>業務用機械</c:v>
                </c:pt>
                <c:pt idx="16">
                  <c:v>電子部品・電気機械・情報通信機器</c:v>
                </c:pt>
                <c:pt idx="17">
                  <c:v>輸送機械</c:v>
                </c:pt>
                <c:pt idx="18">
                  <c:v>その他の製造工業製品</c:v>
                </c:pt>
                <c:pt idx="19">
                  <c:v>公共事業</c:v>
                </c:pt>
                <c:pt idx="20">
                  <c:v>その他の建設</c:v>
                </c:pt>
                <c:pt idx="21">
                  <c:v>電力・ガス・熱供給</c:v>
                </c:pt>
                <c:pt idx="22">
                  <c:v>水道</c:v>
                </c:pt>
                <c:pt idx="23">
                  <c:v>廃棄物処理</c:v>
                </c:pt>
                <c:pt idx="24">
                  <c:v>商業</c:v>
                </c:pt>
                <c:pt idx="25">
                  <c:v>金融・保険</c:v>
                </c:pt>
                <c:pt idx="26">
                  <c:v>不動産</c:v>
                </c:pt>
                <c:pt idx="27">
                  <c:v>鉄道旅客輸送（索道（スキー場）含む）</c:v>
                </c:pt>
                <c:pt idx="28">
                  <c:v>その他の運輸・郵便</c:v>
                </c:pt>
                <c:pt idx="29">
                  <c:v>情報通信</c:v>
                </c:pt>
                <c:pt idx="30">
                  <c:v>公務</c:v>
                </c:pt>
                <c:pt idx="31">
                  <c:v>教育・研究</c:v>
                </c:pt>
                <c:pt idx="32">
                  <c:v>医療・福祉</c:v>
                </c:pt>
                <c:pt idx="33">
                  <c:v>他に分類されない会員制団体</c:v>
                </c:pt>
                <c:pt idx="34">
                  <c:v>対事業所サービス</c:v>
                </c:pt>
                <c:pt idx="35">
                  <c:v>宿泊業</c:v>
                </c:pt>
                <c:pt idx="36">
                  <c:v>飲食サービス</c:v>
                </c:pt>
                <c:pt idx="37">
                  <c:v>洗濯・理容・美容・浴場業</c:v>
                </c:pt>
                <c:pt idx="38">
                  <c:v>娯楽サービス</c:v>
                </c:pt>
                <c:pt idx="39">
                  <c:v>その他の対個人サービス</c:v>
                </c:pt>
                <c:pt idx="40">
                  <c:v>事務用品</c:v>
                </c:pt>
                <c:pt idx="41">
                  <c:v>分類不明</c:v>
                </c:pt>
              </c:strCache>
            </c:strRef>
          </c:cat>
          <c:val>
            <c:numRef>
              <c:f>グラフ用!$H$3:$H$44</c:f>
              <c:numCache>
                <c:formatCode>#,##0_);[Red]\(#,##0\)</c:formatCode>
                <c:ptCount val="42"/>
                <c:pt idx="0">
                  <c:v>407</c:v>
                </c:pt>
                <c:pt idx="1">
                  <c:v>261</c:v>
                </c:pt>
                <c:pt idx="2">
                  <c:v>20</c:v>
                </c:pt>
                <c:pt idx="3">
                  <c:v>23</c:v>
                </c:pt>
                <c:pt idx="4">
                  <c:v>675</c:v>
                </c:pt>
                <c:pt idx="5">
                  <c:v>433</c:v>
                </c:pt>
                <c:pt idx="6">
                  <c:v>1798</c:v>
                </c:pt>
                <c:pt idx="7">
                  <c:v>55</c:v>
                </c:pt>
                <c:pt idx="8">
                  <c:v>292</c:v>
                </c:pt>
                <c:pt idx="9">
                  <c:v>470</c:v>
                </c:pt>
                <c:pt idx="10">
                  <c:v>4</c:v>
                </c:pt>
                <c:pt idx="11">
                  <c:v>0</c:v>
                </c:pt>
                <c:pt idx="12">
                  <c:v>6068</c:v>
                </c:pt>
                <c:pt idx="13">
                  <c:v>22319</c:v>
                </c:pt>
                <c:pt idx="14">
                  <c:v>37093</c:v>
                </c:pt>
                <c:pt idx="15">
                  <c:v>9672</c:v>
                </c:pt>
                <c:pt idx="16">
                  <c:v>18642</c:v>
                </c:pt>
                <c:pt idx="17">
                  <c:v>14835</c:v>
                </c:pt>
                <c:pt idx="18">
                  <c:v>4551</c:v>
                </c:pt>
                <c:pt idx="19">
                  <c:v>0</c:v>
                </c:pt>
                <c:pt idx="20">
                  <c:v>809</c:v>
                </c:pt>
                <c:pt idx="21">
                  <c:v>54</c:v>
                </c:pt>
                <c:pt idx="22">
                  <c:v>675</c:v>
                </c:pt>
                <c:pt idx="23">
                  <c:v>539</c:v>
                </c:pt>
                <c:pt idx="24">
                  <c:v>25252</c:v>
                </c:pt>
                <c:pt idx="25">
                  <c:v>2793</c:v>
                </c:pt>
                <c:pt idx="26">
                  <c:v>10119</c:v>
                </c:pt>
                <c:pt idx="27">
                  <c:v>647</c:v>
                </c:pt>
                <c:pt idx="28">
                  <c:v>9913</c:v>
                </c:pt>
                <c:pt idx="29">
                  <c:v>20505</c:v>
                </c:pt>
                <c:pt idx="30">
                  <c:v>610</c:v>
                </c:pt>
                <c:pt idx="31">
                  <c:v>30248</c:v>
                </c:pt>
                <c:pt idx="32">
                  <c:v>2739</c:v>
                </c:pt>
                <c:pt idx="33">
                  <c:v>686</c:v>
                </c:pt>
                <c:pt idx="34">
                  <c:v>30005</c:v>
                </c:pt>
                <c:pt idx="35">
                  <c:v>34</c:v>
                </c:pt>
                <c:pt idx="36">
                  <c:v>1581</c:v>
                </c:pt>
                <c:pt idx="37">
                  <c:v>761</c:v>
                </c:pt>
                <c:pt idx="38">
                  <c:v>1227</c:v>
                </c:pt>
                <c:pt idx="39">
                  <c:v>639</c:v>
                </c:pt>
                <c:pt idx="40">
                  <c:v>424</c:v>
                </c:pt>
                <c:pt idx="41">
                  <c:v>1253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7A-40B9-9811-3A19FEA06C41}"/>
            </c:ext>
          </c:extLst>
        </c:ser>
        <c:ser>
          <c:idx val="1"/>
          <c:order val="1"/>
          <c:tx>
            <c:strRef>
              <c:f>グラフ用!$I$2</c:f>
              <c:strCache>
                <c:ptCount val="1"/>
                <c:pt idx="0">
                  <c:v>（内数）粗付加価値誘発額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グラフ用!$G$3:$G$44</c:f>
              <c:strCache>
                <c:ptCount val="42"/>
                <c:pt idx="0">
                  <c:v>農業</c:v>
                </c:pt>
                <c:pt idx="1">
                  <c:v>林業</c:v>
                </c:pt>
                <c:pt idx="2">
                  <c:v>漁業</c:v>
                </c:pt>
                <c:pt idx="3">
                  <c:v>鉱業</c:v>
                </c:pt>
                <c:pt idx="4">
                  <c:v>飲食料品</c:v>
                </c:pt>
                <c:pt idx="5">
                  <c:v>繊維製品</c:v>
                </c:pt>
                <c:pt idx="6">
                  <c:v>パルプ・紙・木製品</c:v>
                </c:pt>
                <c:pt idx="7">
                  <c:v>化学製品</c:v>
                </c:pt>
                <c:pt idx="8">
                  <c:v>石油・石炭・プラスチック・ゴム製品</c:v>
                </c:pt>
                <c:pt idx="9">
                  <c:v>窯業・土石製品</c:v>
                </c:pt>
                <c:pt idx="10">
                  <c:v>鉄鋼</c:v>
                </c:pt>
                <c:pt idx="11">
                  <c:v>非鉄金属</c:v>
                </c:pt>
                <c:pt idx="12">
                  <c:v>金属製品</c:v>
                </c:pt>
                <c:pt idx="13">
                  <c:v>はん用機械</c:v>
                </c:pt>
                <c:pt idx="14">
                  <c:v>生産用機械</c:v>
                </c:pt>
                <c:pt idx="15">
                  <c:v>業務用機械</c:v>
                </c:pt>
                <c:pt idx="16">
                  <c:v>電子部品・電気機械・情報通信機器</c:v>
                </c:pt>
                <c:pt idx="17">
                  <c:v>輸送機械</c:v>
                </c:pt>
                <c:pt idx="18">
                  <c:v>その他の製造工業製品</c:v>
                </c:pt>
                <c:pt idx="19">
                  <c:v>公共事業</c:v>
                </c:pt>
                <c:pt idx="20">
                  <c:v>その他の建設</c:v>
                </c:pt>
                <c:pt idx="21">
                  <c:v>電力・ガス・熱供給</c:v>
                </c:pt>
                <c:pt idx="22">
                  <c:v>水道</c:v>
                </c:pt>
                <c:pt idx="23">
                  <c:v>廃棄物処理</c:v>
                </c:pt>
                <c:pt idx="24">
                  <c:v>商業</c:v>
                </c:pt>
                <c:pt idx="25">
                  <c:v>金融・保険</c:v>
                </c:pt>
                <c:pt idx="26">
                  <c:v>不動産</c:v>
                </c:pt>
                <c:pt idx="27">
                  <c:v>鉄道旅客輸送（索道（スキー場）含む）</c:v>
                </c:pt>
                <c:pt idx="28">
                  <c:v>その他の運輸・郵便</c:v>
                </c:pt>
                <c:pt idx="29">
                  <c:v>情報通信</c:v>
                </c:pt>
                <c:pt idx="30">
                  <c:v>公務</c:v>
                </c:pt>
                <c:pt idx="31">
                  <c:v>教育・研究</c:v>
                </c:pt>
                <c:pt idx="32">
                  <c:v>医療・福祉</c:v>
                </c:pt>
                <c:pt idx="33">
                  <c:v>他に分類されない会員制団体</c:v>
                </c:pt>
                <c:pt idx="34">
                  <c:v>対事業所サービス</c:v>
                </c:pt>
                <c:pt idx="35">
                  <c:v>宿泊業</c:v>
                </c:pt>
                <c:pt idx="36">
                  <c:v>飲食サービス</c:v>
                </c:pt>
                <c:pt idx="37">
                  <c:v>洗濯・理容・美容・浴場業</c:v>
                </c:pt>
                <c:pt idx="38">
                  <c:v>娯楽サービス</c:v>
                </c:pt>
                <c:pt idx="39">
                  <c:v>その他の対個人サービス</c:v>
                </c:pt>
                <c:pt idx="40">
                  <c:v>事務用品</c:v>
                </c:pt>
                <c:pt idx="41">
                  <c:v>分類不明</c:v>
                </c:pt>
              </c:strCache>
            </c:strRef>
          </c:cat>
          <c:val>
            <c:numRef>
              <c:f>グラフ用!$I$3:$I$44</c:f>
              <c:numCache>
                <c:formatCode>#,##0_);[Red]\(#,##0\)</c:formatCode>
                <c:ptCount val="42"/>
                <c:pt idx="0">
                  <c:v>172</c:v>
                </c:pt>
                <c:pt idx="1">
                  <c:v>184</c:v>
                </c:pt>
                <c:pt idx="2">
                  <c:v>6</c:v>
                </c:pt>
                <c:pt idx="3">
                  <c:v>9</c:v>
                </c:pt>
                <c:pt idx="4">
                  <c:v>173</c:v>
                </c:pt>
                <c:pt idx="5">
                  <c:v>174</c:v>
                </c:pt>
                <c:pt idx="6">
                  <c:v>711</c:v>
                </c:pt>
                <c:pt idx="7">
                  <c:v>24</c:v>
                </c:pt>
                <c:pt idx="8">
                  <c:v>124</c:v>
                </c:pt>
                <c:pt idx="9">
                  <c:v>226</c:v>
                </c:pt>
                <c:pt idx="10">
                  <c:v>1</c:v>
                </c:pt>
                <c:pt idx="11">
                  <c:v>0</c:v>
                </c:pt>
                <c:pt idx="12">
                  <c:v>3000</c:v>
                </c:pt>
                <c:pt idx="13">
                  <c:v>10178</c:v>
                </c:pt>
                <c:pt idx="14">
                  <c:v>17019</c:v>
                </c:pt>
                <c:pt idx="15">
                  <c:v>3457</c:v>
                </c:pt>
                <c:pt idx="16">
                  <c:v>6865</c:v>
                </c:pt>
                <c:pt idx="17">
                  <c:v>4527</c:v>
                </c:pt>
                <c:pt idx="18">
                  <c:v>1867</c:v>
                </c:pt>
                <c:pt idx="19">
                  <c:v>0</c:v>
                </c:pt>
                <c:pt idx="20">
                  <c:v>372</c:v>
                </c:pt>
                <c:pt idx="21">
                  <c:v>31</c:v>
                </c:pt>
                <c:pt idx="22">
                  <c:v>359</c:v>
                </c:pt>
                <c:pt idx="23">
                  <c:v>349</c:v>
                </c:pt>
                <c:pt idx="24">
                  <c:v>16656</c:v>
                </c:pt>
                <c:pt idx="25">
                  <c:v>1873</c:v>
                </c:pt>
                <c:pt idx="26">
                  <c:v>8998</c:v>
                </c:pt>
                <c:pt idx="27">
                  <c:v>447</c:v>
                </c:pt>
                <c:pt idx="28">
                  <c:v>3817</c:v>
                </c:pt>
                <c:pt idx="29">
                  <c:v>10835</c:v>
                </c:pt>
                <c:pt idx="30">
                  <c:v>438</c:v>
                </c:pt>
                <c:pt idx="31">
                  <c:v>22255</c:v>
                </c:pt>
                <c:pt idx="32">
                  <c:v>1759</c:v>
                </c:pt>
                <c:pt idx="33">
                  <c:v>407</c:v>
                </c:pt>
                <c:pt idx="34">
                  <c:v>19212</c:v>
                </c:pt>
                <c:pt idx="35">
                  <c:v>17</c:v>
                </c:pt>
                <c:pt idx="36">
                  <c:v>659</c:v>
                </c:pt>
                <c:pt idx="37">
                  <c:v>533</c:v>
                </c:pt>
                <c:pt idx="38">
                  <c:v>862</c:v>
                </c:pt>
                <c:pt idx="39">
                  <c:v>451</c:v>
                </c:pt>
                <c:pt idx="40">
                  <c:v>0</c:v>
                </c:pt>
                <c:pt idx="41">
                  <c:v>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7A-40B9-9811-3A19FEA06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36659368"/>
        <c:axId val="436660024"/>
      </c:barChart>
      <c:catAx>
        <c:axId val="4366593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436660024"/>
        <c:crosses val="autoZero"/>
        <c:auto val="1"/>
        <c:lblAlgn val="ctr"/>
        <c:lblOffset val="100"/>
        <c:noMultiLvlLbl val="0"/>
      </c:catAx>
      <c:valAx>
        <c:axId val="436660024"/>
        <c:scaling>
          <c:orientation val="minMax"/>
        </c:scaling>
        <c:delete val="0"/>
        <c:axPos val="t"/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436659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901871756333644"/>
          <c:y val="0.96881605205911314"/>
          <c:w val="0.53991324137919905"/>
          <c:h val="2.73798585447860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r>
              <a:rPr lang="ja-JP" altLang="en-US" b="1"/>
              <a:t>部門別雇用創出効果の推計結果</a:t>
            </a:r>
            <a:endParaRPr lang="ja-JP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5862567772961423"/>
          <c:y val="9.0641713264102863E-2"/>
          <c:w val="0.61965543848450355"/>
          <c:h val="0.8650217724211005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グラフ用!$L$2</c:f>
              <c:strCache>
                <c:ptCount val="1"/>
                <c:pt idx="0">
                  <c:v>就業誘発者数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グラフ用!$K$3:$K$44</c:f>
              <c:strCache>
                <c:ptCount val="42"/>
                <c:pt idx="0">
                  <c:v>農業</c:v>
                </c:pt>
                <c:pt idx="1">
                  <c:v>林業</c:v>
                </c:pt>
                <c:pt idx="2">
                  <c:v>漁業</c:v>
                </c:pt>
                <c:pt idx="3">
                  <c:v>鉱業</c:v>
                </c:pt>
                <c:pt idx="4">
                  <c:v>飲食料品</c:v>
                </c:pt>
                <c:pt idx="5">
                  <c:v>繊維製品</c:v>
                </c:pt>
                <c:pt idx="6">
                  <c:v>パルプ・紙・木製品</c:v>
                </c:pt>
                <c:pt idx="7">
                  <c:v>化学製品</c:v>
                </c:pt>
                <c:pt idx="8">
                  <c:v>石油・石炭・プラスチック・ゴム製品</c:v>
                </c:pt>
                <c:pt idx="9">
                  <c:v>窯業・土石製品</c:v>
                </c:pt>
                <c:pt idx="10">
                  <c:v>鉄鋼</c:v>
                </c:pt>
                <c:pt idx="11">
                  <c:v>非鉄金属</c:v>
                </c:pt>
                <c:pt idx="12">
                  <c:v>金属製品</c:v>
                </c:pt>
                <c:pt idx="13">
                  <c:v>はん用機械</c:v>
                </c:pt>
                <c:pt idx="14">
                  <c:v>生産用機械</c:v>
                </c:pt>
                <c:pt idx="15">
                  <c:v>業務用機械</c:v>
                </c:pt>
                <c:pt idx="16">
                  <c:v>電子部品・電気機械・情報通信機器</c:v>
                </c:pt>
                <c:pt idx="17">
                  <c:v>輸送機械</c:v>
                </c:pt>
                <c:pt idx="18">
                  <c:v>その他の製造工業製品</c:v>
                </c:pt>
                <c:pt idx="19">
                  <c:v>公共事業</c:v>
                </c:pt>
                <c:pt idx="20">
                  <c:v>その他の建設</c:v>
                </c:pt>
                <c:pt idx="21">
                  <c:v>電力・ガス・熱供給</c:v>
                </c:pt>
                <c:pt idx="22">
                  <c:v>水道</c:v>
                </c:pt>
                <c:pt idx="23">
                  <c:v>廃棄物処理</c:v>
                </c:pt>
                <c:pt idx="24">
                  <c:v>商業</c:v>
                </c:pt>
                <c:pt idx="25">
                  <c:v>金融・保険</c:v>
                </c:pt>
                <c:pt idx="26">
                  <c:v>不動産</c:v>
                </c:pt>
                <c:pt idx="27">
                  <c:v>鉄道旅客輸送（索道（スキー場）含む）</c:v>
                </c:pt>
                <c:pt idx="28">
                  <c:v>その他の運輸・郵便</c:v>
                </c:pt>
                <c:pt idx="29">
                  <c:v>情報通信</c:v>
                </c:pt>
                <c:pt idx="30">
                  <c:v>公務</c:v>
                </c:pt>
                <c:pt idx="31">
                  <c:v>教育・研究</c:v>
                </c:pt>
                <c:pt idx="32">
                  <c:v>医療・福祉</c:v>
                </c:pt>
                <c:pt idx="33">
                  <c:v>他に分類されない会員制団体</c:v>
                </c:pt>
                <c:pt idx="34">
                  <c:v>対事業所サービス</c:v>
                </c:pt>
                <c:pt idx="35">
                  <c:v>宿泊業</c:v>
                </c:pt>
                <c:pt idx="36">
                  <c:v>飲食サービス</c:v>
                </c:pt>
                <c:pt idx="37">
                  <c:v>洗濯・理容・美容・浴場業</c:v>
                </c:pt>
                <c:pt idx="38">
                  <c:v>娯楽サービス</c:v>
                </c:pt>
                <c:pt idx="39">
                  <c:v>その他の対個人サービス</c:v>
                </c:pt>
                <c:pt idx="40">
                  <c:v>事務用品</c:v>
                </c:pt>
                <c:pt idx="41">
                  <c:v>分類不明</c:v>
                </c:pt>
              </c:strCache>
            </c:strRef>
          </c:cat>
          <c:val>
            <c:numRef>
              <c:f>グラフ用!$L$3:$L$44</c:f>
              <c:numCache>
                <c:formatCode>#,##0_);[Red]\(#,##0\)</c:formatCode>
                <c:ptCount val="4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6</c:v>
                </c:pt>
                <c:pt idx="14">
                  <c:v>22</c:v>
                </c:pt>
                <c:pt idx="15">
                  <c:v>8</c:v>
                </c:pt>
                <c:pt idx="16">
                  <c:v>7</c:v>
                </c:pt>
                <c:pt idx="17">
                  <c:v>10</c:v>
                </c:pt>
                <c:pt idx="18">
                  <c:v>4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60</c:v>
                </c:pt>
                <c:pt idx="25">
                  <c:v>2</c:v>
                </c:pt>
                <c:pt idx="26">
                  <c:v>1</c:v>
                </c:pt>
                <c:pt idx="27">
                  <c:v>0</c:v>
                </c:pt>
                <c:pt idx="28">
                  <c:v>5</c:v>
                </c:pt>
                <c:pt idx="29">
                  <c:v>3</c:v>
                </c:pt>
                <c:pt idx="30">
                  <c:v>0</c:v>
                </c:pt>
                <c:pt idx="31">
                  <c:v>25</c:v>
                </c:pt>
                <c:pt idx="32">
                  <c:v>3</c:v>
                </c:pt>
                <c:pt idx="33">
                  <c:v>1</c:v>
                </c:pt>
                <c:pt idx="34">
                  <c:v>44</c:v>
                </c:pt>
                <c:pt idx="35">
                  <c:v>0</c:v>
                </c:pt>
                <c:pt idx="36">
                  <c:v>3</c:v>
                </c:pt>
                <c:pt idx="37">
                  <c:v>2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08-45BB-A01F-377C83EB14A7}"/>
            </c:ext>
          </c:extLst>
        </c:ser>
        <c:ser>
          <c:idx val="1"/>
          <c:order val="1"/>
          <c:tx>
            <c:strRef>
              <c:f>グラフ用!$M$2</c:f>
              <c:strCache>
                <c:ptCount val="1"/>
                <c:pt idx="0">
                  <c:v>（内数）雇用誘発者数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グラフ用!$K$3:$K$44</c:f>
              <c:strCache>
                <c:ptCount val="42"/>
                <c:pt idx="0">
                  <c:v>農業</c:v>
                </c:pt>
                <c:pt idx="1">
                  <c:v>林業</c:v>
                </c:pt>
                <c:pt idx="2">
                  <c:v>漁業</c:v>
                </c:pt>
                <c:pt idx="3">
                  <c:v>鉱業</c:v>
                </c:pt>
                <c:pt idx="4">
                  <c:v>飲食料品</c:v>
                </c:pt>
                <c:pt idx="5">
                  <c:v>繊維製品</c:v>
                </c:pt>
                <c:pt idx="6">
                  <c:v>パルプ・紙・木製品</c:v>
                </c:pt>
                <c:pt idx="7">
                  <c:v>化学製品</c:v>
                </c:pt>
                <c:pt idx="8">
                  <c:v>石油・石炭・プラスチック・ゴム製品</c:v>
                </c:pt>
                <c:pt idx="9">
                  <c:v>窯業・土石製品</c:v>
                </c:pt>
                <c:pt idx="10">
                  <c:v>鉄鋼</c:v>
                </c:pt>
                <c:pt idx="11">
                  <c:v>非鉄金属</c:v>
                </c:pt>
                <c:pt idx="12">
                  <c:v>金属製品</c:v>
                </c:pt>
                <c:pt idx="13">
                  <c:v>はん用機械</c:v>
                </c:pt>
                <c:pt idx="14">
                  <c:v>生産用機械</c:v>
                </c:pt>
                <c:pt idx="15">
                  <c:v>業務用機械</c:v>
                </c:pt>
                <c:pt idx="16">
                  <c:v>電子部品・電気機械・情報通信機器</c:v>
                </c:pt>
                <c:pt idx="17">
                  <c:v>輸送機械</c:v>
                </c:pt>
                <c:pt idx="18">
                  <c:v>その他の製造工業製品</c:v>
                </c:pt>
                <c:pt idx="19">
                  <c:v>公共事業</c:v>
                </c:pt>
                <c:pt idx="20">
                  <c:v>その他の建設</c:v>
                </c:pt>
                <c:pt idx="21">
                  <c:v>電力・ガス・熱供給</c:v>
                </c:pt>
                <c:pt idx="22">
                  <c:v>水道</c:v>
                </c:pt>
                <c:pt idx="23">
                  <c:v>廃棄物処理</c:v>
                </c:pt>
                <c:pt idx="24">
                  <c:v>商業</c:v>
                </c:pt>
                <c:pt idx="25">
                  <c:v>金融・保険</c:v>
                </c:pt>
                <c:pt idx="26">
                  <c:v>不動産</c:v>
                </c:pt>
                <c:pt idx="27">
                  <c:v>鉄道旅客輸送（索道（スキー場）含む）</c:v>
                </c:pt>
                <c:pt idx="28">
                  <c:v>その他の運輸・郵便</c:v>
                </c:pt>
                <c:pt idx="29">
                  <c:v>情報通信</c:v>
                </c:pt>
                <c:pt idx="30">
                  <c:v>公務</c:v>
                </c:pt>
                <c:pt idx="31">
                  <c:v>教育・研究</c:v>
                </c:pt>
                <c:pt idx="32">
                  <c:v>医療・福祉</c:v>
                </c:pt>
                <c:pt idx="33">
                  <c:v>他に分類されない会員制団体</c:v>
                </c:pt>
                <c:pt idx="34">
                  <c:v>対事業所サービス</c:v>
                </c:pt>
                <c:pt idx="35">
                  <c:v>宿泊業</c:v>
                </c:pt>
                <c:pt idx="36">
                  <c:v>飲食サービス</c:v>
                </c:pt>
                <c:pt idx="37">
                  <c:v>洗濯・理容・美容・浴場業</c:v>
                </c:pt>
                <c:pt idx="38">
                  <c:v>娯楽サービス</c:v>
                </c:pt>
                <c:pt idx="39">
                  <c:v>その他の対個人サービス</c:v>
                </c:pt>
                <c:pt idx="40">
                  <c:v>事務用品</c:v>
                </c:pt>
                <c:pt idx="41">
                  <c:v>分類不明</c:v>
                </c:pt>
              </c:strCache>
            </c:strRef>
          </c:cat>
          <c:val>
            <c:numRef>
              <c:f>グラフ用!$M$3:$M$44</c:f>
              <c:numCache>
                <c:formatCode>#,##0_);[Red]\(#,##0\)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6</c:v>
                </c:pt>
                <c:pt idx="14">
                  <c:v>21</c:v>
                </c:pt>
                <c:pt idx="15">
                  <c:v>8</c:v>
                </c:pt>
                <c:pt idx="16">
                  <c:v>7</c:v>
                </c:pt>
                <c:pt idx="17">
                  <c:v>9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46</c:v>
                </c:pt>
                <c:pt idx="25">
                  <c:v>2</c:v>
                </c:pt>
                <c:pt idx="26">
                  <c:v>0</c:v>
                </c:pt>
                <c:pt idx="27">
                  <c:v>0</c:v>
                </c:pt>
                <c:pt idx="28">
                  <c:v>5</c:v>
                </c:pt>
                <c:pt idx="29">
                  <c:v>2</c:v>
                </c:pt>
                <c:pt idx="30">
                  <c:v>0</c:v>
                </c:pt>
                <c:pt idx="31">
                  <c:v>24</c:v>
                </c:pt>
                <c:pt idx="32">
                  <c:v>3</c:v>
                </c:pt>
                <c:pt idx="33">
                  <c:v>0</c:v>
                </c:pt>
                <c:pt idx="34">
                  <c:v>32</c:v>
                </c:pt>
                <c:pt idx="35">
                  <c:v>0</c:v>
                </c:pt>
                <c:pt idx="36">
                  <c:v>2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08-45BB-A01F-377C83EB1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36659368"/>
        <c:axId val="436660024"/>
      </c:barChart>
      <c:catAx>
        <c:axId val="4366593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436660024"/>
        <c:crosses val="autoZero"/>
        <c:auto val="1"/>
        <c:lblAlgn val="ctr"/>
        <c:lblOffset val="100"/>
        <c:noMultiLvlLbl val="0"/>
      </c:catAx>
      <c:valAx>
        <c:axId val="436660024"/>
        <c:scaling>
          <c:orientation val="minMax"/>
        </c:scaling>
        <c:delete val="0"/>
        <c:axPos val="t"/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436659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901871756333644"/>
          <c:y val="0.96881605205911314"/>
          <c:w val="0.53991324137919905"/>
          <c:h val="2.73798585447860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38100</xdr:rowOff>
    </xdr:from>
    <xdr:to>
      <xdr:col>17</xdr:col>
      <xdr:colOff>104774</xdr:colOff>
      <xdr:row>3</xdr:row>
      <xdr:rowOff>9525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7A61179A-AEA7-4239-A373-66C38CB7F65E}"/>
            </a:ext>
          </a:extLst>
        </xdr:cNvPr>
        <xdr:cNvSpPr/>
      </xdr:nvSpPr>
      <xdr:spPr>
        <a:xfrm>
          <a:off x="161925" y="38100"/>
          <a:ext cx="3990974" cy="542925"/>
        </a:xfrm>
        <a:prstGeom prst="wedgeRectCallout">
          <a:avLst>
            <a:gd name="adj1" fmla="val 55584"/>
            <a:gd name="adj2" fmla="val -36606"/>
          </a:avLst>
        </a:prstGeom>
        <a:solidFill>
          <a:srgbClr val="FFFF81"/>
        </a:solidFill>
        <a:ln w="28575">
          <a:solidFill>
            <a:schemeClr val="accent4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作成日（和暦）が自動的に計算されます。任意の日付を入力したい場合は上書きしてください。</a:t>
          </a:r>
        </a:p>
      </xdr:txBody>
    </xdr:sp>
    <xdr:clientData/>
  </xdr:twoCellAnchor>
  <xdr:twoCellAnchor>
    <xdr:from>
      <xdr:col>0</xdr:col>
      <xdr:colOff>171450</xdr:colOff>
      <xdr:row>3</xdr:row>
      <xdr:rowOff>66675</xdr:rowOff>
    </xdr:from>
    <xdr:to>
      <xdr:col>16</xdr:col>
      <xdr:colOff>200025</xdr:colOff>
      <xdr:row>6</xdr:row>
      <xdr:rowOff>28575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F245E25D-A8BE-416E-9E81-991CDE4A4426}"/>
            </a:ext>
          </a:extLst>
        </xdr:cNvPr>
        <xdr:cNvSpPr/>
      </xdr:nvSpPr>
      <xdr:spPr>
        <a:xfrm>
          <a:off x="171450" y="638175"/>
          <a:ext cx="3838575" cy="533400"/>
        </a:xfrm>
        <a:prstGeom prst="wedgeRectCallout">
          <a:avLst>
            <a:gd name="adj1" fmla="val -18113"/>
            <a:gd name="adj2" fmla="val 78180"/>
          </a:avLst>
        </a:prstGeom>
        <a:solidFill>
          <a:srgbClr val="FFFF81"/>
        </a:solidFill>
        <a:ln w="28575">
          <a:solidFill>
            <a:schemeClr val="accent4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具体的な分析事例の内容が入力できます。空欄でも差し障りありません。</a:t>
          </a:r>
        </a:p>
      </xdr:txBody>
    </xdr:sp>
    <xdr:clientData/>
  </xdr:twoCellAnchor>
  <xdr:twoCellAnchor>
    <xdr:from>
      <xdr:col>12</xdr:col>
      <xdr:colOff>76200</xdr:colOff>
      <xdr:row>6</xdr:row>
      <xdr:rowOff>114300</xdr:rowOff>
    </xdr:from>
    <xdr:to>
      <xdr:col>25</xdr:col>
      <xdr:colOff>57150</xdr:colOff>
      <xdr:row>12</xdr:row>
      <xdr:rowOff>38099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3EEA084D-1ADF-4980-938D-E1C11498F902}"/>
            </a:ext>
          </a:extLst>
        </xdr:cNvPr>
        <xdr:cNvSpPr/>
      </xdr:nvSpPr>
      <xdr:spPr>
        <a:xfrm>
          <a:off x="2933700" y="1257300"/>
          <a:ext cx="3076575" cy="1066799"/>
        </a:xfrm>
        <a:prstGeom prst="wedgeRectCallout">
          <a:avLst>
            <a:gd name="adj1" fmla="val 9379"/>
            <a:gd name="adj2" fmla="val 53353"/>
          </a:avLst>
        </a:prstGeom>
        <a:solidFill>
          <a:srgbClr val="FFFF81"/>
        </a:solidFill>
        <a:ln w="28575">
          <a:solidFill>
            <a:schemeClr val="accent4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通常は「１－開放経済型」を選択してください。移輸入の有無による経済波及効果の差額を比較したい場合は「２－閉鎖経済型」を選択してください。</a:t>
          </a:r>
        </a:p>
      </xdr:txBody>
    </xdr:sp>
    <xdr:clientData/>
  </xdr:twoCellAnchor>
  <xdr:twoCellAnchor>
    <xdr:from>
      <xdr:col>1</xdr:col>
      <xdr:colOff>76200</xdr:colOff>
      <xdr:row>7</xdr:row>
      <xdr:rowOff>180975</xdr:rowOff>
    </xdr:from>
    <xdr:to>
      <xdr:col>11</xdr:col>
      <xdr:colOff>95250</xdr:colOff>
      <xdr:row>11</xdr:row>
      <xdr:rowOff>66675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6E03BAD3-B65B-41C3-BF5A-87FD5A60139D}"/>
            </a:ext>
          </a:extLst>
        </xdr:cNvPr>
        <xdr:cNvSpPr/>
      </xdr:nvSpPr>
      <xdr:spPr>
        <a:xfrm>
          <a:off x="314325" y="1514475"/>
          <a:ext cx="2400300" cy="647700"/>
        </a:xfrm>
        <a:prstGeom prst="wedgeRectCallout">
          <a:avLst>
            <a:gd name="adj1" fmla="val -1076"/>
            <a:gd name="adj2" fmla="val 72229"/>
          </a:avLst>
        </a:prstGeom>
        <a:solidFill>
          <a:srgbClr val="FFFF81"/>
        </a:solidFill>
        <a:ln w="28575">
          <a:solidFill>
            <a:schemeClr val="accent4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補足説明に記載のとおり、税込価格の総額ベースを入力してください。</a:t>
          </a:r>
          <a:endParaRPr kumimoji="1" lang="en-US" altLang="ja-JP" sz="10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0</xdr:col>
      <xdr:colOff>152400</xdr:colOff>
      <xdr:row>18</xdr:row>
      <xdr:rowOff>66675</xdr:rowOff>
    </xdr:from>
    <xdr:to>
      <xdr:col>9</xdr:col>
      <xdr:colOff>171450</xdr:colOff>
      <xdr:row>23</xdr:row>
      <xdr:rowOff>104775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236445F1-8AC6-489E-9311-BEB2444E7977}"/>
            </a:ext>
          </a:extLst>
        </xdr:cNvPr>
        <xdr:cNvSpPr/>
      </xdr:nvSpPr>
      <xdr:spPr>
        <a:xfrm>
          <a:off x="152400" y="3495675"/>
          <a:ext cx="2162175" cy="990600"/>
        </a:xfrm>
        <a:prstGeom prst="wedgeRectCallout">
          <a:avLst>
            <a:gd name="adj1" fmla="val 24488"/>
            <a:gd name="adj2" fmla="val -58779"/>
          </a:avLst>
        </a:prstGeom>
        <a:solidFill>
          <a:srgbClr val="FFFF81"/>
        </a:solidFill>
        <a:ln w="28575">
          <a:solidFill>
            <a:schemeClr val="accent4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設備投資にかかる市内調達率は</a:t>
          </a:r>
          <a:r>
            <a:rPr kumimoji="1" lang="en-US" altLang="ja-JP" sz="1000">
              <a:latin typeface="メイリオ" panose="020B0604030504040204" pitchFamily="50" charset="-128"/>
              <a:ea typeface="メイリオ" panose="020B0604030504040204" pitchFamily="50" charset="-128"/>
            </a:rPr>
            <a:t>0~100</a:t>
          </a:r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で入力してください（％は不要です）。</a:t>
          </a:r>
        </a:p>
      </xdr:txBody>
    </xdr:sp>
    <xdr:clientData/>
  </xdr:twoCellAnchor>
  <xdr:twoCellAnchor>
    <xdr:from>
      <xdr:col>15</xdr:col>
      <xdr:colOff>190500</xdr:colOff>
      <xdr:row>18</xdr:row>
      <xdr:rowOff>66675</xdr:rowOff>
    </xdr:from>
    <xdr:to>
      <xdr:col>24</xdr:col>
      <xdr:colOff>209550</xdr:colOff>
      <xdr:row>25</xdr:row>
      <xdr:rowOff>114300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F0EC543E-82CF-4718-9C58-AA77C8F431BE}"/>
            </a:ext>
          </a:extLst>
        </xdr:cNvPr>
        <xdr:cNvSpPr/>
      </xdr:nvSpPr>
      <xdr:spPr>
        <a:xfrm>
          <a:off x="3762375" y="3495675"/>
          <a:ext cx="2162175" cy="1381125"/>
        </a:xfrm>
        <a:prstGeom prst="wedgeRectCallout">
          <a:avLst>
            <a:gd name="adj1" fmla="val 6426"/>
            <a:gd name="adj2" fmla="val -55894"/>
          </a:avLst>
        </a:prstGeom>
        <a:solidFill>
          <a:srgbClr val="FFFF81"/>
        </a:solidFill>
        <a:ln w="28575">
          <a:solidFill>
            <a:schemeClr val="accent4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通常は入力済みの参考値を選択してください。</a:t>
          </a:r>
          <a:endParaRPr kumimoji="1" lang="en-US" altLang="ja-JP" sz="10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任意の消費転換率を使用する場合、</a:t>
          </a:r>
          <a:r>
            <a:rPr kumimoji="1" lang="en-US" altLang="ja-JP" sz="1000">
              <a:latin typeface="メイリオ" panose="020B0604030504040204" pitchFamily="50" charset="-128"/>
              <a:ea typeface="メイリオ" panose="020B0604030504040204" pitchFamily="50" charset="-128"/>
            </a:rPr>
            <a:t>0~100</a:t>
          </a:r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で入力してください（％は不要です）。</a:t>
          </a:r>
        </a:p>
      </xdr:txBody>
    </xdr:sp>
    <xdr:clientData/>
  </xdr:twoCellAnchor>
  <xdr:twoCellAnchor>
    <xdr:from>
      <xdr:col>7</xdr:col>
      <xdr:colOff>47625</xdr:colOff>
      <xdr:row>27</xdr:row>
      <xdr:rowOff>66675</xdr:rowOff>
    </xdr:from>
    <xdr:to>
      <xdr:col>23</xdr:col>
      <xdr:colOff>180975</xdr:colOff>
      <xdr:row>32</xdr:row>
      <xdr:rowOff>85726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EB2E57A8-47D5-41A7-8C1D-28CAB603AF95}"/>
            </a:ext>
          </a:extLst>
        </xdr:cNvPr>
        <xdr:cNvSpPr/>
      </xdr:nvSpPr>
      <xdr:spPr>
        <a:xfrm>
          <a:off x="1714500" y="5210175"/>
          <a:ext cx="3943350" cy="971551"/>
        </a:xfrm>
        <a:prstGeom prst="wedgeRectCallout">
          <a:avLst>
            <a:gd name="adj1" fmla="val -31793"/>
            <a:gd name="adj2" fmla="val -273764"/>
          </a:avLst>
        </a:prstGeom>
        <a:solidFill>
          <a:srgbClr val="FFFF81"/>
        </a:solidFill>
        <a:ln w="28575">
          <a:solidFill>
            <a:schemeClr val="accent4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右記を参考に部門コードを選択してください。</a:t>
          </a:r>
          <a:endParaRPr kumimoji="1" lang="en-US" altLang="ja-JP" sz="10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定義のさらなる詳細は、リンク先の総務省ホームページをご覧ください。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52107</xdr:colOff>
      <xdr:row>51</xdr:row>
      <xdr:rowOff>85725</xdr:rowOff>
    </xdr:from>
    <xdr:to>
      <xdr:col>26</xdr:col>
      <xdr:colOff>16857</xdr:colOff>
      <xdr:row>66</xdr:row>
      <xdr:rowOff>120462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D3D6401-D948-4864-BD4A-D64CBA10D4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102</xdr:row>
      <xdr:rowOff>85725</xdr:rowOff>
    </xdr:from>
    <xdr:to>
      <xdr:col>26</xdr:col>
      <xdr:colOff>2850</xdr:colOff>
      <xdr:row>117</xdr:row>
      <xdr:rowOff>120462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3DFEA87-BCCD-4B96-A2B7-AE173A5897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66</xdr:row>
      <xdr:rowOff>114299</xdr:rowOff>
    </xdr:from>
    <xdr:to>
      <xdr:col>26</xdr:col>
      <xdr:colOff>31425</xdr:colOff>
      <xdr:row>101</xdr:row>
      <xdr:rowOff>123824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6D43687-2DC2-42C4-8D50-B32FBF5044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117</xdr:row>
      <xdr:rowOff>95250</xdr:rowOff>
    </xdr:from>
    <xdr:to>
      <xdr:col>26</xdr:col>
      <xdr:colOff>2850</xdr:colOff>
      <xdr:row>152</xdr:row>
      <xdr:rowOff>104775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CA705B25-DCE1-4BA5-A883-477D94986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0.00696</cdr:x>
      <cdr:y>0</cdr:y>
    </cdr:from>
    <cdr:to>
      <cdr:x>0.11762</cdr:x>
      <cdr:y>0.10868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DF92BD8-7A17-4F6A-9E98-9674BD8F0401}"/>
            </a:ext>
          </a:extLst>
        </cdr:cNvPr>
        <cdr:cNvSpPr txBox="1"/>
      </cdr:nvSpPr>
      <cdr:spPr>
        <a:xfrm xmlns:a="http://schemas.openxmlformats.org/drawingml/2006/main">
          <a:off x="43143" y="0"/>
          <a:ext cx="68580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（万円）</a:t>
          </a:r>
        </a:p>
      </cdr:txBody>
    </cdr:sp>
  </cdr:relSizeAnchor>
  <cdr:relSizeAnchor xmlns:cdr="http://schemas.openxmlformats.org/drawingml/2006/chartDrawing">
    <cdr:from>
      <cdr:x>0.71823</cdr:x>
      <cdr:y>0.10539</cdr:y>
    </cdr:from>
    <cdr:to>
      <cdr:x>1</cdr:x>
      <cdr:y>0.21406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F45CB7F-0488-4BEC-B17F-F8D9DC6B6660}"/>
            </a:ext>
          </a:extLst>
        </cdr:cNvPr>
        <cdr:cNvSpPr txBox="1"/>
      </cdr:nvSpPr>
      <cdr:spPr>
        <a:xfrm xmlns:a="http://schemas.openxmlformats.org/drawingml/2006/main">
          <a:off x="4451349" y="304800"/>
          <a:ext cx="1746306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（注）下線の数値は総合効果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0.00696</cdr:x>
      <cdr:y>0</cdr:y>
    </cdr:from>
    <cdr:to>
      <cdr:x>0.11762</cdr:x>
      <cdr:y>0.10868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DF92BD8-7A17-4F6A-9E98-9674BD8F0401}"/>
            </a:ext>
          </a:extLst>
        </cdr:cNvPr>
        <cdr:cNvSpPr txBox="1"/>
      </cdr:nvSpPr>
      <cdr:spPr>
        <a:xfrm xmlns:a="http://schemas.openxmlformats.org/drawingml/2006/main">
          <a:off x="43143" y="0"/>
          <a:ext cx="68580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（人）</a:t>
          </a:r>
        </a:p>
      </cdr:txBody>
    </cdr:sp>
  </cdr:relSizeAnchor>
  <cdr:relSizeAnchor xmlns:cdr="http://schemas.openxmlformats.org/drawingml/2006/chartDrawing">
    <cdr:from>
      <cdr:x>0.71823</cdr:x>
      <cdr:y>0.0999</cdr:y>
    </cdr:from>
    <cdr:to>
      <cdr:x>1</cdr:x>
      <cdr:y>0.20858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365F537-7076-46ED-9932-B7898FB70F1D}"/>
            </a:ext>
          </a:extLst>
        </cdr:cNvPr>
        <cdr:cNvSpPr txBox="1"/>
      </cdr:nvSpPr>
      <cdr:spPr>
        <a:xfrm xmlns:a="http://schemas.openxmlformats.org/drawingml/2006/main">
          <a:off x="4451349" y="288925"/>
          <a:ext cx="1746306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（注）下線の数値は総合効果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0.91444</cdr:x>
      <cdr:y>0.01884</cdr:y>
    </cdr:from>
    <cdr:to>
      <cdr:x>1</cdr:x>
      <cdr:y>0.05942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DF92BD8-7A17-4F6A-9E98-9674BD8F0401}"/>
            </a:ext>
          </a:extLst>
        </cdr:cNvPr>
        <cdr:cNvSpPr txBox="1"/>
      </cdr:nvSpPr>
      <cdr:spPr>
        <a:xfrm xmlns:a="http://schemas.openxmlformats.org/drawingml/2006/main">
          <a:off x="5667375" y="123825"/>
          <a:ext cx="53028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（万円）</a:t>
          </a:r>
        </a:p>
      </cdr:txBody>
    </cdr:sp>
  </cdr:relSizeAnchor>
  <cdr:relSizeAnchor xmlns:cdr="http://schemas.openxmlformats.org/drawingml/2006/chartDrawing">
    <cdr:from>
      <cdr:x>0</cdr:x>
      <cdr:y>0.04993</cdr:y>
    </cdr:from>
    <cdr:to>
      <cdr:x>0.28177</cdr:x>
      <cdr:y>0.097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5E48ABB-2099-4A73-85E6-CA35B328B7E5}"/>
            </a:ext>
          </a:extLst>
        </cdr:cNvPr>
        <cdr:cNvSpPr txBox="1"/>
      </cdr:nvSpPr>
      <cdr:spPr>
        <a:xfrm xmlns:a="http://schemas.openxmlformats.org/drawingml/2006/main">
          <a:off x="0" y="333375"/>
          <a:ext cx="1746306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（注）グラフ上の数値は生産誘発額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0.91444</cdr:x>
      <cdr:y>0.01884</cdr:y>
    </cdr:from>
    <cdr:to>
      <cdr:x>1</cdr:x>
      <cdr:y>0.05942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DF92BD8-7A17-4F6A-9E98-9674BD8F0401}"/>
            </a:ext>
          </a:extLst>
        </cdr:cNvPr>
        <cdr:cNvSpPr txBox="1"/>
      </cdr:nvSpPr>
      <cdr:spPr>
        <a:xfrm xmlns:a="http://schemas.openxmlformats.org/drawingml/2006/main">
          <a:off x="5667375" y="123825"/>
          <a:ext cx="53028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（人）</a:t>
          </a:r>
        </a:p>
      </cdr:txBody>
    </cdr:sp>
  </cdr:relSizeAnchor>
  <cdr:relSizeAnchor xmlns:cdr="http://schemas.openxmlformats.org/drawingml/2006/chartDrawing">
    <cdr:from>
      <cdr:x>0</cdr:x>
      <cdr:y>0.05287</cdr:y>
    </cdr:from>
    <cdr:to>
      <cdr:x>0.31129</cdr:x>
      <cdr:y>0.09994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ED089A5-F60F-41AA-877A-CC98474781F3}"/>
            </a:ext>
          </a:extLst>
        </cdr:cNvPr>
        <cdr:cNvSpPr txBox="1"/>
      </cdr:nvSpPr>
      <cdr:spPr>
        <a:xfrm xmlns:a="http://schemas.openxmlformats.org/drawingml/2006/main">
          <a:off x="0" y="353002"/>
          <a:ext cx="192926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（注）グラフ上の数値は就業誘発者数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180976</xdr:colOff>
      <xdr:row>21</xdr:row>
      <xdr:rowOff>123825</xdr:rowOff>
    </xdr:from>
    <xdr:to>
      <xdr:col>29</xdr:col>
      <xdr:colOff>66676</xdr:colOff>
      <xdr:row>27</xdr:row>
      <xdr:rowOff>133350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A2E94A0-9787-426E-87AA-0542375F0AB0}"/>
            </a:ext>
          </a:extLst>
        </xdr:cNvPr>
        <xdr:cNvSpPr>
          <a:spLocks noChangeArrowheads="1"/>
        </xdr:cNvSpPr>
      </xdr:nvSpPr>
      <xdr:spPr bwMode="auto">
        <a:xfrm>
          <a:off x="7496176" y="3810000"/>
          <a:ext cx="3248025" cy="1038225"/>
        </a:xfrm>
        <a:prstGeom prst="rect">
          <a:avLst/>
        </a:prstGeom>
        <a:noFill/>
        <a:ln w="9525">
          <a:solidFill>
            <a:schemeClr val="tx2">
              <a:lumMod val="75000"/>
            </a:schemeClr>
          </a:solidFill>
          <a:miter lim="800000"/>
          <a:headEnd/>
          <a:tailEnd/>
        </a:ln>
        <a:effectLst>
          <a:outerShdw dist="35921" dir="2700000" algn="ctr" rotWithShape="0">
            <a:schemeClr val="accent1">
              <a:lumMod val="40000"/>
              <a:lumOff val="6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7</xdr:col>
      <xdr:colOff>28574</xdr:colOff>
      <xdr:row>3</xdr:row>
      <xdr:rowOff>85725</xdr:rowOff>
    </xdr:from>
    <xdr:to>
      <xdr:col>16</xdr:col>
      <xdr:colOff>123825</xdr:colOff>
      <xdr:row>14</xdr:row>
      <xdr:rowOff>9525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0B2F9B2-C930-49AB-A216-7B79C93B9237}"/>
            </a:ext>
          </a:extLst>
        </xdr:cNvPr>
        <xdr:cNvSpPr>
          <a:spLocks noChangeArrowheads="1"/>
        </xdr:cNvSpPr>
      </xdr:nvSpPr>
      <xdr:spPr bwMode="auto">
        <a:xfrm>
          <a:off x="2933699" y="600075"/>
          <a:ext cx="3371851" cy="2324100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  <a:effectLst>
          <a:outerShdw dist="35921" dir="2700000" algn="ctr" rotWithShape="0">
            <a:schemeClr val="accent1">
              <a:lumMod val="40000"/>
              <a:lumOff val="6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19</xdr:col>
      <xdr:colOff>31060</xdr:colOff>
      <xdr:row>3</xdr:row>
      <xdr:rowOff>79927</xdr:rowOff>
    </xdr:from>
    <xdr:to>
      <xdr:col>30</xdr:col>
      <xdr:colOff>69160</xdr:colOff>
      <xdr:row>13</xdr:row>
      <xdr:rowOff>149087</xdr:rowOff>
    </xdr:to>
    <xdr:sp macro="" textlink="">
      <xdr:nvSpPr>
        <xdr:cNvPr id="8" name="Rectangle 8">
          <a:extLst>
            <a:ext uri="{FF2B5EF4-FFF2-40B4-BE49-F238E27FC236}">
              <a16:creationId xmlns:a16="http://schemas.microsoft.com/office/drawing/2014/main" id="{85DFD5C3-C9A8-4534-9ED4-F7B988E2440B}"/>
            </a:ext>
          </a:extLst>
        </xdr:cNvPr>
        <xdr:cNvSpPr>
          <a:spLocks noChangeArrowheads="1"/>
        </xdr:cNvSpPr>
      </xdr:nvSpPr>
      <xdr:spPr bwMode="auto">
        <a:xfrm>
          <a:off x="7750451" y="601731"/>
          <a:ext cx="2920448" cy="1808508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  <a:effectLst>
          <a:outerShdw dist="35921" dir="2700000" algn="ctr" rotWithShape="0">
            <a:schemeClr val="accent1">
              <a:lumMod val="40000"/>
              <a:lumOff val="6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6</xdr:col>
      <xdr:colOff>0</xdr:colOff>
      <xdr:row>19</xdr:row>
      <xdr:rowOff>104775</xdr:rowOff>
    </xdr:from>
    <xdr:to>
      <xdr:col>14</xdr:col>
      <xdr:colOff>428625</xdr:colOff>
      <xdr:row>29</xdr:row>
      <xdr:rowOff>152400</xdr:rowOff>
    </xdr:to>
    <xdr:sp macro="" textlink="">
      <xdr:nvSpPr>
        <xdr:cNvPr id="12" name="Rectangle 12">
          <a:extLst>
            <a:ext uri="{FF2B5EF4-FFF2-40B4-BE49-F238E27FC236}">
              <a16:creationId xmlns:a16="http://schemas.microsoft.com/office/drawing/2014/main" id="{5D91E8E1-CC73-4E3D-8AF1-3CE41FED1181}"/>
            </a:ext>
          </a:extLst>
        </xdr:cNvPr>
        <xdr:cNvSpPr>
          <a:spLocks noChangeArrowheads="1"/>
        </xdr:cNvSpPr>
      </xdr:nvSpPr>
      <xdr:spPr bwMode="auto">
        <a:xfrm>
          <a:off x="2647950" y="3876675"/>
          <a:ext cx="3124200" cy="1762125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  <a:effectLst>
          <a:outerShdw dist="35921" dir="2700000" algn="ctr" rotWithShape="0">
            <a:schemeClr val="accent1">
              <a:lumMod val="40000"/>
              <a:lumOff val="6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9</xdr:col>
      <xdr:colOff>152400</xdr:colOff>
      <xdr:row>2</xdr:row>
      <xdr:rowOff>133349</xdr:rowOff>
    </xdr:from>
    <xdr:to>
      <xdr:col>13</xdr:col>
      <xdr:colOff>123825</xdr:colOff>
      <xdr:row>4</xdr:row>
      <xdr:rowOff>28574</xdr:rowOff>
    </xdr:to>
    <xdr:sp macro="" textlink="">
      <xdr:nvSpPr>
        <xdr:cNvPr id="20" name="テキスト 23">
          <a:extLst>
            <a:ext uri="{FF2B5EF4-FFF2-40B4-BE49-F238E27FC236}">
              <a16:creationId xmlns:a16="http://schemas.microsoft.com/office/drawing/2014/main" id="{B1BD172D-5F43-46CB-B101-F167C6730D00}"/>
            </a:ext>
          </a:extLst>
        </xdr:cNvPr>
        <xdr:cNvSpPr>
          <a:spLocks noChangeArrowheads="1"/>
        </xdr:cNvSpPr>
      </xdr:nvSpPr>
      <xdr:spPr bwMode="auto">
        <a:xfrm>
          <a:off x="4219575" y="476249"/>
          <a:ext cx="1428750" cy="238125"/>
        </a:xfrm>
        <a:prstGeom prst="roundRect">
          <a:avLst>
            <a:gd name="adj" fmla="val 16667"/>
          </a:avLst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直　接　効　果</a:t>
          </a:r>
        </a:p>
      </xdr:txBody>
    </xdr:sp>
    <xdr:clientData/>
  </xdr:twoCellAnchor>
  <xdr:twoCellAnchor>
    <xdr:from>
      <xdr:col>25</xdr:col>
      <xdr:colOff>114300</xdr:colOff>
      <xdr:row>29</xdr:row>
      <xdr:rowOff>9525</xdr:rowOff>
    </xdr:from>
    <xdr:to>
      <xdr:col>30</xdr:col>
      <xdr:colOff>47624</xdr:colOff>
      <xdr:row>31</xdr:row>
      <xdr:rowOff>85725</xdr:rowOff>
    </xdr:to>
    <xdr:sp macro="" textlink="">
      <xdr:nvSpPr>
        <xdr:cNvPr id="31" name="Rectangle 1">
          <a:extLst>
            <a:ext uri="{FF2B5EF4-FFF2-40B4-BE49-F238E27FC236}">
              <a16:creationId xmlns:a16="http://schemas.microsoft.com/office/drawing/2014/main" id="{AABDEAE0-26B8-4D5E-9752-99A8399A0C50}"/>
            </a:ext>
          </a:extLst>
        </xdr:cNvPr>
        <xdr:cNvSpPr>
          <a:spLocks noChangeArrowheads="1"/>
        </xdr:cNvSpPr>
      </xdr:nvSpPr>
      <xdr:spPr bwMode="auto">
        <a:xfrm>
          <a:off x="8267700" y="5495925"/>
          <a:ext cx="1619249" cy="419100"/>
        </a:xfrm>
        <a:prstGeom prst="rect">
          <a:avLst/>
        </a:prstGeom>
        <a:noFill/>
        <a:ln w="9525">
          <a:solidFill>
            <a:schemeClr val="accent1"/>
          </a:solidFill>
          <a:miter lim="800000"/>
          <a:headEnd/>
          <a:tailEnd/>
        </a:ln>
        <a:effectLst>
          <a:outerShdw dist="35921" dir="2700000" algn="ctr" rotWithShape="0">
            <a:schemeClr val="accent1">
              <a:lumMod val="40000"/>
              <a:lumOff val="6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28574</xdr:colOff>
      <xdr:row>5</xdr:row>
      <xdr:rowOff>142875</xdr:rowOff>
    </xdr:from>
    <xdr:to>
      <xdr:col>7</xdr:col>
      <xdr:colOff>90524</xdr:colOff>
      <xdr:row>6</xdr:row>
      <xdr:rowOff>28575</xdr:rowOff>
    </xdr:to>
    <xdr:sp macro="" textlink="">
      <xdr:nvSpPr>
        <xdr:cNvPr id="33" name="矢印: 右 32">
          <a:extLst>
            <a:ext uri="{FF2B5EF4-FFF2-40B4-BE49-F238E27FC236}">
              <a16:creationId xmlns:a16="http://schemas.microsoft.com/office/drawing/2014/main" id="{5FBD8BC3-257F-4C46-AC41-096D39388776}"/>
            </a:ext>
          </a:extLst>
        </xdr:cNvPr>
        <xdr:cNvSpPr/>
      </xdr:nvSpPr>
      <xdr:spPr>
        <a:xfrm>
          <a:off x="2028824" y="1085850"/>
          <a:ext cx="1224000" cy="57150"/>
        </a:xfrm>
        <a:prstGeom prst="rightArrow">
          <a:avLst/>
        </a:prstGeom>
        <a:ln>
          <a:solidFill>
            <a:schemeClr val="accent1">
              <a:lumMod val="75000"/>
            </a:schemeClr>
          </a:solidFill>
        </a:ln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19049</xdr:colOff>
      <xdr:row>5</xdr:row>
      <xdr:rowOff>133350</xdr:rowOff>
    </xdr:from>
    <xdr:to>
      <xdr:col>12</xdr:col>
      <xdr:colOff>108599</xdr:colOff>
      <xdr:row>6</xdr:row>
      <xdr:rowOff>19050</xdr:rowOff>
    </xdr:to>
    <xdr:sp macro="" textlink="">
      <xdr:nvSpPr>
        <xdr:cNvPr id="35" name="矢印: 右 34">
          <a:extLst>
            <a:ext uri="{FF2B5EF4-FFF2-40B4-BE49-F238E27FC236}">
              <a16:creationId xmlns:a16="http://schemas.microsoft.com/office/drawing/2014/main" id="{4C91795E-2691-4475-8FA9-6F039E6E0075}"/>
            </a:ext>
          </a:extLst>
        </xdr:cNvPr>
        <xdr:cNvSpPr/>
      </xdr:nvSpPr>
      <xdr:spPr>
        <a:xfrm>
          <a:off x="4086224" y="990600"/>
          <a:ext cx="1404000" cy="57150"/>
        </a:xfrm>
        <a:prstGeom prst="rightArrow">
          <a:avLst/>
        </a:prstGeom>
        <a:ln>
          <a:solidFill>
            <a:schemeClr val="accent1">
              <a:lumMod val="75000"/>
            </a:schemeClr>
          </a:solidFill>
        </a:ln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161924</xdr:colOff>
      <xdr:row>8</xdr:row>
      <xdr:rowOff>152400</xdr:rowOff>
    </xdr:from>
    <xdr:to>
      <xdr:col>12</xdr:col>
      <xdr:colOff>107474</xdr:colOff>
      <xdr:row>9</xdr:row>
      <xdr:rowOff>38100</xdr:rowOff>
    </xdr:to>
    <xdr:sp macro="" textlink="">
      <xdr:nvSpPr>
        <xdr:cNvPr id="36" name="矢印: 右 35">
          <a:extLst>
            <a:ext uri="{FF2B5EF4-FFF2-40B4-BE49-F238E27FC236}">
              <a16:creationId xmlns:a16="http://schemas.microsoft.com/office/drawing/2014/main" id="{B8A64F72-7AF1-457F-9C57-AEA4D974D1B8}"/>
            </a:ext>
          </a:extLst>
        </xdr:cNvPr>
        <xdr:cNvSpPr/>
      </xdr:nvSpPr>
      <xdr:spPr>
        <a:xfrm>
          <a:off x="4229099" y="1524000"/>
          <a:ext cx="1260000" cy="57150"/>
        </a:xfrm>
        <a:prstGeom prst="rightArrow">
          <a:avLst/>
        </a:prstGeom>
        <a:ln>
          <a:solidFill>
            <a:schemeClr val="accent1">
              <a:lumMod val="75000"/>
            </a:schemeClr>
          </a:solidFill>
        </a:ln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11</xdr:row>
      <xdr:rowOff>142875</xdr:rowOff>
    </xdr:from>
    <xdr:to>
      <xdr:col>13</xdr:col>
      <xdr:colOff>108600</xdr:colOff>
      <xdr:row>12</xdr:row>
      <xdr:rowOff>28575</xdr:rowOff>
    </xdr:to>
    <xdr:sp macro="" textlink="">
      <xdr:nvSpPr>
        <xdr:cNvPr id="37" name="矢印: 右 36">
          <a:extLst>
            <a:ext uri="{FF2B5EF4-FFF2-40B4-BE49-F238E27FC236}">
              <a16:creationId xmlns:a16="http://schemas.microsoft.com/office/drawing/2014/main" id="{61C40ECB-7032-442C-888A-002DD498548C}"/>
            </a:ext>
          </a:extLst>
        </xdr:cNvPr>
        <xdr:cNvSpPr/>
      </xdr:nvSpPr>
      <xdr:spPr>
        <a:xfrm>
          <a:off x="4229100" y="2028825"/>
          <a:ext cx="1404000" cy="57150"/>
        </a:xfrm>
        <a:prstGeom prst="rightArrow">
          <a:avLst/>
        </a:prstGeom>
        <a:ln>
          <a:solidFill>
            <a:schemeClr val="accent1">
              <a:lumMod val="75000"/>
            </a:schemeClr>
          </a:solidFill>
        </a:ln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119063</xdr:colOff>
      <xdr:row>5</xdr:row>
      <xdr:rowOff>170437</xdr:rowOff>
    </xdr:from>
    <xdr:to>
      <xdr:col>9</xdr:col>
      <xdr:colOff>155063</xdr:colOff>
      <xdr:row>12</xdr:row>
      <xdr:rowOff>14287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728B2A00-15E7-481F-8A1C-952E73658D49}"/>
            </a:ext>
          </a:extLst>
        </xdr:cNvPr>
        <xdr:cNvSpPr/>
      </xdr:nvSpPr>
      <xdr:spPr>
        <a:xfrm rot="16200000">
          <a:off x="3689692" y="1552808"/>
          <a:ext cx="1061393" cy="36000"/>
        </a:xfrm>
        <a:prstGeom prst="rect">
          <a:avLst/>
        </a:prstGeom>
        <a:ln>
          <a:solidFill>
            <a:schemeClr val="accent1">
              <a:lumMod val="75000"/>
            </a:schemeClr>
          </a:solidFill>
        </a:ln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145774</xdr:colOff>
      <xdr:row>8</xdr:row>
      <xdr:rowOff>147845</xdr:rowOff>
    </xdr:from>
    <xdr:to>
      <xdr:col>25</xdr:col>
      <xdr:colOff>209556</xdr:colOff>
      <xdr:row>9</xdr:row>
      <xdr:rowOff>33545</xdr:rowOff>
    </xdr:to>
    <xdr:sp macro="" textlink="">
      <xdr:nvSpPr>
        <xdr:cNvPr id="41" name="矢印: 右 40">
          <a:extLst>
            <a:ext uri="{FF2B5EF4-FFF2-40B4-BE49-F238E27FC236}">
              <a16:creationId xmlns:a16="http://schemas.microsoft.com/office/drawing/2014/main" id="{CCE31978-82C1-44C0-99D1-3E3A9924C456}"/>
            </a:ext>
          </a:extLst>
        </xdr:cNvPr>
        <xdr:cNvSpPr/>
      </xdr:nvSpPr>
      <xdr:spPr>
        <a:xfrm>
          <a:off x="8442049" y="1605170"/>
          <a:ext cx="997232" cy="57150"/>
        </a:xfrm>
        <a:prstGeom prst="rightArrow">
          <a:avLst/>
        </a:prstGeom>
        <a:ln>
          <a:solidFill>
            <a:schemeClr val="accent1">
              <a:lumMod val="75000"/>
            </a:schemeClr>
          </a:solidFill>
        </a:ln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120926</xdr:colOff>
      <xdr:row>11</xdr:row>
      <xdr:rowOff>140390</xdr:rowOff>
    </xdr:from>
    <xdr:to>
      <xdr:col>26</xdr:col>
      <xdr:colOff>185361</xdr:colOff>
      <xdr:row>12</xdr:row>
      <xdr:rowOff>26090</xdr:rowOff>
    </xdr:to>
    <xdr:sp macro="" textlink="">
      <xdr:nvSpPr>
        <xdr:cNvPr id="42" name="矢印: 右 41">
          <a:extLst>
            <a:ext uri="{FF2B5EF4-FFF2-40B4-BE49-F238E27FC236}">
              <a16:creationId xmlns:a16="http://schemas.microsoft.com/office/drawing/2014/main" id="{4CBE57F4-E362-4A74-8C5B-F7D92639113A}"/>
            </a:ext>
          </a:extLst>
        </xdr:cNvPr>
        <xdr:cNvSpPr/>
      </xdr:nvSpPr>
      <xdr:spPr>
        <a:xfrm>
          <a:off x="8287578" y="2053673"/>
          <a:ext cx="1224000" cy="59634"/>
        </a:xfrm>
        <a:prstGeom prst="rightArrow">
          <a:avLst/>
        </a:prstGeom>
        <a:ln>
          <a:solidFill>
            <a:schemeClr val="accent1">
              <a:lumMod val="75000"/>
            </a:schemeClr>
          </a:solidFill>
        </a:ln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140805</xdr:colOff>
      <xdr:row>2</xdr:row>
      <xdr:rowOff>157370</xdr:rowOff>
    </xdr:from>
    <xdr:to>
      <xdr:col>27</xdr:col>
      <xdr:colOff>551208</xdr:colOff>
      <xdr:row>4</xdr:row>
      <xdr:rowOff>52595</xdr:rowOff>
    </xdr:to>
    <xdr:sp macro="" textlink="">
      <xdr:nvSpPr>
        <xdr:cNvPr id="43" name="テキスト 23">
          <a:extLst>
            <a:ext uri="{FF2B5EF4-FFF2-40B4-BE49-F238E27FC236}">
              <a16:creationId xmlns:a16="http://schemas.microsoft.com/office/drawing/2014/main" id="{55B845C0-2994-4B18-B5C6-F709C8BCEF2A}"/>
            </a:ext>
          </a:extLst>
        </xdr:cNvPr>
        <xdr:cNvSpPr>
          <a:spLocks noChangeArrowheads="1"/>
        </xdr:cNvSpPr>
      </xdr:nvSpPr>
      <xdr:spPr bwMode="auto">
        <a:xfrm>
          <a:off x="8547653" y="505240"/>
          <a:ext cx="1429164" cy="243094"/>
        </a:xfrm>
        <a:prstGeom prst="roundRect">
          <a:avLst>
            <a:gd name="adj" fmla="val 16667"/>
          </a:avLst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第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次波及効果</a:t>
          </a:r>
        </a:p>
      </xdr:txBody>
    </xdr:sp>
    <xdr:clientData/>
  </xdr:twoCellAnchor>
  <xdr:twoCellAnchor>
    <xdr:from>
      <xdr:col>14</xdr:col>
      <xdr:colOff>602765</xdr:colOff>
      <xdr:row>12</xdr:row>
      <xdr:rowOff>170144</xdr:rowOff>
    </xdr:from>
    <xdr:to>
      <xdr:col>14</xdr:col>
      <xdr:colOff>638765</xdr:colOff>
      <xdr:row>16</xdr:row>
      <xdr:rowOff>158404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AC5FA284-1426-46DC-82A6-2EA79C566BFB}"/>
            </a:ext>
          </a:extLst>
        </xdr:cNvPr>
        <xdr:cNvSpPr/>
      </xdr:nvSpPr>
      <xdr:spPr>
        <a:xfrm rot="16200000">
          <a:off x="5960635" y="2581361"/>
          <a:ext cx="684000" cy="36000"/>
        </a:xfrm>
        <a:prstGeom prst="rect">
          <a:avLst/>
        </a:prstGeom>
        <a:ln>
          <a:solidFill>
            <a:schemeClr val="accent1">
              <a:lumMod val="75000"/>
            </a:schemeClr>
          </a:solidFill>
        </a:ln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19463</xdr:colOff>
      <xdr:row>5</xdr:row>
      <xdr:rowOff>145774</xdr:rowOff>
    </xdr:from>
    <xdr:to>
      <xdr:col>19</xdr:col>
      <xdr:colOff>152376</xdr:colOff>
      <xdr:row>6</xdr:row>
      <xdr:rowOff>31474</xdr:rowOff>
    </xdr:to>
    <xdr:sp macro="" textlink="">
      <xdr:nvSpPr>
        <xdr:cNvPr id="46" name="矢印: 右 45">
          <a:extLst>
            <a:ext uri="{FF2B5EF4-FFF2-40B4-BE49-F238E27FC236}">
              <a16:creationId xmlns:a16="http://schemas.microsoft.com/office/drawing/2014/main" id="{F1EAF2FB-9654-4581-A033-3DBDEFE5E04D}"/>
            </a:ext>
          </a:extLst>
        </xdr:cNvPr>
        <xdr:cNvSpPr/>
      </xdr:nvSpPr>
      <xdr:spPr>
        <a:xfrm>
          <a:off x="6918876" y="1015448"/>
          <a:ext cx="1044000" cy="59635"/>
        </a:xfrm>
        <a:prstGeom prst="rightArrow">
          <a:avLst/>
        </a:prstGeom>
        <a:ln>
          <a:solidFill>
            <a:schemeClr val="accent1">
              <a:lumMod val="75000"/>
            </a:schemeClr>
          </a:solidFill>
        </a:ln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105812</xdr:colOff>
      <xdr:row>7</xdr:row>
      <xdr:rowOff>14993</xdr:rowOff>
    </xdr:from>
    <xdr:to>
      <xdr:col>21</xdr:col>
      <xdr:colOff>141812</xdr:colOff>
      <xdr:row>12</xdr:row>
      <xdr:rowOff>9319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485D444B-C7E0-4513-BD66-A4A63BDA8E11}"/>
            </a:ext>
          </a:extLst>
        </xdr:cNvPr>
        <xdr:cNvSpPr/>
      </xdr:nvSpPr>
      <xdr:spPr>
        <a:xfrm rot="16200000">
          <a:off x="7858464" y="1646536"/>
          <a:ext cx="864000" cy="36000"/>
        </a:xfrm>
        <a:prstGeom prst="rect">
          <a:avLst/>
        </a:prstGeom>
        <a:ln>
          <a:solidFill>
            <a:schemeClr val="accent1">
              <a:lumMod val="75000"/>
            </a:schemeClr>
          </a:solidFill>
        </a:ln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548100</xdr:colOff>
      <xdr:row>13</xdr:row>
      <xdr:rowOff>7805</xdr:rowOff>
    </xdr:from>
    <xdr:to>
      <xdr:col>27</xdr:col>
      <xdr:colOff>584100</xdr:colOff>
      <xdr:row>16</xdr:row>
      <xdr:rowOff>170000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748CC42C-3F9F-4C12-90EE-6EA6E31C09AB}"/>
            </a:ext>
          </a:extLst>
        </xdr:cNvPr>
        <xdr:cNvSpPr/>
      </xdr:nvSpPr>
      <xdr:spPr>
        <a:xfrm rot="16200000">
          <a:off x="9624861" y="2592957"/>
          <a:ext cx="684000" cy="36000"/>
        </a:xfrm>
        <a:prstGeom prst="rect">
          <a:avLst/>
        </a:prstGeom>
        <a:ln>
          <a:solidFill>
            <a:schemeClr val="accent1">
              <a:lumMod val="75000"/>
            </a:schemeClr>
          </a:solidFill>
        </a:ln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626079</xdr:colOff>
      <xdr:row>16</xdr:row>
      <xdr:rowOff>145861</xdr:rowOff>
    </xdr:from>
    <xdr:to>
      <xdr:col>27</xdr:col>
      <xdr:colOff>579279</xdr:colOff>
      <xdr:row>17</xdr:row>
      <xdr:rowOff>10411</xdr:rowOff>
    </xdr:to>
    <xdr:sp macro="" textlink="">
      <xdr:nvSpPr>
        <xdr:cNvPr id="49" name="正方形/長方形 48">
          <a:extLst>
            <a:ext uri="{FF2B5EF4-FFF2-40B4-BE49-F238E27FC236}">
              <a16:creationId xmlns:a16="http://schemas.microsoft.com/office/drawing/2014/main" id="{E4CF879A-F9F5-460E-A1FC-D5F551A3D436}"/>
            </a:ext>
          </a:extLst>
        </xdr:cNvPr>
        <xdr:cNvSpPr/>
      </xdr:nvSpPr>
      <xdr:spPr>
        <a:xfrm rot="10800000">
          <a:off x="1578579" y="2974786"/>
          <a:ext cx="8640000" cy="36000"/>
        </a:xfrm>
        <a:prstGeom prst="rect">
          <a:avLst/>
        </a:prstGeom>
        <a:ln>
          <a:solidFill>
            <a:schemeClr val="accent1">
              <a:lumMod val="75000"/>
            </a:schemeClr>
          </a:solidFill>
        </a:ln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606749</xdr:colOff>
      <xdr:row>16</xdr:row>
      <xdr:rowOff>155250</xdr:rowOff>
    </xdr:from>
    <xdr:to>
      <xdr:col>2</xdr:col>
      <xdr:colOff>663899</xdr:colOff>
      <xdr:row>20</xdr:row>
      <xdr:rowOff>153450</xdr:rowOff>
    </xdr:to>
    <xdr:sp macro="" textlink="">
      <xdr:nvSpPr>
        <xdr:cNvPr id="50" name="矢印: 右 49">
          <a:extLst>
            <a:ext uri="{FF2B5EF4-FFF2-40B4-BE49-F238E27FC236}">
              <a16:creationId xmlns:a16="http://schemas.microsoft.com/office/drawing/2014/main" id="{0279046F-729B-49BC-9B8B-B4A40C4F2103}"/>
            </a:ext>
          </a:extLst>
        </xdr:cNvPr>
        <xdr:cNvSpPr/>
      </xdr:nvSpPr>
      <xdr:spPr>
        <a:xfrm rot="5400000">
          <a:off x="1245824" y="3297600"/>
          <a:ext cx="684000" cy="57150"/>
        </a:xfrm>
        <a:prstGeom prst="rightArrow">
          <a:avLst/>
        </a:prstGeom>
        <a:ln>
          <a:solidFill>
            <a:schemeClr val="accent1">
              <a:lumMod val="75000"/>
            </a:schemeClr>
          </a:solidFill>
        </a:ln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638175</xdr:colOff>
      <xdr:row>19</xdr:row>
      <xdr:rowOff>0</xdr:rowOff>
    </xdr:from>
    <xdr:to>
      <xdr:col>11</xdr:col>
      <xdr:colOff>734253</xdr:colOff>
      <xdr:row>20</xdr:row>
      <xdr:rowOff>66675</xdr:rowOff>
    </xdr:to>
    <xdr:sp macro="" textlink="">
      <xdr:nvSpPr>
        <xdr:cNvPr id="51" name="テキスト 23">
          <a:extLst>
            <a:ext uri="{FF2B5EF4-FFF2-40B4-BE49-F238E27FC236}">
              <a16:creationId xmlns:a16="http://schemas.microsoft.com/office/drawing/2014/main" id="{329B90AA-D9C5-42B6-86E0-A0F6A84A100E}"/>
            </a:ext>
          </a:extLst>
        </xdr:cNvPr>
        <xdr:cNvSpPr>
          <a:spLocks noChangeArrowheads="1"/>
        </xdr:cNvSpPr>
      </xdr:nvSpPr>
      <xdr:spPr bwMode="auto">
        <a:xfrm>
          <a:off x="3905250" y="3343275"/>
          <a:ext cx="1429578" cy="238125"/>
        </a:xfrm>
        <a:prstGeom prst="roundRect">
          <a:avLst>
            <a:gd name="adj" fmla="val 16667"/>
          </a:avLst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第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次波及効果</a:t>
          </a:r>
        </a:p>
      </xdr:txBody>
    </xdr:sp>
    <xdr:clientData/>
  </xdr:twoCellAnchor>
  <xdr:twoCellAnchor>
    <xdr:from>
      <xdr:col>4</xdr:col>
      <xdr:colOff>19050</xdr:colOff>
      <xdr:row>21</xdr:row>
      <xdr:rowOff>152400</xdr:rowOff>
    </xdr:from>
    <xdr:to>
      <xdr:col>6</xdr:col>
      <xdr:colOff>214200</xdr:colOff>
      <xdr:row>22</xdr:row>
      <xdr:rowOff>38100</xdr:rowOff>
    </xdr:to>
    <xdr:sp macro="" textlink="">
      <xdr:nvSpPr>
        <xdr:cNvPr id="52" name="矢印: 右 51">
          <a:extLst>
            <a:ext uri="{FF2B5EF4-FFF2-40B4-BE49-F238E27FC236}">
              <a16:creationId xmlns:a16="http://schemas.microsoft.com/office/drawing/2014/main" id="{8BF88134-2379-4B87-9449-C00BE2B17D4E}"/>
            </a:ext>
          </a:extLst>
        </xdr:cNvPr>
        <xdr:cNvSpPr/>
      </xdr:nvSpPr>
      <xdr:spPr>
        <a:xfrm>
          <a:off x="2219325" y="3838575"/>
          <a:ext cx="900000" cy="57150"/>
        </a:xfrm>
        <a:prstGeom prst="rightArrow">
          <a:avLst/>
        </a:prstGeom>
        <a:ln>
          <a:solidFill>
            <a:schemeClr val="accent1">
              <a:lumMod val="75000"/>
            </a:schemeClr>
          </a:solidFill>
        </a:ln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242889</xdr:colOff>
      <xdr:row>23</xdr:row>
      <xdr:rowOff>13336</xdr:rowOff>
    </xdr:from>
    <xdr:to>
      <xdr:col>8</xdr:col>
      <xdr:colOff>278889</xdr:colOff>
      <xdr:row>28</xdr:row>
      <xdr:rowOff>7662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31E9AA7D-DEE4-46AF-9755-37EB99654AC9}"/>
            </a:ext>
          </a:extLst>
        </xdr:cNvPr>
        <xdr:cNvSpPr/>
      </xdr:nvSpPr>
      <xdr:spPr>
        <a:xfrm rot="16200000">
          <a:off x="3102176" y="4450199"/>
          <a:ext cx="851576" cy="36000"/>
        </a:xfrm>
        <a:prstGeom prst="rect">
          <a:avLst/>
        </a:prstGeom>
        <a:ln>
          <a:solidFill>
            <a:schemeClr val="accent1">
              <a:lumMod val="75000"/>
            </a:schemeClr>
          </a:solidFill>
        </a:ln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276225</xdr:colOff>
      <xdr:row>24</xdr:row>
      <xdr:rowOff>152400</xdr:rowOff>
    </xdr:from>
    <xdr:to>
      <xdr:col>9</xdr:col>
      <xdr:colOff>154950</xdr:colOff>
      <xdr:row>25</xdr:row>
      <xdr:rowOff>38100</xdr:rowOff>
    </xdr:to>
    <xdr:sp macro="" textlink="">
      <xdr:nvSpPr>
        <xdr:cNvPr id="54" name="矢印: 右 53">
          <a:extLst>
            <a:ext uri="{FF2B5EF4-FFF2-40B4-BE49-F238E27FC236}">
              <a16:creationId xmlns:a16="http://schemas.microsoft.com/office/drawing/2014/main" id="{2469C317-81C8-4764-8F4A-E6654ADAE796}"/>
            </a:ext>
          </a:extLst>
        </xdr:cNvPr>
        <xdr:cNvSpPr/>
      </xdr:nvSpPr>
      <xdr:spPr>
        <a:xfrm>
          <a:off x="3543300" y="4352925"/>
          <a:ext cx="936000" cy="57150"/>
        </a:xfrm>
        <a:prstGeom prst="rightArrow">
          <a:avLst/>
        </a:prstGeom>
        <a:ln>
          <a:solidFill>
            <a:schemeClr val="accent1">
              <a:lumMod val="75000"/>
            </a:schemeClr>
          </a:solidFill>
        </a:ln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247650</xdr:colOff>
      <xdr:row>27</xdr:row>
      <xdr:rowOff>142875</xdr:rowOff>
    </xdr:from>
    <xdr:to>
      <xdr:col>10</xdr:col>
      <xdr:colOff>72450</xdr:colOff>
      <xdr:row>28</xdr:row>
      <xdr:rowOff>28575</xdr:rowOff>
    </xdr:to>
    <xdr:sp macro="" textlink="">
      <xdr:nvSpPr>
        <xdr:cNvPr id="55" name="矢印: 右 54">
          <a:extLst>
            <a:ext uri="{FF2B5EF4-FFF2-40B4-BE49-F238E27FC236}">
              <a16:creationId xmlns:a16="http://schemas.microsoft.com/office/drawing/2014/main" id="{1FAF918E-74D6-481B-A23E-EF1845A3FF79}"/>
            </a:ext>
          </a:extLst>
        </xdr:cNvPr>
        <xdr:cNvSpPr/>
      </xdr:nvSpPr>
      <xdr:spPr>
        <a:xfrm>
          <a:off x="3514725" y="4857750"/>
          <a:ext cx="1044000" cy="57150"/>
        </a:xfrm>
        <a:prstGeom prst="rightArrow">
          <a:avLst/>
        </a:prstGeom>
        <a:ln>
          <a:solidFill>
            <a:schemeClr val="accent1">
              <a:lumMod val="75000"/>
            </a:schemeClr>
          </a:solidFill>
        </a:ln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121254</xdr:colOff>
      <xdr:row>20</xdr:row>
      <xdr:rowOff>155386</xdr:rowOff>
    </xdr:from>
    <xdr:to>
      <xdr:col>27</xdr:col>
      <xdr:colOff>206979</xdr:colOff>
      <xdr:row>22</xdr:row>
      <xdr:rowOff>50611</xdr:rowOff>
    </xdr:to>
    <xdr:sp macro="" textlink="">
      <xdr:nvSpPr>
        <xdr:cNvPr id="56" name="テキスト 23">
          <a:extLst>
            <a:ext uri="{FF2B5EF4-FFF2-40B4-BE49-F238E27FC236}">
              <a16:creationId xmlns:a16="http://schemas.microsoft.com/office/drawing/2014/main" id="{E98B75E0-F756-488D-9CC6-01DB4CE0D783}"/>
            </a:ext>
          </a:extLst>
        </xdr:cNvPr>
        <xdr:cNvSpPr>
          <a:spLocks noChangeArrowheads="1"/>
        </xdr:cNvSpPr>
      </xdr:nvSpPr>
      <xdr:spPr bwMode="auto">
        <a:xfrm>
          <a:off x="8417529" y="3670111"/>
          <a:ext cx="1428750" cy="238125"/>
        </a:xfrm>
        <a:prstGeom prst="roundRect">
          <a:avLst>
            <a:gd name="adj" fmla="val 16667"/>
          </a:avLst>
        </a:prstGeom>
        <a:solidFill>
          <a:schemeClr val="accent1">
            <a:lumMod val="50000"/>
          </a:schemeClr>
        </a:solidFill>
        <a:ln w="9525">
          <a:solidFill>
            <a:schemeClr val="bg1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総　合　効　果</a:t>
          </a:r>
        </a:p>
      </xdr:txBody>
    </xdr:sp>
    <xdr:clientData/>
  </xdr:twoCellAnchor>
  <xdr:twoCellAnchor>
    <xdr:from>
      <xdr:col>19</xdr:col>
      <xdr:colOff>188635</xdr:colOff>
      <xdr:row>27</xdr:row>
      <xdr:rowOff>144646</xdr:rowOff>
    </xdr:from>
    <xdr:to>
      <xdr:col>20</xdr:col>
      <xdr:colOff>34135</xdr:colOff>
      <xdr:row>30</xdr:row>
      <xdr:rowOff>26296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32D96C34-EF57-4492-BABE-53A1B39AB4AA}"/>
            </a:ext>
          </a:extLst>
        </xdr:cNvPr>
        <xdr:cNvSpPr/>
      </xdr:nvSpPr>
      <xdr:spPr>
        <a:xfrm rot="16200000">
          <a:off x="7952485" y="5039521"/>
          <a:ext cx="396000" cy="36000"/>
        </a:xfrm>
        <a:prstGeom prst="rect">
          <a:avLst/>
        </a:prstGeom>
        <a:ln>
          <a:solidFill>
            <a:schemeClr val="accent1">
              <a:lumMod val="75000"/>
            </a:schemeClr>
          </a:solidFill>
        </a:ln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29</xdr:row>
      <xdr:rowOff>152400</xdr:rowOff>
    </xdr:from>
    <xdr:to>
      <xdr:col>25</xdr:col>
      <xdr:colOff>92625</xdr:colOff>
      <xdr:row>30</xdr:row>
      <xdr:rowOff>38100</xdr:rowOff>
    </xdr:to>
    <xdr:sp macro="" textlink="">
      <xdr:nvSpPr>
        <xdr:cNvPr id="58" name="矢印: 右 57">
          <a:extLst>
            <a:ext uri="{FF2B5EF4-FFF2-40B4-BE49-F238E27FC236}">
              <a16:creationId xmlns:a16="http://schemas.microsoft.com/office/drawing/2014/main" id="{DE89ED6F-3375-47C1-A385-20C1CC2CEAD3}"/>
            </a:ext>
          </a:extLst>
        </xdr:cNvPr>
        <xdr:cNvSpPr/>
      </xdr:nvSpPr>
      <xdr:spPr>
        <a:xfrm>
          <a:off x="8134350" y="5210175"/>
          <a:ext cx="1188000" cy="57150"/>
        </a:xfrm>
        <a:prstGeom prst="rightArrow">
          <a:avLst/>
        </a:prstGeom>
        <a:ln>
          <a:solidFill>
            <a:schemeClr val="accent1">
              <a:lumMod val="75000"/>
            </a:schemeClr>
          </a:solidFill>
        </a:ln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https://www.soumu.go.jp/toukei_toukatsu/data/io/youkou_2015.htm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hyperlink" Target="https://www.soumu.go.jp/toukei_toukatsu/data/io/youkou_2015.htm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J138"/>
  <sheetViews>
    <sheetView zoomScaleNormal="100" workbookViewId="0">
      <selection activeCell="AC5" sqref="AC5"/>
    </sheetView>
  </sheetViews>
  <sheetFormatPr defaultRowHeight="15" customHeight="1"/>
  <cols>
    <col min="1" max="29" width="3.125" style="1" customWidth="1"/>
    <col min="30" max="31" width="3.125" style="11" customWidth="1"/>
    <col min="32" max="32" width="4.625" style="11" customWidth="1"/>
    <col min="33" max="33" width="58.75" style="1" customWidth="1"/>
    <col min="34" max="35" width="3.125" style="1" customWidth="1"/>
    <col min="36" max="36" width="11.625" style="1" bestFit="1" customWidth="1"/>
    <col min="37" max="119" width="3.125" style="1" customWidth="1"/>
    <col min="120" max="16384" width="9" style="1"/>
  </cols>
  <sheetData>
    <row r="1" spans="1:36" ht="15" customHeight="1">
      <c r="R1" s="288" t="s">
        <v>766</v>
      </c>
      <c r="S1" s="288"/>
      <c r="T1" s="288"/>
      <c r="U1" s="288"/>
      <c r="V1" s="288"/>
      <c r="W1" s="288"/>
      <c r="X1" s="1" t="s">
        <v>0</v>
      </c>
      <c r="AB1" s="1" t="s">
        <v>6</v>
      </c>
      <c r="AF1" s="287" t="s">
        <v>765</v>
      </c>
    </row>
    <row r="2" spans="1:36" ht="15" customHeight="1" thickBot="1">
      <c r="AD2" s="11" t="s">
        <v>739</v>
      </c>
      <c r="AI2" s="1" t="s">
        <v>32</v>
      </c>
    </row>
    <row r="3" spans="1:36" ht="15" customHeight="1" thickTop="1">
      <c r="B3" s="289" t="s">
        <v>771</v>
      </c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  <c r="X3" s="290"/>
      <c r="Y3" s="291"/>
      <c r="AD3" s="4"/>
      <c r="AE3" s="5"/>
      <c r="AF3" s="5" t="s">
        <v>19</v>
      </c>
      <c r="AG3" s="256"/>
      <c r="AI3" s="1">
        <v>1</v>
      </c>
      <c r="AJ3" s="1" t="s">
        <v>30</v>
      </c>
    </row>
    <row r="4" spans="1:36" ht="15" customHeight="1" thickBot="1">
      <c r="B4" s="292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4"/>
      <c r="AD4" s="261"/>
      <c r="AE4" s="259"/>
      <c r="AF4" s="15">
        <v>1</v>
      </c>
      <c r="AG4" s="260" t="s">
        <v>316</v>
      </c>
      <c r="AI4" s="1">
        <v>2</v>
      </c>
      <c r="AJ4" s="1" t="s">
        <v>31</v>
      </c>
    </row>
    <row r="5" spans="1:36" ht="15" customHeight="1" thickTop="1">
      <c r="AD5" s="262"/>
      <c r="AE5" s="4"/>
      <c r="AF5" s="8">
        <v>2</v>
      </c>
      <c r="AG5" s="19" t="s">
        <v>317</v>
      </c>
    </row>
    <row r="6" spans="1:36" ht="15" customHeight="1">
      <c r="A6" s="2" t="s">
        <v>1</v>
      </c>
      <c r="AD6" s="262"/>
      <c r="AE6" s="4"/>
      <c r="AF6" s="5">
        <v>3</v>
      </c>
      <c r="AG6" s="18" t="s">
        <v>318</v>
      </c>
    </row>
    <row r="7" spans="1:36" ht="15" customHeight="1">
      <c r="B7" s="295" t="s">
        <v>753</v>
      </c>
      <c r="C7" s="296"/>
      <c r="D7" s="296"/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296"/>
      <c r="P7" s="296"/>
      <c r="Q7" s="296"/>
      <c r="R7" s="296"/>
      <c r="S7" s="296"/>
      <c r="T7" s="296"/>
      <c r="U7" s="296"/>
      <c r="V7" s="296"/>
      <c r="W7" s="296"/>
      <c r="X7" s="296"/>
      <c r="Y7" s="297"/>
      <c r="AD7" s="263"/>
      <c r="AE7" s="4"/>
      <c r="AF7" s="13">
        <v>4</v>
      </c>
      <c r="AG7" s="17" t="s">
        <v>319</v>
      </c>
    </row>
    <row r="8" spans="1:36" ht="15" customHeight="1">
      <c r="B8" s="298"/>
      <c r="C8" s="299"/>
      <c r="D8" s="299"/>
      <c r="E8" s="299"/>
      <c r="F8" s="299"/>
      <c r="G8" s="299"/>
      <c r="H8" s="299"/>
      <c r="I8" s="299"/>
      <c r="J8" s="299"/>
      <c r="K8" s="299"/>
      <c r="L8" s="299"/>
      <c r="M8" s="299"/>
      <c r="N8" s="299"/>
      <c r="O8" s="299"/>
      <c r="P8" s="299"/>
      <c r="Q8" s="299"/>
      <c r="R8" s="299"/>
      <c r="S8" s="299"/>
      <c r="T8" s="299"/>
      <c r="U8" s="299"/>
      <c r="V8" s="299"/>
      <c r="W8" s="299"/>
      <c r="X8" s="299"/>
      <c r="Y8" s="300"/>
      <c r="AD8" s="14"/>
      <c r="AE8" s="15"/>
      <c r="AF8" s="15">
        <v>5</v>
      </c>
      <c r="AG8" s="260" t="s">
        <v>320</v>
      </c>
    </row>
    <row r="9" spans="1:36" ht="15" customHeight="1">
      <c r="B9" s="298"/>
      <c r="C9" s="299"/>
      <c r="D9" s="299"/>
      <c r="E9" s="299"/>
      <c r="F9" s="299"/>
      <c r="G9" s="299"/>
      <c r="H9" s="299"/>
      <c r="I9" s="299"/>
      <c r="J9" s="299"/>
      <c r="K9" s="299"/>
      <c r="L9" s="299"/>
      <c r="M9" s="299"/>
      <c r="N9" s="299"/>
      <c r="O9" s="299"/>
      <c r="P9" s="299"/>
      <c r="Q9" s="299"/>
      <c r="R9" s="299"/>
      <c r="S9" s="299"/>
      <c r="T9" s="299"/>
      <c r="U9" s="299"/>
      <c r="V9" s="299"/>
      <c r="W9" s="299"/>
      <c r="X9" s="299"/>
      <c r="Y9" s="300"/>
      <c r="AD9" s="14"/>
      <c r="AE9" s="15"/>
      <c r="AF9" s="15">
        <v>6</v>
      </c>
      <c r="AG9" s="260" t="s">
        <v>321</v>
      </c>
    </row>
    <row r="10" spans="1:36" ht="15" customHeight="1">
      <c r="B10" s="301"/>
      <c r="C10" s="302"/>
      <c r="D10" s="302"/>
      <c r="E10" s="30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2"/>
      <c r="U10" s="302"/>
      <c r="V10" s="302"/>
      <c r="W10" s="302"/>
      <c r="X10" s="302"/>
      <c r="Y10" s="303"/>
      <c r="AD10" s="14"/>
      <c r="AE10" s="15"/>
      <c r="AF10" s="15">
        <v>7</v>
      </c>
      <c r="AG10" s="260" t="s">
        <v>322</v>
      </c>
    </row>
    <row r="11" spans="1:36" ht="15" customHeight="1">
      <c r="AD11" s="261"/>
      <c r="AE11" s="259"/>
      <c r="AF11" s="259">
        <v>8</v>
      </c>
      <c r="AG11" s="266" t="s">
        <v>323</v>
      </c>
    </row>
    <row r="12" spans="1:36" ht="15" customHeight="1" thickBot="1">
      <c r="A12" s="2" t="s">
        <v>23</v>
      </c>
      <c r="AD12" s="264"/>
      <c r="AE12" s="4"/>
      <c r="AF12" s="5">
        <v>9</v>
      </c>
      <c r="AG12" s="18" t="s">
        <v>324</v>
      </c>
    </row>
    <row r="13" spans="1:36" ht="15" customHeight="1">
      <c r="B13" s="304" t="s">
        <v>737</v>
      </c>
      <c r="C13" s="305"/>
      <c r="D13" s="305"/>
      <c r="E13" s="305"/>
      <c r="F13" s="306"/>
      <c r="G13" s="310">
        <v>200000</v>
      </c>
      <c r="H13" s="311"/>
      <c r="I13" s="311"/>
      <c r="J13" s="312"/>
      <c r="K13" s="317" t="s">
        <v>2</v>
      </c>
      <c r="L13" s="318"/>
      <c r="M13" s="318"/>
      <c r="N13" s="321" t="s">
        <v>29</v>
      </c>
      <c r="O13" s="305"/>
      <c r="P13" s="305"/>
      <c r="Q13" s="305"/>
      <c r="R13" s="306"/>
      <c r="S13" s="325">
        <v>1</v>
      </c>
      <c r="T13" s="326"/>
      <c r="U13" s="318" t="s">
        <v>768</v>
      </c>
      <c r="V13" s="318"/>
      <c r="W13" s="318"/>
      <c r="X13" s="318"/>
      <c r="Y13" s="329"/>
      <c r="AD13" s="261"/>
      <c r="AE13" s="259"/>
      <c r="AF13" s="259">
        <v>10</v>
      </c>
      <c r="AG13" s="266" t="s">
        <v>325</v>
      </c>
    </row>
    <row r="14" spans="1:36" ht="15" customHeight="1">
      <c r="B14" s="307"/>
      <c r="C14" s="308"/>
      <c r="D14" s="308"/>
      <c r="E14" s="308"/>
      <c r="F14" s="309"/>
      <c r="G14" s="313"/>
      <c r="H14" s="314"/>
      <c r="I14" s="315"/>
      <c r="J14" s="316"/>
      <c r="K14" s="319"/>
      <c r="L14" s="320"/>
      <c r="M14" s="320"/>
      <c r="N14" s="322"/>
      <c r="O14" s="323"/>
      <c r="P14" s="323"/>
      <c r="Q14" s="323"/>
      <c r="R14" s="324"/>
      <c r="S14" s="327"/>
      <c r="T14" s="328"/>
      <c r="U14" s="320"/>
      <c r="V14" s="320"/>
      <c r="W14" s="320"/>
      <c r="X14" s="320"/>
      <c r="Y14" s="330"/>
      <c r="AD14" s="265"/>
      <c r="AE14" s="4"/>
      <c r="AF14" s="8">
        <v>11</v>
      </c>
      <c r="AG14" s="19" t="s">
        <v>326</v>
      </c>
    </row>
    <row r="15" spans="1:36" ht="15" customHeight="1">
      <c r="B15" s="331" t="s">
        <v>740</v>
      </c>
      <c r="C15" s="332"/>
      <c r="D15" s="332"/>
      <c r="E15" s="332"/>
      <c r="F15" s="333"/>
      <c r="G15" s="335">
        <v>11</v>
      </c>
      <c r="H15" s="336"/>
      <c r="I15" s="338" t="s">
        <v>326</v>
      </c>
      <c r="J15" s="338"/>
      <c r="K15" s="338"/>
      <c r="L15" s="338"/>
      <c r="M15" s="338"/>
      <c r="N15" s="338"/>
      <c r="O15" s="338"/>
      <c r="P15" s="338"/>
      <c r="Q15" s="338"/>
      <c r="R15" s="338"/>
      <c r="S15" s="338"/>
      <c r="T15" s="338"/>
      <c r="U15" s="338"/>
      <c r="V15" s="338"/>
      <c r="W15" s="338"/>
      <c r="X15" s="338"/>
      <c r="Y15" s="339"/>
      <c r="AD15" s="265"/>
      <c r="AE15" s="4"/>
      <c r="AF15" s="5">
        <v>12</v>
      </c>
      <c r="AG15" s="18" t="s">
        <v>327</v>
      </c>
    </row>
    <row r="16" spans="1:36" ht="15" customHeight="1">
      <c r="B16" s="334"/>
      <c r="C16" s="323"/>
      <c r="D16" s="323"/>
      <c r="E16" s="323"/>
      <c r="F16" s="324"/>
      <c r="G16" s="327"/>
      <c r="H16" s="337"/>
      <c r="I16" s="340"/>
      <c r="J16" s="340"/>
      <c r="K16" s="340"/>
      <c r="L16" s="340"/>
      <c r="M16" s="340"/>
      <c r="N16" s="340"/>
      <c r="O16" s="340"/>
      <c r="P16" s="340"/>
      <c r="Q16" s="340"/>
      <c r="R16" s="340"/>
      <c r="S16" s="340"/>
      <c r="T16" s="340"/>
      <c r="U16" s="340"/>
      <c r="V16" s="340"/>
      <c r="W16" s="340"/>
      <c r="X16" s="340"/>
      <c r="Y16" s="341"/>
      <c r="AD16" s="265"/>
      <c r="AE16" s="4"/>
      <c r="AF16" s="13">
        <v>13</v>
      </c>
      <c r="AG16" s="17" t="s">
        <v>738</v>
      </c>
    </row>
    <row r="17" spans="1:33" ht="15" customHeight="1">
      <c r="B17" s="331" t="s">
        <v>4</v>
      </c>
      <c r="C17" s="332"/>
      <c r="D17" s="332"/>
      <c r="E17" s="332"/>
      <c r="F17" s="333"/>
      <c r="G17" s="345">
        <v>100</v>
      </c>
      <c r="H17" s="346"/>
      <c r="I17" s="346"/>
      <c r="J17" s="347"/>
      <c r="K17" s="351" t="s">
        <v>3</v>
      </c>
      <c r="L17" s="352"/>
      <c r="M17" s="353"/>
      <c r="N17" s="332" t="s">
        <v>5</v>
      </c>
      <c r="O17" s="332"/>
      <c r="P17" s="332"/>
      <c r="Q17" s="332"/>
      <c r="R17" s="333"/>
      <c r="S17" s="345">
        <v>73.3</v>
      </c>
      <c r="T17" s="346"/>
      <c r="U17" s="346"/>
      <c r="V17" s="347"/>
      <c r="W17" s="351" t="s">
        <v>3</v>
      </c>
      <c r="X17" s="352"/>
      <c r="Y17" s="357"/>
      <c r="AD17" s="264"/>
      <c r="AE17" s="4"/>
      <c r="AF17" s="13">
        <v>14</v>
      </c>
      <c r="AG17" s="17" t="s">
        <v>329</v>
      </c>
    </row>
    <row r="18" spans="1:33" ht="15" customHeight="1" thickBot="1">
      <c r="B18" s="342"/>
      <c r="C18" s="343"/>
      <c r="D18" s="343"/>
      <c r="E18" s="343"/>
      <c r="F18" s="344"/>
      <c r="G18" s="348"/>
      <c r="H18" s="349"/>
      <c r="I18" s="349"/>
      <c r="J18" s="350"/>
      <c r="K18" s="354"/>
      <c r="L18" s="355"/>
      <c r="M18" s="356"/>
      <c r="N18" s="343"/>
      <c r="O18" s="343"/>
      <c r="P18" s="343"/>
      <c r="Q18" s="343"/>
      <c r="R18" s="344"/>
      <c r="S18" s="348"/>
      <c r="T18" s="349"/>
      <c r="U18" s="349"/>
      <c r="V18" s="350"/>
      <c r="W18" s="354"/>
      <c r="X18" s="355"/>
      <c r="Y18" s="358"/>
      <c r="AD18" s="261"/>
      <c r="AE18" s="259"/>
      <c r="AF18" s="259">
        <v>15</v>
      </c>
      <c r="AG18" s="266" t="s">
        <v>330</v>
      </c>
    </row>
    <row r="19" spans="1:33" ht="15" customHeight="1">
      <c r="B19" s="3" t="s">
        <v>769</v>
      </c>
      <c r="N19" s="3" t="s">
        <v>769</v>
      </c>
      <c r="AD19" s="265"/>
      <c r="AE19" s="4"/>
      <c r="AF19" s="5">
        <v>16</v>
      </c>
      <c r="AG19" s="18" t="s">
        <v>331</v>
      </c>
    </row>
    <row r="20" spans="1:33" ht="15" customHeight="1">
      <c r="A20" s="2"/>
      <c r="B20" s="1" t="s">
        <v>24</v>
      </c>
      <c r="AD20" s="264"/>
      <c r="AE20" s="4"/>
      <c r="AF20" s="13">
        <v>17</v>
      </c>
      <c r="AG20" s="17" t="s">
        <v>332</v>
      </c>
    </row>
    <row r="21" spans="1:33" ht="15" customHeight="1">
      <c r="B21" s="7" t="s">
        <v>20</v>
      </c>
      <c r="C21" s="361" t="s">
        <v>767</v>
      </c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  <c r="V21" s="361"/>
      <c r="W21" s="361"/>
      <c r="X21" s="361"/>
      <c r="Y21" s="362"/>
      <c r="AD21" s="261"/>
      <c r="AE21" s="259"/>
      <c r="AF21" s="259">
        <v>18</v>
      </c>
      <c r="AG21" s="266" t="s">
        <v>333</v>
      </c>
    </row>
    <row r="22" spans="1:33" ht="15" customHeight="1">
      <c r="B22" s="9"/>
      <c r="C22" s="359" t="s">
        <v>761</v>
      </c>
      <c r="D22" s="359"/>
      <c r="E22" s="359"/>
      <c r="F22" s="359"/>
      <c r="G22" s="359"/>
      <c r="H22" s="359"/>
      <c r="I22" s="359"/>
      <c r="J22" s="359"/>
      <c r="K22" s="359"/>
      <c r="L22" s="359"/>
      <c r="M22" s="359"/>
      <c r="N22" s="359"/>
      <c r="O22" s="359"/>
      <c r="P22" s="359"/>
      <c r="Q22" s="359"/>
      <c r="R22" s="359"/>
      <c r="S22" s="359"/>
      <c r="T22" s="359"/>
      <c r="U22" s="359"/>
      <c r="V22" s="359"/>
      <c r="W22" s="359"/>
      <c r="X22" s="359"/>
      <c r="Y22" s="360"/>
      <c r="AD22" s="265"/>
      <c r="AE22" s="4"/>
      <c r="AF22" s="8">
        <v>19</v>
      </c>
      <c r="AG22" s="19" t="s">
        <v>334</v>
      </c>
    </row>
    <row r="23" spans="1:33" ht="15" customHeight="1">
      <c r="B23" s="9" t="s">
        <v>21</v>
      </c>
      <c r="C23" s="359" t="s">
        <v>34</v>
      </c>
      <c r="D23" s="359"/>
      <c r="E23" s="359"/>
      <c r="F23" s="359"/>
      <c r="G23" s="359"/>
      <c r="H23" s="359"/>
      <c r="I23" s="359"/>
      <c r="J23" s="359"/>
      <c r="K23" s="359"/>
      <c r="L23" s="359"/>
      <c r="M23" s="359"/>
      <c r="N23" s="359"/>
      <c r="O23" s="359"/>
      <c r="P23" s="359"/>
      <c r="Q23" s="359"/>
      <c r="R23" s="359"/>
      <c r="S23" s="359"/>
      <c r="T23" s="359"/>
      <c r="U23" s="359"/>
      <c r="V23" s="359"/>
      <c r="W23" s="359"/>
      <c r="X23" s="359"/>
      <c r="Y23" s="360"/>
      <c r="AD23" s="265"/>
      <c r="AE23" s="4"/>
      <c r="AF23" s="5">
        <v>20</v>
      </c>
      <c r="AG23" s="18" t="s">
        <v>335</v>
      </c>
    </row>
    <row r="24" spans="1:33" ht="15" customHeight="1">
      <c r="B24" s="9"/>
      <c r="C24" s="359" t="s">
        <v>35</v>
      </c>
      <c r="D24" s="359"/>
      <c r="E24" s="359"/>
      <c r="F24" s="359"/>
      <c r="G24" s="359"/>
      <c r="H24" s="359"/>
      <c r="I24" s="359"/>
      <c r="J24" s="359"/>
      <c r="K24" s="359"/>
      <c r="L24" s="359"/>
      <c r="M24" s="359"/>
      <c r="N24" s="359"/>
      <c r="O24" s="359"/>
      <c r="P24" s="359"/>
      <c r="Q24" s="359"/>
      <c r="R24" s="359"/>
      <c r="S24" s="359"/>
      <c r="T24" s="359"/>
      <c r="U24" s="359"/>
      <c r="V24" s="359"/>
      <c r="W24" s="359"/>
      <c r="X24" s="359"/>
      <c r="Y24" s="360"/>
      <c r="AD24" s="265"/>
      <c r="AE24" s="4"/>
      <c r="AF24" s="13">
        <v>21</v>
      </c>
      <c r="AG24" s="17" t="s">
        <v>336</v>
      </c>
    </row>
    <row r="25" spans="1:33" ht="15" customHeight="1">
      <c r="B25" s="9" t="s">
        <v>26</v>
      </c>
      <c r="C25" s="359" t="s">
        <v>741</v>
      </c>
      <c r="D25" s="359"/>
      <c r="E25" s="359"/>
      <c r="F25" s="359"/>
      <c r="G25" s="359"/>
      <c r="H25" s="359"/>
      <c r="I25" s="359"/>
      <c r="J25" s="359"/>
      <c r="K25" s="359"/>
      <c r="L25" s="359"/>
      <c r="M25" s="359"/>
      <c r="N25" s="359"/>
      <c r="O25" s="359"/>
      <c r="P25" s="359"/>
      <c r="Q25" s="359"/>
      <c r="R25" s="359"/>
      <c r="S25" s="359"/>
      <c r="T25" s="359"/>
      <c r="U25" s="359"/>
      <c r="V25" s="359"/>
      <c r="W25" s="359"/>
      <c r="X25" s="359"/>
      <c r="Y25" s="360"/>
      <c r="AD25" s="264"/>
      <c r="AE25" s="4"/>
      <c r="AF25" s="13">
        <v>22</v>
      </c>
      <c r="AG25" s="17" t="s">
        <v>337</v>
      </c>
    </row>
    <row r="26" spans="1:33" ht="15" customHeight="1">
      <c r="B26" s="9"/>
      <c r="C26" s="359" t="s">
        <v>742</v>
      </c>
      <c r="D26" s="359"/>
      <c r="E26" s="359"/>
      <c r="F26" s="359"/>
      <c r="G26" s="359"/>
      <c r="H26" s="359"/>
      <c r="I26" s="359"/>
      <c r="J26" s="359"/>
      <c r="K26" s="359"/>
      <c r="L26" s="359"/>
      <c r="M26" s="359"/>
      <c r="N26" s="359"/>
      <c r="O26" s="359"/>
      <c r="P26" s="359"/>
      <c r="Q26" s="359"/>
      <c r="R26" s="359"/>
      <c r="S26" s="359"/>
      <c r="T26" s="359"/>
      <c r="U26" s="359"/>
      <c r="V26" s="359"/>
      <c r="W26" s="359"/>
      <c r="X26" s="359"/>
      <c r="Y26" s="360"/>
      <c r="AD26" s="261"/>
      <c r="AE26" s="259"/>
      <c r="AF26" s="259">
        <v>23</v>
      </c>
      <c r="AG26" s="266" t="s">
        <v>338</v>
      </c>
    </row>
    <row r="27" spans="1:33" ht="15" customHeight="1">
      <c r="B27" s="9" t="s">
        <v>27</v>
      </c>
      <c r="C27" s="359" t="s">
        <v>22</v>
      </c>
      <c r="D27" s="359"/>
      <c r="E27" s="359"/>
      <c r="F27" s="359"/>
      <c r="G27" s="359"/>
      <c r="H27" s="359"/>
      <c r="I27" s="359"/>
      <c r="J27" s="359"/>
      <c r="K27" s="359"/>
      <c r="L27" s="359"/>
      <c r="M27" s="359"/>
      <c r="N27" s="359"/>
      <c r="O27" s="359"/>
      <c r="P27" s="359"/>
      <c r="Q27" s="359"/>
      <c r="R27" s="359"/>
      <c r="S27" s="359"/>
      <c r="T27" s="359"/>
      <c r="U27" s="359"/>
      <c r="V27" s="359"/>
      <c r="W27" s="359"/>
      <c r="X27" s="359"/>
      <c r="Y27" s="360"/>
      <c r="AD27" s="265"/>
      <c r="AE27" s="4"/>
      <c r="AF27" s="8">
        <v>24</v>
      </c>
      <c r="AG27" s="19" t="s">
        <v>339</v>
      </c>
    </row>
    <row r="28" spans="1:33" ht="15" customHeight="1">
      <c r="B28" s="9"/>
      <c r="C28" s="359" t="s">
        <v>743</v>
      </c>
      <c r="D28" s="359"/>
      <c r="E28" s="359"/>
      <c r="F28" s="359"/>
      <c r="G28" s="359"/>
      <c r="H28" s="359"/>
      <c r="I28" s="359"/>
      <c r="J28" s="359"/>
      <c r="K28" s="359"/>
      <c r="L28" s="359"/>
      <c r="M28" s="359"/>
      <c r="N28" s="359"/>
      <c r="O28" s="359"/>
      <c r="P28" s="359"/>
      <c r="Q28" s="359"/>
      <c r="R28" s="359"/>
      <c r="S28" s="359"/>
      <c r="T28" s="359"/>
      <c r="U28" s="359"/>
      <c r="V28" s="359"/>
      <c r="W28" s="359"/>
      <c r="X28" s="359"/>
      <c r="Y28" s="360"/>
      <c r="AD28" s="265"/>
      <c r="AE28" s="4"/>
      <c r="AF28" s="8">
        <v>25</v>
      </c>
      <c r="AG28" s="19" t="s">
        <v>340</v>
      </c>
    </row>
    <row r="29" spans="1:33" ht="15" customHeight="1">
      <c r="B29" s="9"/>
      <c r="C29" s="359" t="s">
        <v>296</v>
      </c>
      <c r="D29" s="359"/>
      <c r="E29" s="359"/>
      <c r="F29" s="359"/>
      <c r="G29" s="359"/>
      <c r="H29" s="359"/>
      <c r="I29" s="359"/>
      <c r="J29" s="359"/>
      <c r="K29" s="359"/>
      <c r="L29" s="359"/>
      <c r="M29" s="359"/>
      <c r="N29" s="359"/>
      <c r="O29" s="359"/>
      <c r="P29" s="359"/>
      <c r="Q29" s="359"/>
      <c r="R29" s="359"/>
      <c r="S29" s="359"/>
      <c r="T29" s="359"/>
      <c r="U29" s="359"/>
      <c r="V29" s="359"/>
      <c r="W29" s="359"/>
      <c r="X29" s="359"/>
      <c r="Y29" s="360"/>
      <c r="AD29" s="265"/>
      <c r="AE29" s="4"/>
      <c r="AF29" s="8">
        <v>26</v>
      </c>
      <c r="AG29" s="19" t="s">
        <v>341</v>
      </c>
    </row>
    <row r="30" spans="1:33" ht="15" customHeight="1">
      <c r="B30" s="9"/>
      <c r="C30" s="359" t="s">
        <v>297</v>
      </c>
      <c r="D30" s="359"/>
      <c r="E30" s="359"/>
      <c r="F30" s="359"/>
      <c r="G30" s="359"/>
      <c r="H30" s="359"/>
      <c r="I30" s="359"/>
      <c r="J30" s="359"/>
      <c r="K30" s="359"/>
      <c r="L30" s="359"/>
      <c r="M30" s="359"/>
      <c r="N30" s="359"/>
      <c r="O30" s="359"/>
      <c r="P30" s="359"/>
      <c r="Q30" s="359"/>
      <c r="R30" s="359"/>
      <c r="S30" s="359"/>
      <c r="T30" s="359"/>
      <c r="U30" s="359"/>
      <c r="V30" s="359"/>
      <c r="W30" s="359"/>
      <c r="X30" s="359"/>
      <c r="Y30" s="360"/>
      <c r="AD30" s="265"/>
      <c r="AE30" s="4"/>
      <c r="AF30" s="5">
        <v>27</v>
      </c>
      <c r="AG30" s="18" t="s">
        <v>342</v>
      </c>
    </row>
    <row r="31" spans="1:33" ht="15" customHeight="1">
      <c r="B31" s="9" t="s">
        <v>33</v>
      </c>
      <c r="C31" s="359" t="s">
        <v>25</v>
      </c>
      <c r="D31" s="359"/>
      <c r="E31" s="359"/>
      <c r="F31" s="359"/>
      <c r="G31" s="359"/>
      <c r="H31" s="359"/>
      <c r="I31" s="359"/>
      <c r="J31" s="359"/>
      <c r="K31" s="359"/>
      <c r="L31" s="359"/>
      <c r="M31" s="359"/>
      <c r="N31" s="359"/>
      <c r="O31" s="359"/>
      <c r="P31" s="359"/>
      <c r="Q31" s="359"/>
      <c r="R31" s="359"/>
      <c r="S31" s="359"/>
      <c r="T31" s="359"/>
      <c r="U31" s="359"/>
      <c r="V31" s="359"/>
      <c r="W31" s="359"/>
      <c r="X31" s="359"/>
      <c r="Y31" s="360"/>
      <c r="AD31" s="265"/>
      <c r="AE31" s="4"/>
      <c r="AF31" s="13">
        <v>28</v>
      </c>
      <c r="AG31" s="17" t="s">
        <v>343</v>
      </c>
    </row>
    <row r="32" spans="1:33" ht="15" customHeight="1">
      <c r="B32" s="9"/>
      <c r="C32" s="359" t="s">
        <v>268</v>
      </c>
      <c r="D32" s="359"/>
      <c r="E32" s="359"/>
      <c r="F32" s="359"/>
      <c r="G32" s="359"/>
      <c r="H32" s="359"/>
      <c r="I32" s="359"/>
      <c r="J32" s="359"/>
      <c r="K32" s="359"/>
      <c r="L32" s="359"/>
      <c r="M32" s="359"/>
      <c r="N32" s="359"/>
      <c r="O32" s="359"/>
      <c r="P32" s="359"/>
      <c r="Q32" s="359"/>
      <c r="R32" s="359"/>
      <c r="S32" s="359"/>
      <c r="T32" s="359"/>
      <c r="U32" s="359"/>
      <c r="V32" s="359"/>
      <c r="W32" s="359"/>
      <c r="X32" s="359"/>
      <c r="Y32" s="360"/>
      <c r="AD32" s="265"/>
      <c r="AE32" s="4"/>
      <c r="AF32" s="13">
        <v>29</v>
      </c>
      <c r="AG32" s="17" t="s">
        <v>344</v>
      </c>
    </row>
    <row r="33" spans="1:33" ht="15" customHeight="1">
      <c r="B33" s="10"/>
      <c r="C33" s="363" t="s">
        <v>28</v>
      </c>
      <c r="D33" s="363"/>
      <c r="E33" s="363"/>
      <c r="F33" s="363"/>
      <c r="G33" s="363"/>
      <c r="H33" s="363"/>
      <c r="I33" s="363"/>
      <c r="J33" s="363"/>
      <c r="K33" s="363"/>
      <c r="L33" s="363"/>
      <c r="M33" s="363"/>
      <c r="N33" s="363"/>
      <c r="O33" s="363"/>
      <c r="P33" s="363"/>
      <c r="Q33" s="363"/>
      <c r="R33" s="363"/>
      <c r="S33" s="363"/>
      <c r="T33" s="363"/>
      <c r="U33" s="363"/>
      <c r="V33" s="363"/>
      <c r="W33" s="363"/>
      <c r="X33" s="363"/>
      <c r="Y33" s="364"/>
      <c r="AD33" s="265"/>
      <c r="AE33" s="4"/>
      <c r="AF33" s="13">
        <v>30</v>
      </c>
      <c r="AG33" s="17" t="s">
        <v>345</v>
      </c>
    </row>
    <row r="34" spans="1:33" ht="15" customHeight="1">
      <c r="AB34" s="11"/>
      <c r="AD34" s="264"/>
      <c r="AE34" s="4"/>
      <c r="AF34" s="13">
        <v>31</v>
      </c>
      <c r="AG34" s="17" t="s">
        <v>346</v>
      </c>
    </row>
    <row r="35" spans="1:33" ht="15" customHeight="1" thickBot="1">
      <c r="A35" s="2" t="s">
        <v>36</v>
      </c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D35" s="261"/>
      <c r="AE35" s="259"/>
      <c r="AF35" s="259">
        <v>32</v>
      </c>
      <c r="AG35" s="266" t="s">
        <v>347</v>
      </c>
    </row>
    <row r="36" spans="1:33" ht="15" customHeight="1">
      <c r="B36" s="49"/>
      <c r="C36" s="20"/>
      <c r="D36" s="20"/>
      <c r="E36" s="20"/>
      <c r="F36" s="20"/>
      <c r="G36" s="20"/>
      <c r="H36" s="20"/>
      <c r="I36" s="50"/>
      <c r="J36" s="321" t="s">
        <v>37</v>
      </c>
      <c r="K36" s="305"/>
      <c r="L36" s="305"/>
      <c r="M36" s="306"/>
      <c r="N36" s="366" t="s">
        <v>38</v>
      </c>
      <c r="O36" s="366"/>
      <c r="P36" s="366"/>
      <c r="Q36" s="366"/>
      <c r="R36" s="366"/>
      <c r="S36" s="366"/>
      <c r="T36" s="366"/>
      <c r="U36" s="367"/>
      <c r="V36" s="321" t="s">
        <v>41</v>
      </c>
      <c r="W36" s="305"/>
      <c r="X36" s="305"/>
      <c r="Y36" s="368"/>
      <c r="Z36" s="11"/>
      <c r="AA36" s="11"/>
      <c r="AB36" s="11"/>
      <c r="AD36" s="265"/>
      <c r="AE36" s="4"/>
      <c r="AF36" s="5">
        <v>33</v>
      </c>
      <c r="AG36" s="18" t="s">
        <v>348</v>
      </c>
    </row>
    <row r="37" spans="1:33" ht="15" customHeight="1">
      <c r="B37" s="51"/>
      <c r="C37" s="11"/>
      <c r="D37" s="11"/>
      <c r="E37" s="11"/>
      <c r="F37" s="11"/>
      <c r="G37" s="11"/>
      <c r="H37" s="11"/>
      <c r="I37" s="12"/>
      <c r="J37" s="365"/>
      <c r="K37" s="308"/>
      <c r="L37" s="308"/>
      <c r="M37" s="309"/>
      <c r="N37" s="370" t="s">
        <v>39</v>
      </c>
      <c r="O37" s="332"/>
      <c r="P37" s="332"/>
      <c r="Q37" s="333"/>
      <c r="R37" s="371" t="s">
        <v>40</v>
      </c>
      <c r="S37" s="332"/>
      <c r="T37" s="332"/>
      <c r="U37" s="333"/>
      <c r="V37" s="365"/>
      <c r="W37" s="308"/>
      <c r="X37" s="308"/>
      <c r="Y37" s="369"/>
      <c r="Z37" s="11"/>
      <c r="AA37" s="11"/>
      <c r="AB37" s="11"/>
      <c r="AD37" s="264"/>
      <c r="AE37" s="4"/>
      <c r="AF37" s="13">
        <v>34</v>
      </c>
      <c r="AG37" s="17" t="s">
        <v>349</v>
      </c>
    </row>
    <row r="38" spans="1:33" ht="15" customHeight="1" thickBot="1">
      <c r="B38" s="51"/>
      <c r="C38" s="11"/>
      <c r="D38" s="11"/>
      <c r="E38" s="11"/>
      <c r="F38" s="11"/>
      <c r="G38" s="11"/>
      <c r="H38" s="11"/>
      <c r="I38" s="12"/>
      <c r="J38" s="365"/>
      <c r="K38" s="308"/>
      <c r="L38" s="308"/>
      <c r="M38" s="309"/>
      <c r="N38" s="308"/>
      <c r="O38" s="308"/>
      <c r="P38" s="308"/>
      <c r="Q38" s="309"/>
      <c r="R38" s="365"/>
      <c r="S38" s="308"/>
      <c r="T38" s="308"/>
      <c r="U38" s="309"/>
      <c r="V38" s="365"/>
      <c r="W38" s="308"/>
      <c r="X38" s="308"/>
      <c r="Y38" s="369"/>
      <c r="Z38" s="11"/>
      <c r="AA38" s="11"/>
      <c r="AB38" s="11"/>
      <c r="AD38" s="261"/>
      <c r="AE38" s="259"/>
      <c r="AF38" s="259">
        <v>35</v>
      </c>
      <c r="AG38" s="266" t="s">
        <v>350</v>
      </c>
    </row>
    <row r="39" spans="1:33" ht="15" customHeight="1">
      <c r="B39" s="380" t="s">
        <v>42</v>
      </c>
      <c r="C39" s="381"/>
      <c r="D39" s="381"/>
      <c r="E39" s="381"/>
      <c r="F39" s="381"/>
      <c r="G39" s="381"/>
      <c r="H39" s="381"/>
      <c r="I39" s="382"/>
      <c r="J39" s="386">
        <v>200000</v>
      </c>
      <c r="K39" s="387"/>
      <c r="L39" s="387"/>
      <c r="M39" s="388"/>
      <c r="N39" s="386">
        <v>29717</v>
      </c>
      <c r="O39" s="387"/>
      <c r="P39" s="387"/>
      <c r="Q39" s="388"/>
      <c r="R39" s="386">
        <v>29414</v>
      </c>
      <c r="S39" s="387"/>
      <c r="T39" s="387"/>
      <c r="U39" s="388"/>
      <c r="V39" s="386">
        <v>259131</v>
      </c>
      <c r="W39" s="387"/>
      <c r="X39" s="387"/>
      <c r="Y39" s="392"/>
      <c r="Z39" s="11"/>
      <c r="AA39" s="11"/>
      <c r="AB39" s="11"/>
      <c r="AD39" s="265"/>
      <c r="AE39" s="4"/>
      <c r="AF39" s="5">
        <v>36</v>
      </c>
      <c r="AG39" s="18" t="s">
        <v>351</v>
      </c>
    </row>
    <row r="40" spans="1:33" ht="15" customHeight="1">
      <c r="B40" s="383"/>
      <c r="C40" s="384"/>
      <c r="D40" s="384"/>
      <c r="E40" s="384"/>
      <c r="F40" s="384"/>
      <c r="G40" s="384"/>
      <c r="H40" s="384"/>
      <c r="I40" s="385"/>
      <c r="J40" s="389"/>
      <c r="K40" s="390"/>
      <c r="L40" s="390"/>
      <c r="M40" s="391"/>
      <c r="N40" s="389"/>
      <c r="O40" s="390"/>
      <c r="P40" s="390"/>
      <c r="Q40" s="391"/>
      <c r="R40" s="389"/>
      <c r="S40" s="390"/>
      <c r="T40" s="390"/>
      <c r="U40" s="391"/>
      <c r="V40" s="389"/>
      <c r="W40" s="390"/>
      <c r="X40" s="390"/>
      <c r="Y40" s="393"/>
      <c r="AA40" s="11"/>
      <c r="AD40" s="264"/>
      <c r="AE40" s="4"/>
      <c r="AF40" s="13">
        <v>37</v>
      </c>
      <c r="AG40" s="17" t="s">
        <v>352</v>
      </c>
    </row>
    <row r="41" spans="1:33" ht="15" customHeight="1">
      <c r="B41" s="52"/>
      <c r="C41" s="361" t="s">
        <v>43</v>
      </c>
      <c r="D41" s="361"/>
      <c r="E41" s="361"/>
      <c r="F41" s="361"/>
      <c r="G41" s="361"/>
      <c r="H41" s="361"/>
      <c r="I41" s="362"/>
      <c r="J41" s="372">
        <v>103231</v>
      </c>
      <c r="K41" s="373"/>
      <c r="L41" s="373"/>
      <c r="M41" s="374"/>
      <c r="N41" s="372">
        <v>16348</v>
      </c>
      <c r="O41" s="373"/>
      <c r="P41" s="373"/>
      <c r="Q41" s="374"/>
      <c r="R41" s="372">
        <v>19974</v>
      </c>
      <c r="S41" s="373"/>
      <c r="T41" s="373"/>
      <c r="U41" s="374"/>
      <c r="V41" s="372">
        <v>139553</v>
      </c>
      <c r="W41" s="373"/>
      <c r="X41" s="373"/>
      <c r="Y41" s="378"/>
      <c r="AD41" s="261"/>
      <c r="AE41" s="259"/>
      <c r="AF41" s="259">
        <v>38</v>
      </c>
      <c r="AG41" s="266" t="s">
        <v>126</v>
      </c>
    </row>
    <row r="42" spans="1:33" ht="15" customHeight="1">
      <c r="B42" s="53"/>
      <c r="C42" s="363"/>
      <c r="D42" s="363"/>
      <c r="E42" s="363"/>
      <c r="F42" s="363"/>
      <c r="G42" s="363"/>
      <c r="H42" s="363"/>
      <c r="I42" s="364"/>
      <c r="J42" s="375"/>
      <c r="K42" s="376"/>
      <c r="L42" s="376"/>
      <c r="M42" s="377"/>
      <c r="N42" s="375"/>
      <c r="O42" s="376"/>
      <c r="P42" s="376"/>
      <c r="Q42" s="377"/>
      <c r="R42" s="375"/>
      <c r="S42" s="376"/>
      <c r="T42" s="376"/>
      <c r="U42" s="377"/>
      <c r="V42" s="375"/>
      <c r="W42" s="376"/>
      <c r="X42" s="376"/>
      <c r="Y42" s="379"/>
      <c r="AD42" s="265"/>
      <c r="AE42" s="4"/>
      <c r="AF42" s="8">
        <v>39</v>
      </c>
      <c r="AG42" s="19" t="s">
        <v>353</v>
      </c>
    </row>
    <row r="43" spans="1:33" ht="15" customHeight="1">
      <c r="B43" s="52"/>
      <c r="C43" s="361" t="s">
        <v>44</v>
      </c>
      <c r="D43" s="361"/>
      <c r="E43" s="361"/>
      <c r="F43" s="361"/>
      <c r="G43" s="361"/>
      <c r="H43" s="361"/>
      <c r="I43" s="362"/>
      <c r="J43" s="372">
        <v>56958</v>
      </c>
      <c r="K43" s="373"/>
      <c r="L43" s="373"/>
      <c r="M43" s="374"/>
      <c r="N43" s="372">
        <v>6988</v>
      </c>
      <c r="O43" s="373"/>
      <c r="P43" s="373"/>
      <c r="Q43" s="374"/>
      <c r="R43" s="372">
        <v>7357</v>
      </c>
      <c r="S43" s="373"/>
      <c r="T43" s="373"/>
      <c r="U43" s="374"/>
      <c r="V43" s="372">
        <v>71303</v>
      </c>
      <c r="W43" s="373"/>
      <c r="X43" s="373"/>
      <c r="Y43" s="378"/>
      <c r="AD43" s="265"/>
      <c r="AE43" s="4"/>
      <c r="AF43" s="5">
        <v>40</v>
      </c>
      <c r="AG43" s="18" t="s">
        <v>354</v>
      </c>
    </row>
    <row r="44" spans="1:33" ht="15" customHeight="1" thickBot="1">
      <c r="B44" s="54"/>
      <c r="C44" s="409"/>
      <c r="D44" s="409"/>
      <c r="E44" s="409"/>
      <c r="F44" s="409"/>
      <c r="G44" s="409"/>
      <c r="H44" s="409"/>
      <c r="I44" s="410"/>
      <c r="J44" s="394"/>
      <c r="K44" s="395"/>
      <c r="L44" s="395"/>
      <c r="M44" s="411"/>
      <c r="N44" s="394"/>
      <c r="O44" s="395"/>
      <c r="P44" s="395"/>
      <c r="Q44" s="411"/>
      <c r="R44" s="394"/>
      <c r="S44" s="395"/>
      <c r="T44" s="395"/>
      <c r="U44" s="411"/>
      <c r="V44" s="394"/>
      <c r="W44" s="395"/>
      <c r="X44" s="395"/>
      <c r="Y44" s="396"/>
      <c r="AD44" s="265"/>
      <c r="AE44" s="4"/>
      <c r="AF44" s="13">
        <v>41</v>
      </c>
      <c r="AG44" s="17" t="s">
        <v>355</v>
      </c>
    </row>
    <row r="45" spans="1:33" ht="15" customHeight="1">
      <c r="B45" s="397" t="s">
        <v>45</v>
      </c>
      <c r="C45" s="398"/>
      <c r="D45" s="398"/>
      <c r="E45" s="398"/>
      <c r="F45" s="398"/>
      <c r="G45" s="398"/>
      <c r="H45" s="398"/>
      <c r="I45" s="399"/>
      <c r="J45" s="412">
        <v>162</v>
      </c>
      <c r="K45" s="413"/>
      <c r="L45" s="413"/>
      <c r="M45" s="414"/>
      <c r="N45" s="412">
        <v>25</v>
      </c>
      <c r="O45" s="413"/>
      <c r="P45" s="413"/>
      <c r="Q45" s="414"/>
      <c r="R45" s="412">
        <v>27</v>
      </c>
      <c r="S45" s="413"/>
      <c r="T45" s="413"/>
      <c r="U45" s="414"/>
      <c r="V45" s="412">
        <v>214</v>
      </c>
      <c r="W45" s="413"/>
      <c r="X45" s="413"/>
      <c r="Y45" s="415"/>
      <c r="AD45" s="264"/>
      <c r="AE45" s="4"/>
      <c r="AF45" s="13">
        <v>42</v>
      </c>
      <c r="AG45" s="17" t="s">
        <v>356</v>
      </c>
    </row>
    <row r="46" spans="1:33" ht="15" customHeight="1">
      <c r="B46" s="383"/>
      <c r="C46" s="384"/>
      <c r="D46" s="384"/>
      <c r="E46" s="384"/>
      <c r="F46" s="384"/>
      <c r="G46" s="384"/>
      <c r="H46" s="384"/>
      <c r="I46" s="385"/>
      <c r="J46" s="389"/>
      <c r="K46" s="390"/>
      <c r="L46" s="390"/>
      <c r="M46" s="391"/>
      <c r="N46" s="389"/>
      <c r="O46" s="390"/>
      <c r="P46" s="390"/>
      <c r="Q46" s="391"/>
      <c r="R46" s="389"/>
      <c r="S46" s="390"/>
      <c r="T46" s="390"/>
      <c r="U46" s="391"/>
      <c r="V46" s="389"/>
      <c r="W46" s="390"/>
      <c r="X46" s="390"/>
      <c r="Y46" s="393"/>
      <c r="AD46" s="261"/>
      <c r="AE46" s="259"/>
      <c r="AF46" s="259">
        <v>43</v>
      </c>
      <c r="AG46" s="266" t="s">
        <v>127</v>
      </c>
    </row>
    <row r="47" spans="1:33" ht="15" customHeight="1">
      <c r="B47" s="52"/>
      <c r="C47" s="352" t="s">
        <v>46</v>
      </c>
      <c r="D47" s="352"/>
      <c r="E47" s="352"/>
      <c r="F47" s="352"/>
      <c r="G47" s="352"/>
      <c r="H47" s="352"/>
      <c r="I47" s="353"/>
      <c r="J47" s="372">
        <v>139</v>
      </c>
      <c r="K47" s="373"/>
      <c r="L47" s="373"/>
      <c r="M47" s="374"/>
      <c r="N47" s="372">
        <v>17</v>
      </c>
      <c r="O47" s="373"/>
      <c r="P47" s="373"/>
      <c r="Q47" s="374"/>
      <c r="R47" s="372">
        <v>20</v>
      </c>
      <c r="S47" s="373"/>
      <c r="T47" s="373"/>
      <c r="U47" s="374"/>
      <c r="V47" s="372">
        <v>176</v>
      </c>
      <c r="W47" s="373"/>
      <c r="X47" s="373"/>
      <c r="Y47" s="378"/>
      <c r="AD47" s="265"/>
      <c r="AE47" s="4"/>
      <c r="AF47" s="5">
        <v>44</v>
      </c>
      <c r="AG47" s="18" t="s">
        <v>357</v>
      </c>
    </row>
    <row r="48" spans="1:33" ht="15" customHeight="1" thickBot="1">
      <c r="B48" s="54"/>
      <c r="C48" s="355"/>
      <c r="D48" s="355"/>
      <c r="E48" s="355"/>
      <c r="F48" s="355"/>
      <c r="G48" s="355"/>
      <c r="H48" s="355"/>
      <c r="I48" s="356"/>
      <c r="J48" s="394"/>
      <c r="K48" s="395"/>
      <c r="L48" s="395"/>
      <c r="M48" s="411"/>
      <c r="N48" s="394"/>
      <c r="O48" s="395"/>
      <c r="P48" s="395"/>
      <c r="Q48" s="411"/>
      <c r="R48" s="394"/>
      <c r="S48" s="395"/>
      <c r="T48" s="395"/>
      <c r="U48" s="411"/>
      <c r="V48" s="394"/>
      <c r="W48" s="395"/>
      <c r="X48" s="395"/>
      <c r="Y48" s="396"/>
      <c r="AD48" s="265"/>
      <c r="AE48" s="4"/>
      <c r="AF48" s="5">
        <v>45</v>
      </c>
      <c r="AG48" s="17" t="s">
        <v>358</v>
      </c>
    </row>
    <row r="49" spans="2:33" ht="15" customHeight="1">
      <c r="B49" s="397" t="s">
        <v>47</v>
      </c>
      <c r="C49" s="398"/>
      <c r="D49" s="398"/>
      <c r="E49" s="398"/>
      <c r="F49" s="398"/>
      <c r="G49" s="398"/>
      <c r="H49" s="398"/>
      <c r="I49" s="399"/>
      <c r="J49" s="403">
        <v>1.295655</v>
      </c>
      <c r="K49" s="404"/>
      <c r="L49" s="404"/>
      <c r="M49" s="404"/>
      <c r="N49" s="404"/>
      <c r="O49" s="404"/>
      <c r="P49" s="404"/>
      <c r="Q49" s="404"/>
      <c r="R49" s="404"/>
      <c r="S49" s="404"/>
      <c r="T49" s="404"/>
      <c r="U49" s="404"/>
      <c r="V49" s="404"/>
      <c r="W49" s="404"/>
      <c r="X49" s="404"/>
      <c r="Y49" s="405"/>
      <c r="AD49" s="265"/>
      <c r="AE49" s="4"/>
      <c r="AF49" s="5">
        <v>46</v>
      </c>
      <c r="AG49" s="17" t="s">
        <v>359</v>
      </c>
    </row>
    <row r="50" spans="2:33" ht="15" customHeight="1" thickBot="1">
      <c r="B50" s="400"/>
      <c r="C50" s="401"/>
      <c r="D50" s="401"/>
      <c r="E50" s="401"/>
      <c r="F50" s="401"/>
      <c r="G50" s="401"/>
      <c r="H50" s="401"/>
      <c r="I50" s="402"/>
      <c r="J50" s="406"/>
      <c r="K50" s="407"/>
      <c r="L50" s="407"/>
      <c r="M50" s="407"/>
      <c r="N50" s="407"/>
      <c r="O50" s="407"/>
      <c r="P50" s="407"/>
      <c r="Q50" s="407"/>
      <c r="R50" s="407"/>
      <c r="S50" s="407"/>
      <c r="T50" s="407"/>
      <c r="U50" s="407"/>
      <c r="V50" s="407"/>
      <c r="W50" s="407"/>
      <c r="X50" s="407"/>
      <c r="Y50" s="408"/>
      <c r="AD50" s="264"/>
      <c r="AE50" s="4"/>
      <c r="AF50" s="5">
        <v>47</v>
      </c>
      <c r="AG50" s="18" t="s">
        <v>360</v>
      </c>
    </row>
    <row r="51" spans="2:33" ht="15" customHeight="1">
      <c r="C51" s="143" t="s">
        <v>752</v>
      </c>
      <c r="AD51" s="261"/>
      <c r="AE51" s="259"/>
      <c r="AF51" s="259">
        <v>48</v>
      </c>
      <c r="AG51" s="260" t="s">
        <v>128</v>
      </c>
    </row>
    <row r="52" spans="2:33" ht="15" customHeight="1">
      <c r="AD52" s="265"/>
      <c r="AE52" s="4"/>
      <c r="AF52" s="5">
        <v>49</v>
      </c>
      <c r="AG52" s="17" t="s">
        <v>361</v>
      </c>
    </row>
    <row r="53" spans="2:33" ht="15" customHeight="1">
      <c r="K53" s="416"/>
      <c r="L53" s="416"/>
      <c r="M53" s="416"/>
      <c r="N53" s="416"/>
      <c r="O53" s="416"/>
      <c r="P53" s="416"/>
      <c r="AD53" s="264"/>
      <c r="AE53" s="4"/>
      <c r="AF53" s="5">
        <v>50</v>
      </c>
      <c r="AG53" s="18" t="s">
        <v>362</v>
      </c>
    </row>
    <row r="54" spans="2:33" ht="15" customHeight="1">
      <c r="AD54" s="261"/>
      <c r="AE54" s="259"/>
      <c r="AF54" s="259">
        <v>51</v>
      </c>
      <c r="AG54" s="260" t="s">
        <v>129</v>
      </c>
    </row>
    <row r="55" spans="2:33" ht="15" customHeight="1">
      <c r="AD55" s="265"/>
      <c r="AE55" s="4"/>
      <c r="AF55" s="5">
        <v>52</v>
      </c>
      <c r="AG55" s="18" t="s">
        <v>363</v>
      </c>
    </row>
    <row r="56" spans="2:33" ht="15" customHeight="1">
      <c r="AD56" s="264"/>
      <c r="AE56" s="4"/>
      <c r="AF56" s="5">
        <v>53</v>
      </c>
      <c r="AG56" s="18" t="s">
        <v>364</v>
      </c>
    </row>
    <row r="57" spans="2:33" ht="15" customHeight="1">
      <c r="AD57" s="14"/>
      <c r="AE57" s="15"/>
      <c r="AF57" s="15">
        <v>54</v>
      </c>
      <c r="AG57" s="260" t="s">
        <v>130</v>
      </c>
    </row>
    <row r="58" spans="2:33" ht="15" customHeight="1">
      <c r="AD58" s="14"/>
      <c r="AE58" s="15"/>
      <c r="AF58" s="15">
        <v>55</v>
      </c>
      <c r="AG58" s="260" t="s">
        <v>131</v>
      </c>
    </row>
    <row r="59" spans="2:33" ht="15" customHeight="1">
      <c r="AD59" s="14"/>
      <c r="AE59" s="15"/>
      <c r="AF59" s="15">
        <v>56</v>
      </c>
      <c r="AG59" s="260" t="s">
        <v>132</v>
      </c>
    </row>
    <row r="60" spans="2:33" ht="15" customHeight="1">
      <c r="AD60" s="261"/>
      <c r="AE60" s="259"/>
      <c r="AF60" s="259">
        <v>57</v>
      </c>
      <c r="AG60" s="266" t="s">
        <v>365</v>
      </c>
    </row>
    <row r="61" spans="2:33" ht="15" customHeight="1">
      <c r="AD61" s="265"/>
      <c r="AE61" s="4"/>
      <c r="AF61" s="5">
        <v>58</v>
      </c>
      <c r="AG61" s="19" t="s">
        <v>366</v>
      </c>
    </row>
    <row r="62" spans="2:33" ht="15" customHeight="1">
      <c r="AD62" s="264"/>
      <c r="AE62" s="4"/>
      <c r="AF62" s="5">
        <v>59</v>
      </c>
      <c r="AG62" s="18" t="s">
        <v>367</v>
      </c>
    </row>
    <row r="63" spans="2:33" ht="15" customHeight="1">
      <c r="AD63" s="261"/>
      <c r="AE63" s="259"/>
      <c r="AF63" s="259">
        <v>60</v>
      </c>
      <c r="AG63" s="260" t="s">
        <v>368</v>
      </c>
    </row>
    <row r="64" spans="2:33" ht="15" customHeight="1">
      <c r="AD64" s="265"/>
      <c r="AE64" s="4"/>
      <c r="AF64" s="5">
        <v>61</v>
      </c>
      <c r="AG64" s="17" t="s">
        <v>369</v>
      </c>
    </row>
    <row r="65" spans="30:33" ht="15" customHeight="1">
      <c r="AD65" s="265"/>
      <c r="AE65" s="4"/>
      <c r="AF65" s="5">
        <v>62</v>
      </c>
      <c r="AG65" s="17" t="s">
        <v>370</v>
      </c>
    </row>
    <row r="66" spans="30:33" ht="15" customHeight="1">
      <c r="AD66" s="265"/>
      <c r="AE66" s="4"/>
      <c r="AF66" s="5">
        <v>63</v>
      </c>
      <c r="AG66" s="18" t="s">
        <v>371</v>
      </c>
    </row>
    <row r="67" spans="30:33" ht="15" customHeight="1">
      <c r="AD67" s="264"/>
      <c r="AE67" s="4"/>
      <c r="AF67" s="5">
        <v>64</v>
      </c>
      <c r="AG67" s="18" t="s">
        <v>372</v>
      </c>
    </row>
    <row r="68" spans="30:33" ht="15" customHeight="1">
      <c r="AD68" s="261"/>
      <c r="AE68" s="259"/>
      <c r="AF68" s="259">
        <v>65</v>
      </c>
      <c r="AG68" s="260" t="s">
        <v>373</v>
      </c>
    </row>
    <row r="69" spans="30:33" ht="15" customHeight="1">
      <c r="AD69" s="265"/>
      <c r="AE69" s="4"/>
      <c r="AF69" s="5">
        <v>66</v>
      </c>
      <c r="AG69" s="18" t="s">
        <v>374</v>
      </c>
    </row>
    <row r="70" spans="30:33" ht="15" customHeight="1">
      <c r="AD70" s="264"/>
      <c r="AE70" s="4"/>
      <c r="AF70" s="5">
        <v>67</v>
      </c>
      <c r="AG70" s="18" t="s">
        <v>375</v>
      </c>
    </row>
    <row r="71" spans="30:33" ht="15" customHeight="1">
      <c r="AD71" s="261"/>
      <c r="AE71" s="259"/>
      <c r="AF71" s="259">
        <v>68</v>
      </c>
      <c r="AG71" s="266" t="s">
        <v>134</v>
      </c>
    </row>
    <row r="72" spans="30:33" ht="15" customHeight="1">
      <c r="AD72" s="265"/>
      <c r="AE72" s="7"/>
      <c r="AF72" s="8">
        <v>69</v>
      </c>
      <c r="AG72" s="18" t="s">
        <v>376</v>
      </c>
    </row>
    <row r="73" spans="30:33" ht="15" customHeight="1">
      <c r="AD73" s="265"/>
      <c r="AE73" s="4"/>
      <c r="AF73" s="5">
        <v>70</v>
      </c>
      <c r="AG73" s="17" t="s">
        <v>377</v>
      </c>
    </row>
    <row r="74" spans="30:33" ht="15" customHeight="1">
      <c r="AD74" s="265"/>
      <c r="AE74" s="4"/>
      <c r="AF74" s="5">
        <v>71</v>
      </c>
      <c r="AG74" s="256" t="s">
        <v>378</v>
      </c>
    </row>
    <row r="75" spans="30:33" ht="15" customHeight="1">
      <c r="AD75" s="265"/>
      <c r="AE75" s="4"/>
      <c r="AF75" s="5">
        <v>72</v>
      </c>
      <c r="AG75" s="256" t="s">
        <v>379</v>
      </c>
    </row>
    <row r="76" spans="30:33" ht="15" customHeight="1">
      <c r="AD76" s="265"/>
      <c r="AE76" s="7"/>
      <c r="AF76" s="5">
        <v>73</v>
      </c>
      <c r="AG76" s="256" t="s">
        <v>380</v>
      </c>
    </row>
    <row r="77" spans="30:33" ht="15" customHeight="1">
      <c r="AD77" s="264"/>
      <c r="AE77" s="6"/>
      <c r="AF77" s="276">
        <v>74</v>
      </c>
      <c r="AG77" s="269" t="s">
        <v>687</v>
      </c>
    </row>
    <row r="78" spans="30:33" ht="15" customHeight="1">
      <c r="AD78" s="261"/>
      <c r="AE78" s="259"/>
      <c r="AF78" s="259">
        <v>75</v>
      </c>
      <c r="AG78" s="267" t="s">
        <v>135</v>
      </c>
    </row>
    <row r="79" spans="30:33" ht="15" customHeight="1">
      <c r="AD79" s="265"/>
      <c r="AE79" s="4"/>
      <c r="AF79" s="5">
        <v>76</v>
      </c>
      <c r="AG79" s="256" t="s">
        <v>381</v>
      </c>
    </row>
    <row r="80" spans="30:33" ht="15" customHeight="1">
      <c r="AD80" s="265"/>
      <c r="AE80" s="4"/>
      <c r="AF80" s="5">
        <v>77</v>
      </c>
      <c r="AG80" s="256" t="s">
        <v>382</v>
      </c>
    </row>
    <row r="81" spans="30:33" ht="15" customHeight="1">
      <c r="AD81" s="264"/>
      <c r="AE81" s="4"/>
      <c r="AF81" s="5">
        <v>78</v>
      </c>
      <c r="AG81" s="256" t="s">
        <v>135</v>
      </c>
    </row>
    <row r="82" spans="30:33" ht="15" customHeight="1">
      <c r="AD82" s="14"/>
      <c r="AE82" s="15"/>
      <c r="AF82" s="15">
        <v>79</v>
      </c>
      <c r="AG82" s="16" t="s">
        <v>383</v>
      </c>
    </row>
    <row r="83" spans="30:33" ht="15" customHeight="1">
      <c r="AD83" s="261"/>
      <c r="AE83" s="259"/>
      <c r="AF83" s="259">
        <v>80</v>
      </c>
      <c r="AG83" s="267" t="s">
        <v>138</v>
      </c>
    </row>
    <row r="84" spans="30:33" ht="15" customHeight="1">
      <c r="AD84" s="265"/>
      <c r="AE84" s="7"/>
      <c r="AF84" s="8">
        <v>81</v>
      </c>
      <c r="AG84" s="257" t="s">
        <v>386</v>
      </c>
    </row>
    <row r="85" spans="30:33" ht="15" customHeight="1">
      <c r="AD85" s="265"/>
      <c r="AE85" s="9"/>
      <c r="AF85" s="272">
        <v>82</v>
      </c>
      <c r="AG85" s="273" t="s">
        <v>690</v>
      </c>
    </row>
    <row r="86" spans="30:33" ht="15" customHeight="1">
      <c r="AD86" s="265"/>
      <c r="AE86" s="9"/>
      <c r="AF86" s="268">
        <v>83</v>
      </c>
      <c r="AG86" s="269" t="s">
        <v>692</v>
      </c>
    </row>
    <row r="87" spans="30:33" ht="15" customHeight="1">
      <c r="AD87" s="265"/>
      <c r="AE87" s="9"/>
      <c r="AF87" s="274">
        <v>84</v>
      </c>
      <c r="AG87" s="275" t="s">
        <v>694</v>
      </c>
    </row>
    <row r="88" spans="30:33" ht="15" customHeight="1">
      <c r="AD88" s="264"/>
      <c r="AE88" s="4"/>
      <c r="AF88" s="5">
        <v>85</v>
      </c>
      <c r="AG88" s="256" t="s">
        <v>387</v>
      </c>
    </row>
    <row r="89" spans="30:33" ht="15" customHeight="1">
      <c r="AD89" s="14"/>
      <c r="AE89" s="15"/>
      <c r="AF89" s="15">
        <v>86</v>
      </c>
      <c r="AG89" s="16" t="s">
        <v>139</v>
      </c>
    </row>
    <row r="90" spans="30:33" ht="15" customHeight="1">
      <c r="AD90" s="14"/>
      <c r="AE90" s="15"/>
      <c r="AF90" s="15">
        <v>87</v>
      </c>
      <c r="AG90" s="16" t="s">
        <v>140</v>
      </c>
    </row>
    <row r="91" spans="30:33" ht="15" customHeight="1">
      <c r="AD91" s="261"/>
      <c r="AE91" s="259"/>
      <c r="AF91" s="259">
        <v>88</v>
      </c>
      <c r="AG91" s="267" t="s">
        <v>141</v>
      </c>
    </row>
    <row r="92" spans="30:33" ht="15" customHeight="1">
      <c r="AD92" s="265"/>
      <c r="AE92" s="7"/>
      <c r="AF92" s="8">
        <v>89</v>
      </c>
      <c r="AG92" s="257" t="s">
        <v>388</v>
      </c>
    </row>
    <row r="93" spans="30:33" ht="15" customHeight="1">
      <c r="AD93" s="264"/>
      <c r="AE93" s="4"/>
      <c r="AF93" s="5">
        <v>90</v>
      </c>
      <c r="AG93" s="256" t="s">
        <v>389</v>
      </c>
    </row>
    <row r="94" spans="30:33" ht="15" customHeight="1">
      <c r="AD94" s="14"/>
      <c r="AE94" s="15"/>
      <c r="AF94" s="15">
        <v>91</v>
      </c>
      <c r="AG94" s="16" t="s">
        <v>142</v>
      </c>
    </row>
    <row r="95" spans="30:33" ht="15" customHeight="1">
      <c r="AD95" s="261"/>
      <c r="AE95" s="259"/>
      <c r="AF95" s="259">
        <v>92</v>
      </c>
      <c r="AG95" s="267" t="s">
        <v>143</v>
      </c>
    </row>
    <row r="96" spans="30:33" ht="15" customHeight="1">
      <c r="AD96" s="265"/>
      <c r="AE96" s="4"/>
      <c r="AF96" s="5">
        <v>93</v>
      </c>
      <c r="AG96" s="256" t="s">
        <v>390</v>
      </c>
    </row>
    <row r="97" spans="30:33" ht="15" customHeight="1">
      <c r="AD97" s="264"/>
      <c r="AE97" s="10"/>
      <c r="AF97" s="13">
        <v>94</v>
      </c>
      <c r="AG97" s="258" t="s">
        <v>391</v>
      </c>
    </row>
    <row r="98" spans="30:33" ht="15" customHeight="1">
      <c r="AD98" s="261"/>
      <c r="AE98" s="259"/>
      <c r="AF98" s="259">
        <v>95</v>
      </c>
      <c r="AG98" s="267" t="s">
        <v>392</v>
      </c>
    </row>
    <row r="99" spans="30:33" ht="15" customHeight="1">
      <c r="AD99" s="265"/>
      <c r="AE99" s="7"/>
      <c r="AF99" s="8">
        <v>96</v>
      </c>
      <c r="AG99" s="257" t="s">
        <v>393</v>
      </c>
    </row>
    <row r="100" spans="30:33" ht="15" customHeight="1">
      <c r="AD100" s="265"/>
      <c r="AE100" s="4"/>
      <c r="AF100" s="5">
        <v>97</v>
      </c>
      <c r="AG100" s="256" t="s">
        <v>394</v>
      </c>
    </row>
    <row r="101" spans="30:33" ht="15" customHeight="1">
      <c r="AD101" s="265"/>
      <c r="AE101" s="9"/>
      <c r="AF101" s="11">
        <v>98</v>
      </c>
      <c r="AG101" s="12" t="s">
        <v>395</v>
      </c>
    </row>
    <row r="102" spans="30:33" ht="15" customHeight="1">
      <c r="AD102" s="265"/>
      <c r="AE102" s="4"/>
      <c r="AF102" s="5">
        <v>99</v>
      </c>
      <c r="AG102" s="256" t="s">
        <v>396</v>
      </c>
    </row>
    <row r="103" spans="30:33" ht="15" customHeight="1">
      <c r="AD103" s="265"/>
      <c r="AE103" s="9"/>
      <c r="AF103" s="11">
        <v>100</v>
      </c>
      <c r="AG103" s="12" t="s">
        <v>397</v>
      </c>
    </row>
    <row r="104" spans="30:33" ht="15" customHeight="1">
      <c r="AD104" s="265"/>
      <c r="AE104" s="4"/>
      <c r="AF104" s="5">
        <v>101</v>
      </c>
      <c r="AG104" s="256" t="s">
        <v>398</v>
      </c>
    </row>
    <row r="105" spans="30:33" ht="15" customHeight="1">
      <c r="AD105" s="265"/>
      <c r="AE105" s="9"/>
      <c r="AF105" s="11">
        <v>102</v>
      </c>
      <c r="AG105" s="12" t="s">
        <v>399</v>
      </c>
    </row>
    <row r="106" spans="30:33" ht="15" customHeight="1">
      <c r="AD106" s="265"/>
      <c r="AE106" s="9"/>
      <c r="AF106" s="268">
        <v>103</v>
      </c>
      <c r="AG106" s="269" t="s">
        <v>697</v>
      </c>
    </row>
    <row r="107" spans="30:33" ht="15" customHeight="1">
      <c r="AD107" s="265"/>
      <c r="AE107" s="9"/>
      <c r="AF107" s="270">
        <v>104</v>
      </c>
      <c r="AG107" s="271" t="s">
        <v>699</v>
      </c>
    </row>
    <row r="108" spans="30:33" ht="15" customHeight="1">
      <c r="AD108" s="264"/>
      <c r="AE108" s="4"/>
      <c r="AF108" s="5">
        <v>105</v>
      </c>
      <c r="AG108" s="256" t="s">
        <v>400</v>
      </c>
    </row>
    <row r="109" spans="30:33" ht="15" customHeight="1">
      <c r="AD109" s="261"/>
      <c r="AE109" s="259"/>
      <c r="AF109" s="259">
        <v>106</v>
      </c>
      <c r="AG109" s="267" t="s">
        <v>146</v>
      </c>
    </row>
    <row r="110" spans="30:33" ht="15" customHeight="1">
      <c r="AD110" s="265"/>
      <c r="AE110" s="7"/>
      <c r="AF110" s="8">
        <v>107</v>
      </c>
      <c r="AG110" s="257" t="s">
        <v>401</v>
      </c>
    </row>
    <row r="111" spans="30:33" ht="15" customHeight="1">
      <c r="AD111" s="265"/>
      <c r="AE111" s="7"/>
      <c r="AF111" s="8">
        <v>108</v>
      </c>
      <c r="AG111" s="257" t="s">
        <v>402</v>
      </c>
    </row>
    <row r="112" spans="30:33" ht="15" customHeight="1">
      <c r="AD112" s="265"/>
      <c r="AE112" s="4"/>
      <c r="AF112" s="5">
        <v>109</v>
      </c>
      <c r="AG112" s="256" t="s">
        <v>403</v>
      </c>
    </row>
    <row r="113" spans="30:33" ht="15" customHeight="1">
      <c r="AD113" s="265"/>
      <c r="AE113" s="10"/>
      <c r="AF113" s="13">
        <v>110</v>
      </c>
      <c r="AG113" s="258" t="s">
        <v>404</v>
      </c>
    </row>
    <row r="114" spans="30:33" ht="15" customHeight="1">
      <c r="AD114" s="264"/>
      <c r="AE114" s="10"/>
      <c r="AF114" s="13">
        <v>111</v>
      </c>
      <c r="AG114" s="258" t="s">
        <v>405</v>
      </c>
    </row>
    <row r="115" spans="30:33" ht="15" customHeight="1">
      <c r="AD115" s="14"/>
      <c r="AE115" s="15"/>
      <c r="AF115" s="15">
        <v>112</v>
      </c>
      <c r="AG115" s="16" t="s">
        <v>406</v>
      </c>
    </row>
    <row r="116" spans="30:33" ht="15" customHeight="1">
      <c r="AD116" s="261"/>
      <c r="AE116" s="259"/>
      <c r="AF116" s="259">
        <v>113</v>
      </c>
      <c r="AG116" s="267" t="s">
        <v>148</v>
      </c>
    </row>
    <row r="117" spans="30:33" ht="15" customHeight="1">
      <c r="AD117" s="265"/>
      <c r="AE117" s="4"/>
      <c r="AF117" s="5">
        <v>114</v>
      </c>
      <c r="AG117" s="256" t="s">
        <v>407</v>
      </c>
    </row>
    <row r="118" spans="30:33" ht="15" customHeight="1">
      <c r="AD118" s="264"/>
      <c r="AE118" s="10"/>
      <c r="AF118" s="13">
        <v>115</v>
      </c>
      <c r="AG118" s="258" t="s">
        <v>408</v>
      </c>
    </row>
    <row r="119" spans="30:33" ht="15" customHeight="1">
      <c r="AD119" s="261"/>
      <c r="AE119" s="259"/>
      <c r="AF119" s="259">
        <v>116</v>
      </c>
      <c r="AG119" s="267" t="s">
        <v>149</v>
      </c>
    </row>
    <row r="120" spans="30:33" ht="15" customHeight="1">
      <c r="AD120" s="265"/>
      <c r="AE120" s="4"/>
      <c r="AF120" s="5">
        <v>117</v>
      </c>
      <c r="AG120" s="256" t="s">
        <v>409</v>
      </c>
    </row>
    <row r="121" spans="30:33" ht="15" customHeight="1">
      <c r="AD121" s="265"/>
      <c r="AE121" s="10"/>
      <c r="AF121" s="13">
        <v>118</v>
      </c>
      <c r="AG121" s="258" t="s">
        <v>410</v>
      </c>
    </row>
    <row r="122" spans="30:33" ht="15" customHeight="1">
      <c r="AD122" s="262"/>
      <c r="AE122" s="4"/>
      <c r="AF122" s="5">
        <v>119</v>
      </c>
      <c r="AG122" s="256" t="s">
        <v>411</v>
      </c>
    </row>
    <row r="123" spans="30:33" ht="15" customHeight="1">
      <c r="AD123" s="264"/>
      <c r="AE123" s="10"/>
      <c r="AF123" s="13">
        <v>120</v>
      </c>
      <c r="AG123" s="258" t="s">
        <v>412</v>
      </c>
    </row>
    <row r="124" spans="30:33" ht="15" customHeight="1">
      <c r="AD124" s="14"/>
      <c r="AE124" s="15"/>
      <c r="AF124" s="15">
        <v>121</v>
      </c>
      <c r="AG124" s="16" t="s">
        <v>150</v>
      </c>
    </row>
    <row r="125" spans="30:33" ht="15" customHeight="1">
      <c r="AD125" s="261"/>
      <c r="AE125" s="259"/>
      <c r="AF125" s="259">
        <v>122</v>
      </c>
      <c r="AG125" s="267" t="s">
        <v>151</v>
      </c>
    </row>
    <row r="126" spans="30:33" ht="15" customHeight="1">
      <c r="AD126" s="265"/>
      <c r="AE126" s="7"/>
      <c r="AF126" s="8">
        <v>123</v>
      </c>
      <c r="AG126" s="257" t="s">
        <v>413</v>
      </c>
    </row>
    <row r="127" spans="30:33" ht="15" customHeight="1">
      <c r="AD127" s="265"/>
      <c r="AE127" s="4"/>
      <c r="AF127" s="5">
        <v>124</v>
      </c>
      <c r="AG127" s="256" t="s">
        <v>414</v>
      </c>
    </row>
    <row r="128" spans="30:33" ht="15" customHeight="1">
      <c r="AD128" s="265"/>
      <c r="AE128" s="10"/>
      <c r="AF128" s="13">
        <v>125</v>
      </c>
      <c r="AG128" s="258" t="s">
        <v>415</v>
      </c>
    </row>
    <row r="129" spans="30:33" ht="15" customHeight="1">
      <c r="AD129" s="264"/>
      <c r="AE129" s="10"/>
      <c r="AF129" s="13">
        <v>126</v>
      </c>
      <c r="AG129" s="258" t="s">
        <v>416</v>
      </c>
    </row>
    <row r="130" spans="30:33" ht="15" customHeight="1">
      <c r="AD130" s="261"/>
      <c r="AE130" s="259"/>
      <c r="AF130" s="259">
        <v>127</v>
      </c>
      <c r="AG130" s="267" t="s">
        <v>417</v>
      </c>
    </row>
    <row r="131" spans="30:33" ht="15" customHeight="1">
      <c r="AD131" s="265"/>
      <c r="AE131" s="7"/>
      <c r="AF131" s="8">
        <v>128</v>
      </c>
      <c r="AG131" s="257" t="s">
        <v>418</v>
      </c>
    </row>
    <row r="132" spans="30:33" ht="15" customHeight="1">
      <c r="AD132" s="265"/>
      <c r="AE132" s="7"/>
      <c r="AF132" s="8">
        <v>129</v>
      </c>
      <c r="AG132" s="257" t="s">
        <v>419</v>
      </c>
    </row>
    <row r="133" spans="30:33" ht="15" customHeight="1">
      <c r="AD133" s="265"/>
      <c r="AE133" s="4"/>
      <c r="AF133" s="5">
        <v>130</v>
      </c>
      <c r="AG133" s="256" t="s">
        <v>420</v>
      </c>
    </row>
    <row r="134" spans="30:33" ht="15" customHeight="1">
      <c r="AD134" s="265"/>
      <c r="AE134" s="10"/>
      <c r="AF134" s="13">
        <v>131</v>
      </c>
      <c r="AG134" s="258" t="s">
        <v>421</v>
      </c>
    </row>
    <row r="135" spans="30:33" ht="15" customHeight="1">
      <c r="AD135" s="264"/>
      <c r="AE135" s="10"/>
      <c r="AF135" s="13">
        <v>132</v>
      </c>
      <c r="AG135" s="258" t="s">
        <v>422</v>
      </c>
    </row>
    <row r="136" spans="30:33" ht="15" customHeight="1">
      <c r="AD136" s="14"/>
      <c r="AE136" s="15"/>
      <c r="AF136" s="15">
        <v>133</v>
      </c>
      <c r="AG136" s="16" t="s">
        <v>423</v>
      </c>
    </row>
    <row r="137" spans="30:33" ht="15" customHeight="1">
      <c r="AD137" s="14"/>
      <c r="AE137" s="15"/>
      <c r="AF137" s="15">
        <v>134</v>
      </c>
      <c r="AG137" s="16" t="s">
        <v>424</v>
      </c>
    </row>
    <row r="138" spans="30:33" ht="15" customHeight="1">
      <c r="AD138" s="14"/>
      <c r="AE138" s="15"/>
      <c r="AF138" s="15">
        <v>135</v>
      </c>
      <c r="AG138" s="16" t="s">
        <v>425</v>
      </c>
    </row>
  </sheetData>
  <sheetProtection algorithmName="SHA-512" hashValue="xz7fdATZsD/pSIAlwOs+M/UVCIoFwFfFJJwO6cxJr/0rTwNQAffgnOb+ZLNMelVWjw6pFY26LKVHDl2sjsE6EQ==" saltValue="DA+u2Xs3OpsoSjKc2yzLeQ==" spinCount="100000" sheet="1" objects="1" scenarios="1"/>
  <mergeCells count="64">
    <mergeCell ref="K53:P53"/>
    <mergeCell ref="C47:I48"/>
    <mergeCell ref="J47:M48"/>
    <mergeCell ref="N47:Q48"/>
    <mergeCell ref="R47:U48"/>
    <mergeCell ref="V47:Y48"/>
    <mergeCell ref="B49:I50"/>
    <mergeCell ref="J49:Y50"/>
    <mergeCell ref="C43:I44"/>
    <mergeCell ref="J43:M44"/>
    <mergeCell ref="N43:Q44"/>
    <mergeCell ref="R43:U44"/>
    <mergeCell ref="V43:Y44"/>
    <mergeCell ref="B45:I46"/>
    <mergeCell ref="J45:M46"/>
    <mergeCell ref="N45:Q46"/>
    <mergeCell ref="R45:U46"/>
    <mergeCell ref="V45:Y46"/>
    <mergeCell ref="B39:I40"/>
    <mergeCell ref="J39:M40"/>
    <mergeCell ref="N39:Q40"/>
    <mergeCell ref="R39:U40"/>
    <mergeCell ref="V39:Y40"/>
    <mergeCell ref="C41:I42"/>
    <mergeCell ref="J41:M42"/>
    <mergeCell ref="N41:Q42"/>
    <mergeCell ref="R41:U42"/>
    <mergeCell ref="V41:Y42"/>
    <mergeCell ref="C33:Y33"/>
    <mergeCell ref="J36:M38"/>
    <mergeCell ref="N36:U36"/>
    <mergeCell ref="V36:Y38"/>
    <mergeCell ref="N37:Q38"/>
    <mergeCell ref="R37:U38"/>
    <mergeCell ref="C32:Y32"/>
    <mergeCell ref="C21:Y21"/>
    <mergeCell ref="C22:Y22"/>
    <mergeCell ref="C23:Y23"/>
    <mergeCell ref="C24:Y24"/>
    <mergeCell ref="C25:Y25"/>
    <mergeCell ref="C26:Y26"/>
    <mergeCell ref="C27:Y27"/>
    <mergeCell ref="C28:Y28"/>
    <mergeCell ref="C29:Y29"/>
    <mergeCell ref="C30:Y30"/>
    <mergeCell ref="C31:Y31"/>
    <mergeCell ref="B15:F16"/>
    <mergeCell ref="G15:H16"/>
    <mergeCell ref="I15:Y16"/>
    <mergeCell ref="B17:F18"/>
    <mergeCell ref="G17:J18"/>
    <mergeCell ref="K17:M18"/>
    <mergeCell ref="N17:R18"/>
    <mergeCell ref="S17:V18"/>
    <mergeCell ref="W17:Y18"/>
    <mergeCell ref="R1:W1"/>
    <mergeCell ref="B3:Y4"/>
    <mergeCell ref="B7:Y10"/>
    <mergeCell ref="B13:F14"/>
    <mergeCell ref="G13:J14"/>
    <mergeCell ref="K13:M14"/>
    <mergeCell ref="N13:R14"/>
    <mergeCell ref="S13:T14"/>
    <mergeCell ref="U13:Y14"/>
  </mergeCells>
  <phoneticPr fontId="3"/>
  <dataValidations count="2">
    <dataValidation type="list" allowBlank="1" showInputMessage="1" showErrorMessage="1" sqref="S13:T14">
      <formula1>"1,2"</formula1>
    </dataValidation>
    <dataValidation type="whole" allowBlank="1" showInputMessage="1" showErrorMessage="1" sqref="G15:H16">
      <formula1>1</formula1>
      <formula2>135</formula2>
    </dataValidation>
  </dataValidations>
  <hyperlinks>
    <hyperlink ref="AF1" r:id="rId1"/>
  </hyperlinks>
  <pageMargins left="0.51181102362204722" right="0.51181102362204722" top="0.55118110236220474" bottom="0.55118110236220474" header="0.31496062992125984" footer="0.31496062992125984"/>
  <headerFooter>
    <oddFooter>&amp;C&amp;"ＭＳ Ｐゴシック,標準"&amp;9-　&amp;P　-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138"/>
  <sheetViews>
    <sheetView tabSelected="1" zoomScaleNormal="100" workbookViewId="0"/>
  </sheetViews>
  <sheetFormatPr defaultRowHeight="15" customHeight="1"/>
  <cols>
    <col min="1" max="29" width="3.125" style="1" customWidth="1"/>
    <col min="30" max="31" width="3.125" style="11" customWidth="1"/>
    <col min="32" max="32" width="4.625" style="11" customWidth="1"/>
    <col min="33" max="33" width="58.75" style="1" customWidth="1"/>
    <col min="34" max="35" width="3.125" style="1" customWidth="1"/>
    <col min="36" max="36" width="11.625" style="1" bestFit="1" customWidth="1"/>
    <col min="37" max="119" width="3.125" style="1" customWidth="1"/>
    <col min="120" max="16384" width="9" style="1"/>
  </cols>
  <sheetData>
    <row r="1" spans="1:36" ht="15" customHeight="1">
      <c r="R1" s="417">
        <f ca="1">TODAY()</f>
        <v>43894</v>
      </c>
      <c r="S1" s="417"/>
      <c r="T1" s="417"/>
      <c r="U1" s="417"/>
      <c r="V1" s="417"/>
      <c r="W1" s="417"/>
      <c r="X1" s="1" t="s">
        <v>0</v>
      </c>
      <c r="AB1" s="1" t="s">
        <v>6</v>
      </c>
      <c r="AF1" s="287" t="s">
        <v>765</v>
      </c>
    </row>
    <row r="2" spans="1:36" ht="15" customHeight="1" thickBot="1">
      <c r="AD2" s="11" t="s">
        <v>739</v>
      </c>
      <c r="AI2" s="1" t="s">
        <v>32</v>
      </c>
    </row>
    <row r="3" spans="1:36" ht="15" customHeight="1" thickTop="1">
      <c r="B3" s="289" t="s">
        <v>771</v>
      </c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  <c r="X3" s="290"/>
      <c r="Y3" s="291"/>
      <c r="AD3" s="4"/>
      <c r="AE3" s="5"/>
      <c r="AF3" s="5" t="s">
        <v>19</v>
      </c>
      <c r="AG3" s="256"/>
      <c r="AI3" s="1">
        <v>1</v>
      </c>
      <c r="AJ3" s="1" t="s">
        <v>30</v>
      </c>
    </row>
    <row r="4" spans="1:36" ht="15" customHeight="1" thickBot="1">
      <c r="B4" s="292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4"/>
      <c r="AD4" s="261"/>
      <c r="AE4" s="259"/>
      <c r="AF4" s="15">
        <v>1</v>
      </c>
      <c r="AG4" s="260" t="s">
        <v>316</v>
      </c>
      <c r="AI4" s="1">
        <v>2</v>
      </c>
      <c r="AJ4" s="1" t="s">
        <v>31</v>
      </c>
    </row>
    <row r="5" spans="1:36" ht="15" customHeight="1" thickTop="1">
      <c r="AD5" s="262"/>
      <c r="AE5" s="4"/>
      <c r="AF5" s="8">
        <v>2</v>
      </c>
      <c r="AG5" s="19" t="s">
        <v>317</v>
      </c>
    </row>
    <row r="6" spans="1:36" ht="15" customHeight="1">
      <c r="A6" s="2" t="s">
        <v>1</v>
      </c>
      <c r="AD6" s="262"/>
      <c r="AE6" s="4"/>
      <c r="AF6" s="5">
        <v>3</v>
      </c>
      <c r="AG6" s="18" t="s">
        <v>318</v>
      </c>
    </row>
    <row r="7" spans="1:36" ht="15" customHeight="1">
      <c r="B7" s="418" t="s">
        <v>753</v>
      </c>
      <c r="C7" s="419"/>
      <c r="D7" s="419"/>
      <c r="E7" s="419"/>
      <c r="F7" s="419"/>
      <c r="G7" s="419"/>
      <c r="H7" s="419"/>
      <c r="I7" s="419"/>
      <c r="J7" s="419"/>
      <c r="K7" s="419"/>
      <c r="L7" s="419"/>
      <c r="M7" s="419"/>
      <c r="N7" s="419"/>
      <c r="O7" s="419"/>
      <c r="P7" s="419"/>
      <c r="Q7" s="419"/>
      <c r="R7" s="419"/>
      <c r="S7" s="419"/>
      <c r="T7" s="419"/>
      <c r="U7" s="419"/>
      <c r="V7" s="419"/>
      <c r="W7" s="419"/>
      <c r="X7" s="419"/>
      <c r="Y7" s="420"/>
      <c r="AD7" s="263"/>
      <c r="AE7" s="4"/>
      <c r="AF7" s="13">
        <v>4</v>
      </c>
      <c r="AG7" s="17" t="s">
        <v>319</v>
      </c>
    </row>
    <row r="8" spans="1:36" ht="15" customHeight="1">
      <c r="B8" s="421"/>
      <c r="C8" s="422"/>
      <c r="D8" s="422"/>
      <c r="E8" s="422"/>
      <c r="F8" s="422"/>
      <c r="G8" s="422"/>
      <c r="H8" s="422"/>
      <c r="I8" s="422"/>
      <c r="J8" s="422"/>
      <c r="K8" s="422"/>
      <c r="L8" s="422"/>
      <c r="M8" s="422"/>
      <c r="N8" s="422"/>
      <c r="O8" s="422"/>
      <c r="P8" s="422"/>
      <c r="Q8" s="422"/>
      <c r="R8" s="422"/>
      <c r="S8" s="422"/>
      <c r="T8" s="422"/>
      <c r="U8" s="422"/>
      <c r="V8" s="422"/>
      <c r="W8" s="422"/>
      <c r="X8" s="422"/>
      <c r="Y8" s="423"/>
      <c r="AD8" s="14"/>
      <c r="AE8" s="15"/>
      <c r="AF8" s="15">
        <v>5</v>
      </c>
      <c r="AG8" s="260" t="s">
        <v>320</v>
      </c>
    </row>
    <row r="9" spans="1:36" ht="15" customHeight="1">
      <c r="B9" s="421"/>
      <c r="C9" s="422"/>
      <c r="D9" s="422"/>
      <c r="E9" s="422"/>
      <c r="F9" s="422"/>
      <c r="G9" s="422"/>
      <c r="H9" s="422"/>
      <c r="I9" s="422"/>
      <c r="J9" s="422"/>
      <c r="K9" s="422"/>
      <c r="L9" s="422"/>
      <c r="M9" s="422"/>
      <c r="N9" s="422"/>
      <c r="O9" s="422"/>
      <c r="P9" s="422"/>
      <c r="Q9" s="422"/>
      <c r="R9" s="422"/>
      <c r="S9" s="422"/>
      <c r="T9" s="422"/>
      <c r="U9" s="422"/>
      <c r="V9" s="422"/>
      <c r="W9" s="422"/>
      <c r="X9" s="422"/>
      <c r="Y9" s="423"/>
      <c r="AD9" s="14"/>
      <c r="AE9" s="15"/>
      <c r="AF9" s="15">
        <v>6</v>
      </c>
      <c r="AG9" s="260" t="s">
        <v>321</v>
      </c>
    </row>
    <row r="10" spans="1:36" ht="15" customHeight="1">
      <c r="B10" s="424"/>
      <c r="C10" s="425"/>
      <c r="D10" s="425"/>
      <c r="E10" s="425"/>
      <c r="F10" s="425"/>
      <c r="G10" s="425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  <c r="T10" s="425"/>
      <c r="U10" s="425"/>
      <c r="V10" s="425"/>
      <c r="W10" s="425"/>
      <c r="X10" s="425"/>
      <c r="Y10" s="426"/>
      <c r="AD10" s="14"/>
      <c r="AE10" s="15"/>
      <c r="AF10" s="15">
        <v>7</v>
      </c>
      <c r="AG10" s="260" t="s">
        <v>322</v>
      </c>
    </row>
    <row r="11" spans="1:36" ht="15" customHeight="1">
      <c r="AD11" s="261"/>
      <c r="AE11" s="259"/>
      <c r="AF11" s="259">
        <v>8</v>
      </c>
      <c r="AG11" s="266" t="s">
        <v>323</v>
      </c>
    </row>
    <row r="12" spans="1:36" ht="15" customHeight="1" thickBot="1">
      <c r="A12" s="2" t="s">
        <v>23</v>
      </c>
      <c r="AD12" s="264"/>
      <c r="AE12" s="4"/>
      <c r="AF12" s="5">
        <v>9</v>
      </c>
      <c r="AG12" s="18" t="s">
        <v>324</v>
      </c>
    </row>
    <row r="13" spans="1:36" ht="15" customHeight="1">
      <c r="B13" s="304" t="s">
        <v>737</v>
      </c>
      <c r="C13" s="305"/>
      <c r="D13" s="305"/>
      <c r="E13" s="305"/>
      <c r="F13" s="306"/>
      <c r="G13" s="427">
        <v>200000</v>
      </c>
      <c r="H13" s="428"/>
      <c r="I13" s="428"/>
      <c r="J13" s="429"/>
      <c r="K13" s="317" t="s">
        <v>2</v>
      </c>
      <c r="L13" s="318"/>
      <c r="M13" s="318"/>
      <c r="N13" s="321" t="s">
        <v>29</v>
      </c>
      <c r="O13" s="305"/>
      <c r="P13" s="305"/>
      <c r="Q13" s="305"/>
      <c r="R13" s="306"/>
      <c r="S13" s="438">
        <v>1</v>
      </c>
      <c r="T13" s="439"/>
      <c r="U13" s="318" t="str">
        <f>IF(S13="","",VLOOKUP(S13,AI3:AJ4,2,FALSE))</f>
        <v>開放経済型</v>
      </c>
      <c r="V13" s="318"/>
      <c r="W13" s="318"/>
      <c r="X13" s="318"/>
      <c r="Y13" s="329"/>
      <c r="AD13" s="261"/>
      <c r="AE13" s="259"/>
      <c r="AF13" s="259">
        <v>10</v>
      </c>
      <c r="AG13" s="266" t="s">
        <v>325</v>
      </c>
    </row>
    <row r="14" spans="1:36" ht="15" customHeight="1">
      <c r="B14" s="307"/>
      <c r="C14" s="308"/>
      <c r="D14" s="308"/>
      <c r="E14" s="308"/>
      <c r="F14" s="309"/>
      <c r="G14" s="430"/>
      <c r="H14" s="431"/>
      <c r="I14" s="432"/>
      <c r="J14" s="433"/>
      <c r="K14" s="319"/>
      <c r="L14" s="320"/>
      <c r="M14" s="320"/>
      <c r="N14" s="322"/>
      <c r="O14" s="323"/>
      <c r="P14" s="323"/>
      <c r="Q14" s="323"/>
      <c r="R14" s="324"/>
      <c r="S14" s="436"/>
      <c r="T14" s="440"/>
      <c r="U14" s="320"/>
      <c r="V14" s="320"/>
      <c r="W14" s="320"/>
      <c r="X14" s="320"/>
      <c r="Y14" s="330"/>
      <c r="AD14" s="265"/>
      <c r="AE14" s="4"/>
      <c r="AF14" s="8">
        <v>11</v>
      </c>
      <c r="AG14" s="19" t="s">
        <v>326</v>
      </c>
    </row>
    <row r="15" spans="1:36" ht="15" customHeight="1">
      <c r="B15" s="331" t="s">
        <v>740</v>
      </c>
      <c r="C15" s="332"/>
      <c r="D15" s="332"/>
      <c r="E15" s="332"/>
      <c r="F15" s="333"/>
      <c r="G15" s="434">
        <v>11</v>
      </c>
      <c r="H15" s="435"/>
      <c r="I15" s="338" t="str">
        <f>IF(G15="","",VLOOKUP(G15,AF:AG,2,FALSE))</f>
        <v>食料品</v>
      </c>
      <c r="J15" s="338"/>
      <c r="K15" s="338"/>
      <c r="L15" s="338"/>
      <c r="M15" s="338"/>
      <c r="N15" s="338"/>
      <c r="O15" s="338"/>
      <c r="P15" s="338"/>
      <c r="Q15" s="338"/>
      <c r="R15" s="338"/>
      <c r="S15" s="338"/>
      <c r="T15" s="338"/>
      <c r="U15" s="338"/>
      <c r="V15" s="338"/>
      <c r="W15" s="338"/>
      <c r="X15" s="338"/>
      <c r="Y15" s="339"/>
      <c r="AD15" s="265"/>
      <c r="AE15" s="4"/>
      <c r="AF15" s="5">
        <v>12</v>
      </c>
      <c r="AG15" s="18" t="s">
        <v>327</v>
      </c>
    </row>
    <row r="16" spans="1:36" ht="15" customHeight="1">
      <c r="B16" s="334"/>
      <c r="C16" s="323"/>
      <c r="D16" s="323"/>
      <c r="E16" s="323"/>
      <c r="F16" s="324"/>
      <c r="G16" s="436"/>
      <c r="H16" s="437"/>
      <c r="I16" s="340"/>
      <c r="J16" s="340"/>
      <c r="K16" s="340"/>
      <c r="L16" s="340"/>
      <c r="M16" s="340"/>
      <c r="N16" s="340"/>
      <c r="O16" s="340"/>
      <c r="P16" s="340"/>
      <c r="Q16" s="340"/>
      <c r="R16" s="340"/>
      <c r="S16" s="340"/>
      <c r="T16" s="340"/>
      <c r="U16" s="340"/>
      <c r="V16" s="340"/>
      <c r="W16" s="340"/>
      <c r="X16" s="340"/>
      <c r="Y16" s="341"/>
      <c r="AD16" s="265"/>
      <c r="AE16" s="4"/>
      <c r="AF16" s="13">
        <v>13</v>
      </c>
      <c r="AG16" s="17" t="s">
        <v>738</v>
      </c>
    </row>
    <row r="17" spans="1:33" ht="15" customHeight="1">
      <c r="B17" s="331" t="s">
        <v>4</v>
      </c>
      <c r="C17" s="332"/>
      <c r="D17" s="332"/>
      <c r="E17" s="332"/>
      <c r="F17" s="333"/>
      <c r="G17" s="441">
        <v>100</v>
      </c>
      <c r="H17" s="442"/>
      <c r="I17" s="442"/>
      <c r="J17" s="443"/>
      <c r="K17" s="351" t="s">
        <v>3</v>
      </c>
      <c r="L17" s="352"/>
      <c r="M17" s="353"/>
      <c r="N17" s="332" t="s">
        <v>5</v>
      </c>
      <c r="O17" s="332"/>
      <c r="P17" s="332"/>
      <c r="Q17" s="332"/>
      <c r="R17" s="333"/>
      <c r="S17" s="441">
        <v>73.3</v>
      </c>
      <c r="T17" s="442"/>
      <c r="U17" s="442"/>
      <c r="V17" s="443"/>
      <c r="W17" s="351" t="s">
        <v>3</v>
      </c>
      <c r="X17" s="352"/>
      <c r="Y17" s="357"/>
      <c r="AD17" s="264"/>
      <c r="AE17" s="4"/>
      <c r="AF17" s="13">
        <v>14</v>
      </c>
      <c r="AG17" s="17" t="s">
        <v>329</v>
      </c>
    </row>
    <row r="18" spans="1:33" ht="15" customHeight="1" thickBot="1">
      <c r="B18" s="342"/>
      <c r="C18" s="343"/>
      <c r="D18" s="343"/>
      <c r="E18" s="343"/>
      <c r="F18" s="344"/>
      <c r="G18" s="444"/>
      <c r="H18" s="445"/>
      <c r="I18" s="445"/>
      <c r="J18" s="446"/>
      <c r="K18" s="354"/>
      <c r="L18" s="355"/>
      <c r="M18" s="356"/>
      <c r="N18" s="343"/>
      <c r="O18" s="343"/>
      <c r="P18" s="343"/>
      <c r="Q18" s="343"/>
      <c r="R18" s="344"/>
      <c r="S18" s="444"/>
      <c r="T18" s="445"/>
      <c r="U18" s="445"/>
      <c r="V18" s="446"/>
      <c r="W18" s="354"/>
      <c r="X18" s="355"/>
      <c r="Y18" s="358"/>
      <c r="AD18" s="261"/>
      <c r="AE18" s="259"/>
      <c r="AF18" s="259">
        <v>15</v>
      </c>
      <c r="AG18" s="266" t="s">
        <v>330</v>
      </c>
    </row>
    <row r="19" spans="1:33" ht="15" customHeight="1">
      <c r="B19" s="3" t="str">
        <f>IF(G17&lt;0,"#市内調達率は0～100％で設定してください",IF(G17&gt;100,"#市内調達率は0～100％で設定してください",""))</f>
        <v/>
      </c>
      <c r="N19" s="3" t="str">
        <f>IF(S17&lt;0,"#消費転換率は0～100％で設定してください",IF(S17&gt;100,"#消費転換率は0～100％で設定してください",""))</f>
        <v/>
      </c>
      <c r="AD19" s="265"/>
      <c r="AE19" s="4"/>
      <c r="AF19" s="5">
        <v>16</v>
      </c>
      <c r="AG19" s="18" t="s">
        <v>331</v>
      </c>
    </row>
    <row r="20" spans="1:33" ht="15" customHeight="1">
      <c r="A20" s="2"/>
      <c r="B20" s="1" t="s">
        <v>24</v>
      </c>
      <c r="AD20" s="264"/>
      <c r="AE20" s="4"/>
      <c r="AF20" s="13">
        <v>17</v>
      </c>
      <c r="AG20" s="17" t="s">
        <v>332</v>
      </c>
    </row>
    <row r="21" spans="1:33" ht="15" customHeight="1">
      <c r="B21" s="7" t="s">
        <v>20</v>
      </c>
      <c r="C21" s="361" t="s">
        <v>767</v>
      </c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  <c r="V21" s="361"/>
      <c r="W21" s="361"/>
      <c r="X21" s="361"/>
      <c r="Y21" s="362"/>
      <c r="AD21" s="261"/>
      <c r="AE21" s="259"/>
      <c r="AF21" s="259">
        <v>18</v>
      </c>
      <c r="AG21" s="266" t="s">
        <v>333</v>
      </c>
    </row>
    <row r="22" spans="1:33" ht="15" customHeight="1">
      <c r="B22" s="9"/>
      <c r="C22" s="359" t="s">
        <v>761</v>
      </c>
      <c r="D22" s="359"/>
      <c r="E22" s="359"/>
      <c r="F22" s="359"/>
      <c r="G22" s="359"/>
      <c r="H22" s="359"/>
      <c r="I22" s="359"/>
      <c r="J22" s="359"/>
      <c r="K22" s="359"/>
      <c r="L22" s="359"/>
      <c r="M22" s="359"/>
      <c r="N22" s="359"/>
      <c r="O22" s="359"/>
      <c r="P22" s="359"/>
      <c r="Q22" s="359"/>
      <c r="R22" s="359"/>
      <c r="S22" s="359"/>
      <c r="T22" s="359"/>
      <c r="U22" s="359"/>
      <c r="V22" s="359"/>
      <c r="W22" s="359"/>
      <c r="X22" s="359"/>
      <c r="Y22" s="360"/>
      <c r="AD22" s="265"/>
      <c r="AE22" s="4"/>
      <c r="AF22" s="8">
        <v>19</v>
      </c>
      <c r="AG22" s="19" t="s">
        <v>334</v>
      </c>
    </row>
    <row r="23" spans="1:33" ht="15" customHeight="1">
      <c r="B23" s="9" t="s">
        <v>21</v>
      </c>
      <c r="C23" s="359" t="s">
        <v>34</v>
      </c>
      <c r="D23" s="359"/>
      <c r="E23" s="359"/>
      <c r="F23" s="359"/>
      <c r="G23" s="359"/>
      <c r="H23" s="359"/>
      <c r="I23" s="359"/>
      <c r="J23" s="359"/>
      <c r="K23" s="359"/>
      <c r="L23" s="359"/>
      <c r="M23" s="359"/>
      <c r="N23" s="359"/>
      <c r="O23" s="359"/>
      <c r="P23" s="359"/>
      <c r="Q23" s="359"/>
      <c r="R23" s="359"/>
      <c r="S23" s="359"/>
      <c r="T23" s="359"/>
      <c r="U23" s="359"/>
      <c r="V23" s="359"/>
      <c r="W23" s="359"/>
      <c r="X23" s="359"/>
      <c r="Y23" s="360"/>
      <c r="AD23" s="265"/>
      <c r="AE23" s="4"/>
      <c r="AF23" s="5">
        <v>20</v>
      </c>
      <c r="AG23" s="18" t="s">
        <v>335</v>
      </c>
    </row>
    <row r="24" spans="1:33" ht="15" customHeight="1">
      <c r="B24" s="9"/>
      <c r="C24" s="359" t="s">
        <v>35</v>
      </c>
      <c r="D24" s="359"/>
      <c r="E24" s="359"/>
      <c r="F24" s="359"/>
      <c r="G24" s="359"/>
      <c r="H24" s="359"/>
      <c r="I24" s="359"/>
      <c r="J24" s="359"/>
      <c r="K24" s="359"/>
      <c r="L24" s="359"/>
      <c r="M24" s="359"/>
      <c r="N24" s="359"/>
      <c r="O24" s="359"/>
      <c r="P24" s="359"/>
      <c r="Q24" s="359"/>
      <c r="R24" s="359"/>
      <c r="S24" s="359"/>
      <c r="T24" s="359"/>
      <c r="U24" s="359"/>
      <c r="V24" s="359"/>
      <c r="W24" s="359"/>
      <c r="X24" s="359"/>
      <c r="Y24" s="360"/>
      <c r="AD24" s="265"/>
      <c r="AE24" s="4"/>
      <c r="AF24" s="13">
        <v>21</v>
      </c>
      <c r="AG24" s="17" t="s">
        <v>336</v>
      </c>
    </row>
    <row r="25" spans="1:33" ht="15" customHeight="1">
      <c r="B25" s="9" t="s">
        <v>26</v>
      </c>
      <c r="C25" s="359" t="s">
        <v>741</v>
      </c>
      <c r="D25" s="359"/>
      <c r="E25" s="359"/>
      <c r="F25" s="359"/>
      <c r="G25" s="359"/>
      <c r="H25" s="359"/>
      <c r="I25" s="359"/>
      <c r="J25" s="359"/>
      <c r="K25" s="359"/>
      <c r="L25" s="359"/>
      <c r="M25" s="359"/>
      <c r="N25" s="359"/>
      <c r="O25" s="359"/>
      <c r="P25" s="359"/>
      <c r="Q25" s="359"/>
      <c r="R25" s="359"/>
      <c r="S25" s="359"/>
      <c r="T25" s="359"/>
      <c r="U25" s="359"/>
      <c r="V25" s="359"/>
      <c r="W25" s="359"/>
      <c r="X25" s="359"/>
      <c r="Y25" s="360"/>
      <c r="AD25" s="264"/>
      <c r="AE25" s="4"/>
      <c r="AF25" s="13">
        <v>22</v>
      </c>
      <c r="AG25" s="17" t="s">
        <v>337</v>
      </c>
    </row>
    <row r="26" spans="1:33" ht="15" customHeight="1">
      <c r="B26" s="9"/>
      <c r="C26" s="359" t="s">
        <v>742</v>
      </c>
      <c r="D26" s="359"/>
      <c r="E26" s="359"/>
      <c r="F26" s="359"/>
      <c r="G26" s="359"/>
      <c r="H26" s="359"/>
      <c r="I26" s="359"/>
      <c r="J26" s="359"/>
      <c r="K26" s="359"/>
      <c r="L26" s="359"/>
      <c r="M26" s="359"/>
      <c r="N26" s="359"/>
      <c r="O26" s="359"/>
      <c r="P26" s="359"/>
      <c r="Q26" s="359"/>
      <c r="R26" s="359"/>
      <c r="S26" s="359"/>
      <c r="T26" s="359"/>
      <c r="U26" s="359"/>
      <c r="V26" s="359"/>
      <c r="W26" s="359"/>
      <c r="X26" s="359"/>
      <c r="Y26" s="360"/>
      <c r="AD26" s="261"/>
      <c r="AE26" s="259"/>
      <c r="AF26" s="259">
        <v>23</v>
      </c>
      <c r="AG26" s="266" t="s">
        <v>338</v>
      </c>
    </row>
    <row r="27" spans="1:33" ht="15" customHeight="1">
      <c r="B27" s="9" t="s">
        <v>27</v>
      </c>
      <c r="C27" s="359" t="s">
        <v>22</v>
      </c>
      <c r="D27" s="359"/>
      <c r="E27" s="359"/>
      <c r="F27" s="359"/>
      <c r="G27" s="359"/>
      <c r="H27" s="359"/>
      <c r="I27" s="359"/>
      <c r="J27" s="359"/>
      <c r="K27" s="359"/>
      <c r="L27" s="359"/>
      <c r="M27" s="359"/>
      <c r="N27" s="359"/>
      <c r="O27" s="359"/>
      <c r="P27" s="359"/>
      <c r="Q27" s="359"/>
      <c r="R27" s="359"/>
      <c r="S27" s="359"/>
      <c r="T27" s="359"/>
      <c r="U27" s="359"/>
      <c r="V27" s="359"/>
      <c r="W27" s="359"/>
      <c r="X27" s="359"/>
      <c r="Y27" s="360"/>
      <c r="AD27" s="265"/>
      <c r="AE27" s="4"/>
      <c r="AF27" s="8">
        <v>24</v>
      </c>
      <c r="AG27" s="19" t="s">
        <v>339</v>
      </c>
    </row>
    <row r="28" spans="1:33" ht="15" customHeight="1">
      <c r="B28" s="9"/>
      <c r="C28" s="359" t="s">
        <v>743</v>
      </c>
      <c r="D28" s="359"/>
      <c r="E28" s="359"/>
      <c r="F28" s="359"/>
      <c r="G28" s="359"/>
      <c r="H28" s="359"/>
      <c r="I28" s="359"/>
      <c r="J28" s="359"/>
      <c r="K28" s="359"/>
      <c r="L28" s="359"/>
      <c r="M28" s="359"/>
      <c r="N28" s="359"/>
      <c r="O28" s="359"/>
      <c r="P28" s="359"/>
      <c r="Q28" s="359"/>
      <c r="R28" s="359"/>
      <c r="S28" s="359"/>
      <c r="T28" s="359"/>
      <c r="U28" s="359"/>
      <c r="V28" s="359"/>
      <c r="W28" s="359"/>
      <c r="X28" s="359"/>
      <c r="Y28" s="360"/>
      <c r="AD28" s="265"/>
      <c r="AE28" s="4"/>
      <c r="AF28" s="8">
        <v>25</v>
      </c>
      <c r="AG28" s="19" t="s">
        <v>340</v>
      </c>
    </row>
    <row r="29" spans="1:33" ht="15" customHeight="1">
      <c r="B29" s="9"/>
      <c r="C29" s="359" t="s">
        <v>296</v>
      </c>
      <c r="D29" s="359"/>
      <c r="E29" s="359"/>
      <c r="F29" s="359"/>
      <c r="G29" s="359"/>
      <c r="H29" s="359"/>
      <c r="I29" s="359"/>
      <c r="J29" s="359"/>
      <c r="K29" s="359"/>
      <c r="L29" s="359"/>
      <c r="M29" s="359"/>
      <c r="N29" s="359"/>
      <c r="O29" s="359"/>
      <c r="P29" s="359"/>
      <c r="Q29" s="359"/>
      <c r="R29" s="359"/>
      <c r="S29" s="359"/>
      <c r="T29" s="359"/>
      <c r="U29" s="359"/>
      <c r="V29" s="359"/>
      <c r="W29" s="359"/>
      <c r="X29" s="359"/>
      <c r="Y29" s="360"/>
      <c r="AD29" s="265"/>
      <c r="AE29" s="4"/>
      <c r="AF29" s="8">
        <v>26</v>
      </c>
      <c r="AG29" s="19" t="s">
        <v>341</v>
      </c>
    </row>
    <row r="30" spans="1:33" ht="15" customHeight="1">
      <c r="B30" s="9"/>
      <c r="C30" s="359" t="s">
        <v>297</v>
      </c>
      <c r="D30" s="359"/>
      <c r="E30" s="359"/>
      <c r="F30" s="359"/>
      <c r="G30" s="359"/>
      <c r="H30" s="359"/>
      <c r="I30" s="359"/>
      <c r="J30" s="359"/>
      <c r="K30" s="359"/>
      <c r="L30" s="359"/>
      <c r="M30" s="359"/>
      <c r="N30" s="359"/>
      <c r="O30" s="359"/>
      <c r="P30" s="359"/>
      <c r="Q30" s="359"/>
      <c r="R30" s="359"/>
      <c r="S30" s="359"/>
      <c r="T30" s="359"/>
      <c r="U30" s="359"/>
      <c r="V30" s="359"/>
      <c r="W30" s="359"/>
      <c r="X30" s="359"/>
      <c r="Y30" s="360"/>
      <c r="AD30" s="265"/>
      <c r="AE30" s="4"/>
      <c r="AF30" s="5">
        <v>27</v>
      </c>
      <c r="AG30" s="18" t="s">
        <v>342</v>
      </c>
    </row>
    <row r="31" spans="1:33" ht="15" customHeight="1">
      <c r="B31" s="9" t="s">
        <v>33</v>
      </c>
      <c r="C31" s="359" t="s">
        <v>25</v>
      </c>
      <c r="D31" s="359"/>
      <c r="E31" s="359"/>
      <c r="F31" s="359"/>
      <c r="G31" s="359"/>
      <c r="H31" s="359"/>
      <c r="I31" s="359"/>
      <c r="J31" s="359"/>
      <c r="K31" s="359"/>
      <c r="L31" s="359"/>
      <c r="M31" s="359"/>
      <c r="N31" s="359"/>
      <c r="O31" s="359"/>
      <c r="P31" s="359"/>
      <c r="Q31" s="359"/>
      <c r="R31" s="359"/>
      <c r="S31" s="359"/>
      <c r="T31" s="359"/>
      <c r="U31" s="359"/>
      <c r="V31" s="359"/>
      <c r="W31" s="359"/>
      <c r="X31" s="359"/>
      <c r="Y31" s="360"/>
      <c r="AD31" s="265"/>
      <c r="AE31" s="4"/>
      <c r="AF31" s="13">
        <v>28</v>
      </c>
      <c r="AG31" s="17" t="s">
        <v>343</v>
      </c>
    </row>
    <row r="32" spans="1:33" ht="15" customHeight="1">
      <c r="B32" s="9"/>
      <c r="C32" s="359" t="s">
        <v>268</v>
      </c>
      <c r="D32" s="359"/>
      <c r="E32" s="359"/>
      <c r="F32" s="359"/>
      <c r="G32" s="359"/>
      <c r="H32" s="359"/>
      <c r="I32" s="359"/>
      <c r="J32" s="359"/>
      <c r="K32" s="359"/>
      <c r="L32" s="359"/>
      <c r="M32" s="359"/>
      <c r="N32" s="359"/>
      <c r="O32" s="359"/>
      <c r="P32" s="359"/>
      <c r="Q32" s="359"/>
      <c r="R32" s="359"/>
      <c r="S32" s="359"/>
      <c r="T32" s="359"/>
      <c r="U32" s="359"/>
      <c r="V32" s="359"/>
      <c r="W32" s="359"/>
      <c r="X32" s="359"/>
      <c r="Y32" s="360"/>
      <c r="AD32" s="265"/>
      <c r="AE32" s="4"/>
      <c r="AF32" s="13">
        <v>29</v>
      </c>
      <c r="AG32" s="17" t="s">
        <v>344</v>
      </c>
    </row>
    <row r="33" spans="1:33" ht="15" customHeight="1">
      <c r="B33" s="10"/>
      <c r="C33" s="363" t="s">
        <v>28</v>
      </c>
      <c r="D33" s="363"/>
      <c r="E33" s="363"/>
      <c r="F33" s="363"/>
      <c r="G33" s="363"/>
      <c r="H33" s="363"/>
      <c r="I33" s="363"/>
      <c r="J33" s="363"/>
      <c r="K33" s="363"/>
      <c r="L33" s="363"/>
      <c r="M33" s="363"/>
      <c r="N33" s="363"/>
      <c r="O33" s="363"/>
      <c r="P33" s="363"/>
      <c r="Q33" s="363"/>
      <c r="R33" s="363"/>
      <c r="S33" s="363"/>
      <c r="T33" s="363"/>
      <c r="U33" s="363"/>
      <c r="V33" s="363"/>
      <c r="W33" s="363"/>
      <c r="X33" s="363"/>
      <c r="Y33" s="364"/>
      <c r="AD33" s="265"/>
      <c r="AE33" s="4"/>
      <c r="AF33" s="13">
        <v>30</v>
      </c>
      <c r="AG33" s="17" t="s">
        <v>345</v>
      </c>
    </row>
    <row r="34" spans="1:33" ht="15" customHeight="1">
      <c r="AB34" s="11"/>
      <c r="AD34" s="264"/>
      <c r="AE34" s="4"/>
      <c r="AF34" s="13">
        <v>31</v>
      </c>
      <c r="AG34" s="17" t="s">
        <v>346</v>
      </c>
    </row>
    <row r="35" spans="1:33" ht="15" customHeight="1" thickBot="1">
      <c r="A35" s="2" t="s">
        <v>36</v>
      </c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D35" s="261"/>
      <c r="AE35" s="259"/>
      <c r="AF35" s="259">
        <v>32</v>
      </c>
      <c r="AG35" s="266" t="s">
        <v>347</v>
      </c>
    </row>
    <row r="36" spans="1:33" ht="15" customHeight="1">
      <c r="B36" s="49"/>
      <c r="C36" s="20"/>
      <c r="D36" s="20"/>
      <c r="E36" s="20"/>
      <c r="F36" s="20"/>
      <c r="G36" s="20"/>
      <c r="H36" s="20"/>
      <c r="I36" s="50"/>
      <c r="J36" s="321" t="s">
        <v>37</v>
      </c>
      <c r="K36" s="305"/>
      <c r="L36" s="305"/>
      <c r="M36" s="306"/>
      <c r="N36" s="366" t="s">
        <v>38</v>
      </c>
      <c r="O36" s="366"/>
      <c r="P36" s="366"/>
      <c r="Q36" s="366"/>
      <c r="R36" s="366"/>
      <c r="S36" s="366"/>
      <c r="T36" s="366"/>
      <c r="U36" s="367"/>
      <c r="V36" s="321" t="s">
        <v>770</v>
      </c>
      <c r="W36" s="305"/>
      <c r="X36" s="305"/>
      <c r="Y36" s="368"/>
      <c r="Z36" s="11"/>
      <c r="AA36" s="11"/>
      <c r="AB36" s="11"/>
      <c r="AD36" s="265"/>
      <c r="AE36" s="4"/>
      <c r="AF36" s="5">
        <v>33</v>
      </c>
      <c r="AG36" s="18" t="s">
        <v>348</v>
      </c>
    </row>
    <row r="37" spans="1:33" ht="15" customHeight="1">
      <c r="B37" s="51"/>
      <c r="C37" s="11"/>
      <c r="D37" s="11"/>
      <c r="E37" s="11"/>
      <c r="F37" s="11"/>
      <c r="G37" s="11"/>
      <c r="H37" s="11"/>
      <c r="I37" s="12"/>
      <c r="J37" s="365"/>
      <c r="K37" s="308"/>
      <c r="L37" s="308"/>
      <c r="M37" s="309"/>
      <c r="N37" s="370" t="s">
        <v>39</v>
      </c>
      <c r="O37" s="332"/>
      <c r="P37" s="332"/>
      <c r="Q37" s="333"/>
      <c r="R37" s="371" t="s">
        <v>40</v>
      </c>
      <c r="S37" s="332"/>
      <c r="T37" s="332"/>
      <c r="U37" s="333"/>
      <c r="V37" s="365"/>
      <c r="W37" s="308"/>
      <c r="X37" s="308"/>
      <c r="Y37" s="369"/>
      <c r="Z37" s="11"/>
      <c r="AA37" s="11"/>
      <c r="AB37" s="11"/>
      <c r="AD37" s="264"/>
      <c r="AE37" s="4"/>
      <c r="AF37" s="13">
        <v>34</v>
      </c>
      <c r="AG37" s="17" t="s">
        <v>349</v>
      </c>
    </row>
    <row r="38" spans="1:33" ht="15" customHeight="1" thickBot="1">
      <c r="B38" s="51"/>
      <c r="C38" s="11"/>
      <c r="D38" s="11"/>
      <c r="E38" s="11"/>
      <c r="F38" s="11"/>
      <c r="G38" s="11"/>
      <c r="H38" s="11"/>
      <c r="I38" s="12"/>
      <c r="J38" s="365"/>
      <c r="K38" s="308"/>
      <c r="L38" s="308"/>
      <c r="M38" s="309"/>
      <c r="N38" s="308"/>
      <c r="O38" s="308"/>
      <c r="P38" s="308"/>
      <c r="Q38" s="309"/>
      <c r="R38" s="365"/>
      <c r="S38" s="308"/>
      <c r="T38" s="308"/>
      <c r="U38" s="309"/>
      <c r="V38" s="365"/>
      <c r="W38" s="308"/>
      <c r="X38" s="308"/>
      <c r="Y38" s="369"/>
      <c r="Z38" s="11"/>
      <c r="AA38" s="11"/>
      <c r="AB38" s="11"/>
      <c r="AD38" s="261"/>
      <c r="AE38" s="259"/>
      <c r="AF38" s="259">
        <v>35</v>
      </c>
      <c r="AG38" s="266" t="s">
        <v>350</v>
      </c>
    </row>
    <row r="39" spans="1:33" ht="15" customHeight="1">
      <c r="B39" s="380" t="s">
        <v>42</v>
      </c>
      <c r="C39" s="381"/>
      <c r="D39" s="381"/>
      <c r="E39" s="381"/>
      <c r="F39" s="381"/>
      <c r="G39" s="381"/>
      <c r="H39" s="381"/>
      <c r="I39" s="382"/>
      <c r="J39" s="386">
        <f>総括表!G49</f>
        <v>200000</v>
      </c>
      <c r="K39" s="387"/>
      <c r="L39" s="387"/>
      <c r="M39" s="388"/>
      <c r="N39" s="386">
        <f>総括表!K49</f>
        <v>29717</v>
      </c>
      <c r="O39" s="387"/>
      <c r="P39" s="387"/>
      <c r="Q39" s="388"/>
      <c r="R39" s="386">
        <f>総括表!N49</f>
        <v>29414</v>
      </c>
      <c r="S39" s="387"/>
      <c r="T39" s="387"/>
      <c r="U39" s="388"/>
      <c r="V39" s="386">
        <f>R39+N39+J39</f>
        <v>259131</v>
      </c>
      <c r="W39" s="387"/>
      <c r="X39" s="387"/>
      <c r="Y39" s="392"/>
      <c r="Z39" s="11"/>
      <c r="AA39" s="11"/>
      <c r="AB39" s="11"/>
      <c r="AD39" s="265"/>
      <c r="AE39" s="4"/>
      <c r="AF39" s="5">
        <v>36</v>
      </c>
      <c r="AG39" s="18" t="s">
        <v>351</v>
      </c>
    </row>
    <row r="40" spans="1:33" ht="15" customHeight="1">
      <c r="B40" s="383"/>
      <c r="C40" s="384"/>
      <c r="D40" s="384"/>
      <c r="E40" s="384"/>
      <c r="F40" s="384"/>
      <c r="G40" s="384"/>
      <c r="H40" s="384"/>
      <c r="I40" s="385"/>
      <c r="J40" s="389"/>
      <c r="K40" s="390"/>
      <c r="L40" s="390"/>
      <c r="M40" s="391"/>
      <c r="N40" s="389"/>
      <c r="O40" s="390"/>
      <c r="P40" s="390"/>
      <c r="Q40" s="391"/>
      <c r="R40" s="389"/>
      <c r="S40" s="390"/>
      <c r="T40" s="390"/>
      <c r="U40" s="391"/>
      <c r="V40" s="389"/>
      <c r="W40" s="390"/>
      <c r="X40" s="390"/>
      <c r="Y40" s="393"/>
      <c r="AA40" s="11"/>
      <c r="AD40" s="264"/>
      <c r="AE40" s="4"/>
      <c r="AF40" s="13">
        <v>37</v>
      </c>
      <c r="AG40" s="17" t="s">
        <v>352</v>
      </c>
    </row>
    <row r="41" spans="1:33" ht="15" customHeight="1">
      <c r="B41" s="52"/>
      <c r="C41" s="361" t="s">
        <v>43</v>
      </c>
      <c r="D41" s="361"/>
      <c r="E41" s="361"/>
      <c r="F41" s="361"/>
      <c r="G41" s="361"/>
      <c r="H41" s="361"/>
      <c r="I41" s="362"/>
      <c r="J41" s="372">
        <f>総括表!I49</f>
        <v>103231</v>
      </c>
      <c r="K41" s="373"/>
      <c r="L41" s="373"/>
      <c r="M41" s="374"/>
      <c r="N41" s="372">
        <f>総括表!L49</f>
        <v>16348</v>
      </c>
      <c r="O41" s="373"/>
      <c r="P41" s="373"/>
      <c r="Q41" s="374"/>
      <c r="R41" s="372">
        <f>総括表!O49</f>
        <v>19974</v>
      </c>
      <c r="S41" s="373"/>
      <c r="T41" s="373"/>
      <c r="U41" s="374"/>
      <c r="V41" s="372">
        <f t="shared" ref="V41" si="0">R41+N41+J41</f>
        <v>139553</v>
      </c>
      <c r="W41" s="373"/>
      <c r="X41" s="373"/>
      <c r="Y41" s="378"/>
      <c r="AD41" s="261"/>
      <c r="AE41" s="259"/>
      <c r="AF41" s="259">
        <v>38</v>
      </c>
      <c r="AG41" s="266" t="s">
        <v>126</v>
      </c>
    </row>
    <row r="42" spans="1:33" ht="15" customHeight="1">
      <c r="B42" s="53"/>
      <c r="C42" s="363"/>
      <c r="D42" s="363"/>
      <c r="E42" s="363"/>
      <c r="F42" s="363"/>
      <c r="G42" s="363"/>
      <c r="H42" s="363"/>
      <c r="I42" s="364"/>
      <c r="J42" s="375"/>
      <c r="K42" s="376"/>
      <c r="L42" s="376"/>
      <c r="M42" s="377"/>
      <c r="N42" s="375"/>
      <c r="O42" s="376"/>
      <c r="P42" s="376"/>
      <c r="Q42" s="377"/>
      <c r="R42" s="375"/>
      <c r="S42" s="376"/>
      <c r="T42" s="376"/>
      <c r="U42" s="377"/>
      <c r="V42" s="375"/>
      <c r="W42" s="376"/>
      <c r="X42" s="376"/>
      <c r="Y42" s="379"/>
      <c r="AD42" s="265"/>
      <c r="AE42" s="4"/>
      <c r="AF42" s="8">
        <v>39</v>
      </c>
      <c r="AG42" s="19" t="s">
        <v>353</v>
      </c>
    </row>
    <row r="43" spans="1:33" ht="15" customHeight="1">
      <c r="B43" s="52"/>
      <c r="C43" s="361" t="s">
        <v>44</v>
      </c>
      <c r="D43" s="361"/>
      <c r="E43" s="361"/>
      <c r="F43" s="361"/>
      <c r="G43" s="361"/>
      <c r="H43" s="361"/>
      <c r="I43" s="362"/>
      <c r="J43" s="372">
        <f>総括表!J49</f>
        <v>56958</v>
      </c>
      <c r="K43" s="373"/>
      <c r="L43" s="373"/>
      <c r="M43" s="374"/>
      <c r="N43" s="372">
        <f>総括表!M49</f>
        <v>6988</v>
      </c>
      <c r="O43" s="373"/>
      <c r="P43" s="373"/>
      <c r="Q43" s="374"/>
      <c r="R43" s="372">
        <f>総括表!P49</f>
        <v>7357</v>
      </c>
      <c r="S43" s="373"/>
      <c r="T43" s="373"/>
      <c r="U43" s="374"/>
      <c r="V43" s="372">
        <f t="shared" ref="V43" si="1">R43+N43+J43</f>
        <v>71303</v>
      </c>
      <c r="W43" s="373"/>
      <c r="X43" s="373"/>
      <c r="Y43" s="378"/>
      <c r="AD43" s="265"/>
      <c r="AE43" s="4"/>
      <c r="AF43" s="5">
        <v>40</v>
      </c>
      <c r="AG43" s="18" t="s">
        <v>354</v>
      </c>
    </row>
    <row r="44" spans="1:33" ht="15" customHeight="1" thickBot="1">
      <c r="B44" s="54"/>
      <c r="C44" s="409"/>
      <c r="D44" s="409"/>
      <c r="E44" s="409"/>
      <c r="F44" s="409"/>
      <c r="G44" s="409"/>
      <c r="H44" s="409"/>
      <c r="I44" s="410"/>
      <c r="J44" s="394"/>
      <c r="K44" s="395"/>
      <c r="L44" s="395"/>
      <c r="M44" s="411"/>
      <c r="N44" s="394"/>
      <c r="O44" s="395"/>
      <c r="P44" s="395"/>
      <c r="Q44" s="411"/>
      <c r="R44" s="394"/>
      <c r="S44" s="395"/>
      <c r="T44" s="395"/>
      <c r="U44" s="411"/>
      <c r="V44" s="394"/>
      <c r="W44" s="395"/>
      <c r="X44" s="395"/>
      <c r="Y44" s="396"/>
      <c r="AD44" s="265"/>
      <c r="AE44" s="4"/>
      <c r="AF44" s="13">
        <v>41</v>
      </c>
      <c r="AG44" s="17" t="s">
        <v>355</v>
      </c>
    </row>
    <row r="45" spans="1:33" ht="15" customHeight="1">
      <c r="B45" s="397" t="s">
        <v>45</v>
      </c>
      <c r="C45" s="398"/>
      <c r="D45" s="398"/>
      <c r="E45" s="398"/>
      <c r="F45" s="398"/>
      <c r="G45" s="398"/>
      <c r="H45" s="398"/>
      <c r="I45" s="399"/>
      <c r="J45" s="412">
        <f>総括表!U49</f>
        <v>162</v>
      </c>
      <c r="K45" s="413"/>
      <c r="L45" s="413"/>
      <c r="M45" s="414"/>
      <c r="N45" s="412">
        <f>総括表!W49</f>
        <v>25</v>
      </c>
      <c r="O45" s="413"/>
      <c r="P45" s="413"/>
      <c r="Q45" s="414"/>
      <c r="R45" s="412">
        <f>総括表!Y49</f>
        <v>27</v>
      </c>
      <c r="S45" s="413"/>
      <c r="T45" s="413"/>
      <c r="U45" s="414"/>
      <c r="V45" s="412">
        <f t="shared" ref="V45" si="2">R45+N45+J45</f>
        <v>214</v>
      </c>
      <c r="W45" s="413"/>
      <c r="X45" s="413"/>
      <c r="Y45" s="415"/>
      <c r="AD45" s="264"/>
      <c r="AE45" s="4"/>
      <c r="AF45" s="13">
        <v>42</v>
      </c>
      <c r="AG45" s="17" t="s">
        <v>356</v>
      </c>
    </row>
    <row r="46" spans="1:33" ht="15" customHeight="1">
      <c r="B46" s="383"/>
      <c r="C46" s="384"/>
      <c r="D46" s="384"/>
      <c r="E46" s="384"/>
      <c r="F46" s="384"/>
      <c r="G46" s="384"/>
      <c r="H46" s="384"/>
      <c r="I46" s="385"/>
      <c r="J46" s="389"/>
      <c r="K46" s="390"/>
      <c r="L46" s="390"/>
      <c r="M46" s="391"/>
      <c r="N46" s="389"/>
      <c r="O46" s="390"/>
      <c r="P46" s="390"/>
      <c r="Q46" s="391"/>
      <c r="R46" s="389"/>
      <c r="S46" s="390"/>
      <c r="T46" s="390"/>
      <c r="U46" s="391"/>
      <c r="V46" s="389"/>
      <c r="W46" s="390"/>
      <c r="X46" s="390"/>
      <c r="Y46" s="393"/>
      <c r="AD46" s="261"/>
      <c r="AE46" s="259"/>
      <c r="AF46" s="259">
        <v>43</v>
      </c>
      <c r="AG46" s="266" t="s">
        <v>127</v>
      </c>
    </row>
    <row r="47" spans="1:33" ht="15" customHeight="1">
      <c r="B47" s="52"/>
      <c r="C47" s="352" t="s">
        <v>46</v>
      </c>
      <c r="D47" s="352"/>
      <c r="E47" s="352"/>
      <c r="F47" s="352"/>
      <c r="G47" s="352"/>
      <c r="H47" s="352"/>
      <c r="I47" s="353"/>
      <c r="J47" s="372">
        <f>総括表!V49</f>
        <v>139</v>
      </c>
      <c r="K47" s="373"/>
      <c r="L47" s="373"/>
      <c r="M47" s="374"/>
      <c r="N47" s="372">
        <f>総括表!X49</f>
        <v>17</v>
      </c>
      <c r="O47" s="373"/>
      <c r="P47" s="373"/>
      <c r="Q47" s="374"/>
      <c r="R47" s="372">
        <f>総括表!Z49</f>
        <v>20</v>
      </c>
      <c r="S47" s="373"/>
      <c r="T47" s="373"/>
      <c r="U47" s="374"/>
      <c r="V47" s="372">
        <f t="shared" ref="V47" si="3">R47+N47+J47</f>
        <v>176</v>
      </c>
      <c r="W47" s="373"/>
      <c r="X47" s="373"/>
      <c r="Y47" s="378"/>
      <c r="AD47" s="265"/>
      <c r="AE47" s="4"/>
      <c r="AF47" s="5">
        <v>44</v>
      </c>
      <c r="AG47" s="18" t="s">
        <v>357</v>
      </c>
    </row>
    <row r="48" spans="1:33" ht="15" customHeight="1" thickBot="1">
      <c r="B48" s="54"/>
      <c r="C48" s="355"/>
      <c r="D48" s="355"/>
      <c r="E48" s="355"/>
      <c r="F48" s="355"/>
      <c r="G48" s="355"/>
      <c r="H48" s="355"/>
      <c r="I48" s="356"/>
      <c r="J48" s="394"/>
      <c r="K48" s="395"/>
      <c r="L48" s="395"/>
      <c r="M48" s="411"/>
      <c r="N48" s="394"/>
      <c r="O48" s="395"/>
      <c r="P48" s="395"/>
      <c r="Q48" s="411"/>
      <c r="R48" s="394"/>
      <c r="S48" s="395"/>
      <c r="T48" s="395"/>
      <c r="U48" s="411"/>
      <c r="V48" s="394"/>
      <c r="W48" s="395"/>
      <c r="X48" s="395"/>
      <c r="Y48" s="396"/>
      <c r="AD48" s="265"/>
      <c r="AE48" s="4"/>
      <c r="AF48" s="5">
        <v>45</v>
      </c>
      <c r="AG48" s="17" t="s">
        <v>358</v>
      </c>
    </row>
    <row r="49" spans="2:33" ht="15" customHeight="1">
      <c r="B49" s="397" t="s">
        <v>47</v>
      </c>
      <c r="C49" s="398"/>
      <c r="D49" s="398"/>
      <c r="E49" s="398"/>
      <c r="F49" s="398"/>
      <c r="G49" s="398"/>
      <c r="H49" s="398"/>
      <c r="I49" s="399"/>
      <c r="J49" s="403">
        <f>IF(ISERR(V39/J39)=TRUE,"",V39/J39)</f>
        <v>1.295655</v>
      </c>
      <c r="K49" s="404"/>
      <c r="L49" s="404"/>
      <c r="M49" s="404"/>
      <c r="N49" s="404"/>
      <c r="O49" s="404"/>
      <c r="P49" s="404"/>
      <c r="Q49" s="404"/>
      <c r="R49" s="404"/>
      <c r="S49" s="404"/>
      <c r="T49" s="404"/>
      <c r="U49" s="404"/>
      <c r="V49" s="404"/>
      <c r="W49" s="404"/>
      <c r="X49" s="404"/>
      <c r="Y49" s="405"/>
      <c r="AD49" s="265"/>
      <c r="AE49" s="4"/>
      <c r="AF49" s="5">
        <v>46</v>
      </c>
      <c r="AG49" s="17" t="s">
        <v>359</v>
      </c>
    </row>
    <row r="50" spans="2:33" ht="15" customHeight="1" thickBot="1">
      <c r="B50" s="400"/>
      <c r="C50" s="401"/>
      <c r="D50" s="401"/>
      <c r="E50" s="401"/>
      <c r="F50" s="401"/>
      <c r="G50" s="401"/>
      <c r="H50" s="401"/>
      <c r="I50" s="402"/>
      <c r="J50" s="406"/>
      <c r="K50" s="407"/>
      <c r="L50" s="407"/>
      <c r="M50" s="407"/>
      <c r="N50" s="407"/>
      <c r="O50" s="407"/>
      <c r="P50" s="407"/>
      <c r="Q50" s="407"/>
      <c r="R50" s="407"/>
      <c r="S50" s="407"/>
      <c r="T50" s="407"/>
      <c r="U50" s="407"/>
      <c r="V50" s="407"/>
      <c r="W50" s="407"/>
      <c r="X50" s="407"/>
      <c r="Y50" s="408"/>
      <c r="AD50" s="264"/>
      <c r="AE50" s="4"/>
      <c r="AF50" s="5">
        <v>47</v>
      </c>
      <c r="AG50" s="18" t="s">
        <v>360</v>
      </c>
    </row>
    <row r="51" spans="2:33" ht="15" customHeight="1">
      <c r="C51" s="143" t="s">
        <v>752</v>
      </c>
      <c r="AD51" s="261"/>
      <c r="AE51" s="259"/>
      <c r="AF51" s="259">
        <v>48</v>
      </c>
      <c r="AG51" s="260" t="s">
        <v>128</v>
      </c>
    </row>
    <row r="52" spans="2:33" ht="15" customHeight="1">
      <c r="AD52" s="265"/>
      <c r="AE52" s="4"/>
      <c r="AF52" s="5">
        <v>49</v>
      </c>
      <c r="AG52" s="17" t="s">
        <v>361</v>
      </c>
    </row>
    <row r="53" spans="2:33" ht="15" customHeight="1">
      <c r="K53" s="416"/>
      <c r="L53" s="416"/>
      <c r="M53" s="416"/>
      <c r="N53" s="416"/>
      <c r="O53" s="416"/>
      <c r="P53" s="416"/>
      <c r="AD53" s="264"/>
      <c r="AE53" s="4"/>
      <c r="AF53" s="5">
        <v>50</v>
      </c>
      <c r="AG53" s="18" t="s">
        <v>362</v>
      </c>
    </row>
    <row r="54" spans="2:33" ht="15" customHeight="1">
      <c r="AD54" s="261"/>
      <c r="AE54" s="259"/>
      <c r="AF54" s="259">
        <v>51</v>
      </c>
      <c r="AG54" s="260" t="s">
        <v>129</v>
      </c>
    </row>
    <row r="55" spans="2:33" ht="15" customHeight="1">
      <c r="AD55" s="265"/>
      <c r="AE55" s="4"/>
      <c r="AF55" s="5">
        <v>52</v>
      </c>
      <c r="AG55" s="18" t="s">
        <v>363</v>
      </c>
    </row>
    <row r="56" spans="2:33" ht="15" customHeight="1">
      <c r="AD56" s="264"/>
      <c r="AE56" s="4"/>
      <c r="AF56" s="5">
        <v>53</v>
      </c>
      <c r="AG56" s="18" t="s">
        <v>364</v>
      </c>
    </row>
    <row r="57" spans="2:33" ht="15" customHeight="1">
      <c r="AD57" s="14"/>
      <c r="AE57" s="15"/>
      <c r="AF57" s="15">
        <v>54</v>
      </c>
      <c r="AG57" s="260" t="s">
        <v>130</v>
      </c>
    </row>
    <row r="58" spans="2:33" ht="15" customHeight="1">
      <c r="AD58" s="14"/>
      <c r="AE58" s="15"/>
      <c r="AF58" s="15">
        <v>55</v>
      </c>
      <c r="AG58" s="260" t="s">
        <v>131</v>
      </c>
    </row>
    <row r="59" spans="2:33" ht="15" customHeight="1">
      <c r="AD59" s="14"/>
      <c r="AE59" s="15"/>
      <c r="AF59" s="15">
        <v>56</v>
      </c>
      <c r="AG59" s="260" t="s">
        <v>132</v>
      </c>
    </row>
    <row r="60" spans="2:33" ht="15" customHeight="1">
      <c r="AD60" s="261"/>
      <c r="AE60" s="259"/>
      <c r="AF60" s="259">
        <v>57</v>
      </c>
      <c r="AG60" s="266" t="s">
        <v>365</v>
      </c>
    </row>
    <row r="61" spans="2:33" ht="15" customHeight="1">
      <c r="AD61" s="265"/>
      <c r="AE61" s="4"/>
      <c r="AF61" s="5">
        <v>58</v>
      </c>
      <c r="AG61" s="19" t="s">
        <v>366</v>
      </c>
    </row>
    <row r="62" spans="2:33" ht="15" customHeight="1">
      <c r="AD62" s="264"/>
      <c r="AE62" s="4"/>
      <c r="AF62" s="5">
        <v>59</v>
      </c>
      <c r="AG62" s="18" t="s">
        <v>367</v>
      </c>
    </row>
    <row r="63" spans="2:33" ht="15" customHeight="1">
      <c r="AD63" s="261"/>
      <c r="AE63" s="259"/>
      <c r="AF63" s="259">
        <v>60</v>
      </c>
      <c r="AG63" s="260" t="s">
        <v>368</v>
      </c>
    </row>
    <row r="64" spans="2:33" ht="15" customHeight="1">
      <c r="AD64" s="265"/>
      <c r="AE64" s="4"/>
      <c r="AF64" s="5">
        <v>61</v>
      </c>
      <c r="AG64" s="17" t="s">
        <v>369</v>
      </c>
    </row>
    <row r="65" spans="30:33" ht="15" customHeight="1">
      <c r="AD65" s="265"/>
      <c r="AE65" s="4"/>
      <c r="AF65" s="5">
        <v>62</v>
      </c>
      <c r="AG65" s="17" t="s">
        <v>370</v>
      </c>
    </row>
    <row r="66" spans="30:33" ht="15" customHeight="1">
      <c r="AD66" s="265"/>
      <c r="AE66" s="4"/>
      <c r="AF66" s="5">
        <v>63</v>
      </c>
      <c r="AG66" s="18" t="s">
        <v>371</v>
      </c>
    </row>
    <row r="67" spans="30:33" ht="15" customHeight="1">
      <c r="AD67" s="264"/>
      <c r="AE67" s="4"/>
      <c r="AF67" s="5">
        <v>64</v>
      </c>
      <c r="AG67" s="18" t="s">
        <v>372</v>
      </c>
    </row>
    <row r="68" spans="30:33" ht="15" customHeight="1">
      <c r="AD68" s="261"/>
      <c r="AE68" s="259"/>
      <c r="AF68" s="259">
        <v>65</v>
      </c>
      <c r="AG68" s="260" t="s">
        <v>373</v>
      </c>
    </row>
    <row r="69" spans="30:33" ht="15" customHeight="1">
      <c r="AD69" s="265"/>
      <c r="AE69" s="4"/>
      <c r="AF69" s="5">
        <v>66</v>
      </c>
      <c r="AG69" s="18" t="s">
        <v>374</v>
      </c>
    </row>
    <row r="70" spans="30:33" ht="15" customHeight="1">
      <c r="AD70" s="264"/>
      <c r="AE70" s="4"/>
      <c r="AF70" s="5">
        <v>67</v>
      </c>
      <c r="AG70" s="18" t="s">
        <v>375</v>
      </c>
    </row>
    <row r="71" spans="30:33" ht="15" customHeight="1">
      <c r="AD71" s="261"/>
      <c r="AE71" s="259"/>
      <c r="AF71" s="259">
        <v>68</v>
      </c>
      <c r="AG71" s="266" t="s">
        <v>134</v>
      </c>
    </row>
    <row r="72" spans="30:33" ht="15" customHeight="1">
      <c r="AD72" s="265"/>
      <c r="AE72" s="7"/>
      <c r="AF72" s="8">
        <v>69</v>
      </c>
      <c r="AG72" s="18" t="s">
        <v>376</v>
      </c>
    </row>
    <row r="73" spans="30:33" ht="15" customHeight="1">
      <c r="AD73" s="265"/>
      <c r="AE73" s="4"/>
      <c r="AF73" s="5">
        <v>70</v>
      </c>
      <c r="AG73" s="17" t="s">
        <v>377</v>
      </c>
    </row>
    <row r="74" spans="30:33" ht="15" customHeight="1">
      <c r="AD74" s="265"/>
      <c r="AE74" s="4"/>
      <c r="AF74" s="5">
        <v>71</v>
      </c>
      <c r="AG74" s="256" t="s">
        <v>378</v>
      </c>
    </row>
    <row r="75" spans="30:33" ht="15" customHeight="1">
      <c r="AD75" s="265"/>
      <c r="AE75" s="4"/>
      <c r="AF75" s="5">
        <v>72</v>
      </c>
      <c r="AG75" s="256" t="s">
        <v>379</v>
      </c>
    </row>
    <row r="76" spans="30:33" ht="15" customHeight="1">
      <c r="AD76" s="265"/>
      <c r="AE76" s="7"/>
      <c r="AF76" s="5">
        <v>73</v>
      </c>
      <c r="AG76" s="256" t="s">
        <v>380</v>
      </c>
    </row>
    <row r="77" spans="30:33" ht="15" customHeight="1">
      <c r="AD77" s="264"/>
      <c r="AE77" s="6"/>
      <c r="AF77" s="276">
        <v>74</v>
      </c>
      <c r="AG77" s="269" t="s">
        <v>687</v>
      </c>
    </row>
    <row r="78" spans="30:33" ht="15" customHeight="1">
      <c r="AD78" s="261"/>
      <c r="AE78" s="259"/>
      <c r="AF78" s="259">
        <v>75</v>
      </c>
      <c r="AG78" s="267" t="s">
        <v>135</v>
      </c>
    </row>
    <row r="79" spans="30:33" ht="15" customHeight="1">
      <c r="AD79" s="265"/>
      <c r="AE79" s="4"/>
      <c r="AF79" s="5">
        <v>76</v>
      </c>
      <c r="AG79" s="256" t="s">
        <v>381</v>
      </c>
    </row>
    <row r="80" spans="30:33" ht="15" customHeight="1">
      <c r="AD80" s="265"/>
      <c r="AE80" s="4"/>
      <c r="AF80" s="5">
        <v>77</v>
      </c>
      <c r="AG80" s="256" t="s">
        <v>382</v>
      </c>
    </row>
    <row r="81" spans="30:33" ht="15" customHeight="1">
      <c r="AD81" s="264"/>
      <c r="AE81" s="4"/>
      <c r="AF81" s="5">
        <v>78</v>
      </c>
      <c r="AG81" s="256" t="s">
        <v>135</v>
      </c>
    </row>
    <row r="82" spans="30:33" ht="15" customHeight="1">
      <c r="AD82" s="14"/>
      <c r="AE82" s="15"/>
      <c r="AF82" s="15">
        <v>79</v>
      </c>
      <c r="AG82" s="16" t="s">
        <v>383</v>
      </c>
    </row>
    <row r="83" spans="30:33" ht="15" customHeight="1">
      <c r="AD83" s="261"/>
      <c r="AE83" s="259"/>
      <c r="AF83" s="259">
        <v>80</v>
      </c>
      <c r="AG83" s="267" t="s">
        <v>138</v>
      </c>
    </row>
    <row r="84" spans="30:33" ht="15" customHeight="1">
      <c r="AD84" s="265"/>
      <c r="AE84" s="7"/>
      <c r="AF84" s="8">
        <v>81</v>
      </c>
      <c r="AG84" s="257" t="s">
        <v>386</v>
      </c>
    </row>
    <row r="85" spans="30:33" ht="15" customHeight="1">
      <c r="AD85" s="265"/>
      <c r="AE85" s="9"/>
      <c r="AF85" s="272">
        <v>82</v>
      </c>
      <c r="AG85" s="273" t="s">
        <v>690</v>
      </c>
    </row>
    <row r="86" spans="30:33" ht="15" customHeight="1">
      <c r="AD86" s="265"/>
      <c r="AE86" s="9"/>
      <c r="AF86" s="268">
        <v>83</v>
      </c>
      <c r="AG86" s="269" t="s">
        <v>692</v>
      </c>
    </row>
    <row r="87" spans="30:33" ht="15" customHeight="1">
      <c r="AD87" s="265"/>
      <c r="AE87" s="9"/>
      <c r="AF87" s="274">
        <v>84</v>
      </c>
      <c r="AG87" s="275" t="s">
        <v>694</v>
      </c>
    </row>
    <row r="88" spans="30:33" ht="15" customHeight="1">
      <c r="AD88" s="264"/>
      <c r="AE88" s="4"/>
      <c r="AF88" s="5">
        <v>85</v>
      </c>
      <c r="AG88" s="256" t="s">
        <v>387</v>
      </c>
    </row>
    <row r="89" spans="30:33" ht="15" customHeight="1">
      <c r="AD89" s="14"/>
      <c r="AE89" s="15"/>
      <c r="AF89" s="15">
        <v>86</v>
      </c>
      <c r="AG89" s="16" t="s">
        <v>139</v>
      </c>
    </row>
    <row r="90" spans="30:33" ht="15" customHeight="1">
      <c r="AD90" s="14"/>
      <c r="AE90" s="15"/>
      <c r="AF90" s="15">
        <v>87</v>
      </c>
      <c r="AG90" s="16" t="s">
        <v>140</v>
      </c>
    </row>
    <row r="91" spans="30:33" ht="15" customHeight="1">
      <c r="AD91" s="261"/>
      <c r="AE91" s="259"/>
      <c r="AF91" s="259">
        <v>88</v>
      </c>
      <c r="AG91" s="267" t="s">
        <v>141</v>
      </c>
    </row>
    <row r="92" spans="30:33" ht="15" customHeight="1">
      <c r="AD92" s="265"/>
      <c r="AE92" s="7"/>
      <c r="AF92" s="8">
        <v>89</v>
      </c>
      <c r="AG92" s="257" t="s">
        <v>388</v>
      </c>
    </row>
    <row r="93" spans="30:33" ht="15" customHeight="1">
      <c r="AD93" s="264"/>
      <c r="AE93" s="4"/>
      <c r="AF93" s="5">
        <v>90</v>
      </c>
      <c r="AG93" s="256" t="s">
        <v>389</v>
      </c>
    </row>
    <row r="94" spans="30:33" ht="15" customHeight="1">
      <c r="AD94" s="14"/>
      <c r="AE94" s="15"/>
      <c r="AF94" s="15">
        <v>91</v>
      </c>
      <c r="AG94" s="16" t="s">
        <v>142</v>
      </c>
    </row>
    <row r="95" spans="30:33" ht="15" customHeight="1">
      <c r="AD95" s="261"/>
      <c r="AE95" s="259"/>
      <c r="AF95" s="259">
        <v>92</v>
      </c>
      <c r="AG95" s="267" t="s">
        <v>143</v>
      </c>
    </row>
    <row r="96" spans="30:33" ht="15" customHeight="1">
      <c r="AD96" s="265"/>
      <c r="AE96" s="4"/>
      <c r="AF96" s="5">
        <v>93</v>
      </c>
      <c r="AG96" s="256" t="s">
        <v>390</v>
      </c>
    </row>
    <row r="97" spans="30:33" ht="15" customHeight="1">
      <c r="AD97" s="264"/>
      <c r="AE97" s="10"/>
      <c r="AF97" s="13">
        <v>94</v>
      </c>
      <c r="AG97" s="258" t="s">
        <v>391</v>
      </c>
    </row>
    <row r="98" spans="30:33" ht="15" customHeight="1">
      <c r="AD98" s="261"/>
      <c r="AE98" s="259"/>
      <c r="AF98" s="259">
        <v>95</v>
      </c>
      <c r="AG98" s="267" t="s">
        <v>392</v>
      </c>
    </row>
    <row r="99" spans="30:33" ht="15" customHeight="1">
      <c r="AD99" s="265"/>
      <c r="AE99" s="7"/>
      <c r="AF99" s="8">
        <v>96</v>
      </c>
      <c r="AG99" s="257" t="s">
        <v>393</v>
      </c>
    </row>
    <row r="100" spans="30:33" ht="15" customHeight="1">
      <c r="AD100" s="265"/>
      <c r="AE100" s="4"/>
      <c r="AF100" s="5">
        <v>97</v>
      </c>
      <c r="AG100" s="256" t="s">
        <v>394</v>
      </c>
    </row>
    <row r="101" spans="30:33" ht="15" customHeight="1">
      <c r="AD101" s="265"/>
      <c r="AE101" s="9"/>
      <c r="AF101" s="11">
        <v>98</v>
      </c>
      <c r="AG101" s="12" t="s">
        <v>395</v>
      </c>
    </row>
    <row r="102" spans="30:33" ht="15" customHeight="1">
      <c r="AD102" s="265"/>
      <c r="AE102" s="4"/>
      <c r="AF102" s="5">
        <v>99</v>
      </c>
      <c r="AG102" s="256" t="s">
        <v>396</v>
      </c>
    </row>
    <row r="103" spans="30:33" ht="15" customHeight="1">
      <c r="AD103" s="265"/>
      <c r="AE103" s="9"/>
      <c r="AF103" s="11">
        <v>100</v>
      </c>
      <c r="AG103" s="12" t="s">
        <v>397</v>
      </c>
    </row>
    <row r="104" spans="30:33" ht="15" customHeight="1">
      <c r="AD104" s="265"/>
      <c r="AE104" s="4"/>
      <c r="AF104" s="5">
        <v>101</v>
      </c>
      <c r="AG104" s="256" t="s">
        <v>398</v>
      </c>
    </row>
    <row r="105" spans="30:33" ht="15" customHeight="1">
      <c r="AD105" s="265"/>
      <c r="AE105" s="9"/>
      <c r="AF105" s="11">
        <v>102</v>
      </c>
      <c r="AG105" s="12" t="s">
        <v>399</v>
      </c>
    </row>
    <row r="106" spans="30:33" ht="15" customHeight="1">
      <c r="AD106" s="265"/>
      <c r="AE106" s="9"/>
      <c r="AF106" s="268">
        <v>103</v>
      </c>
      <c r="AG106" s="269" t="s">
        <v>697</v>
      </c>
    </row>
    <row r="107" spans="30:33" ht="15" customHeight="1">
      <c r="AD107" s="265"/>
      <c r="AE107" s="9"/>
      <c r="AF107" s="270">
        <v>104</v>
      </c>
      <c r="AG107" s="271" t="s">
        <v>699</v>
      </c>
    </row>
    <row r="108" spans="30:33" ht="15" customHeight="1">
      <c r="AD108" s="264"/>
      <c r="AE108" s="4"/>
      <c r="AF108" s="5">
        <v>105</v>
      </c>
      <c r="AG108" s="256" t="s">
        <v>400</v>
      </c>
    </row>
    <row r="109" spans="30:33" ht="15" customHeight="1">
      <c r="AD109" s="261"/>
      <c r="AE109" s="259"/>
      <c r="AF109" s="259">
        <v>106</v>
      </c>
      <c r="AG109" s="267" t="s">
        <v>146</v>
      </c>
    </row>
    <row r="110" spans="30:33" ht="15" customHeight="1">
      <c r="AD110" s="265"/>
      <c r="AE110" s="7"/>
      <c r="AF110" s="8">
        <v>107</v>
      </c>
      <c r="AG110" s="257" t="s">
        <v>401</v>
      </c>
    </row>
    <row r="111" spans="30:33" ht="15" customHeight="1">
      <c r="AD111" s="265"/>
      <c r="AE111" s="7"/>
      <c r="AF111" s="8">
        <v>108</v>
      </c>
      <c r="AG111" s="257" t="s">
        <v>402</v>
      </c>
    </row>
    <row r="112" spans="30:33" ht="15" customHeight="1">
      <c r="AD112" s="265"/>
      <c r="AE112" s="4"/>
      <c r="AF112" s="5">
        <v>109</v>
      </c>
      <c r="AG112" s="256" t="s">
        <v>403</v>
      </c>
    </row>
    <row r="113" spans="30:33" ht="15" customHeight="1">
      <c r="AD113" s="265"/>
      <c r="AE113" s="10"/>
      <c r="AF113" s="13">
        <v>110</v>
      </c>
      <c r="AG113" s="258" t="s">
        <v>404</v>
      </c>
    </row>
    <row r="114" spans="30:33" ht="15" customHeight="1">
      <c r="AD114" s="264"/>
      <c r="AE114" s="10"/>
      <c r="AF114" s="13">
        <v>111</v>
      </c>
      <c r="AG114" s="258" t="s">
        <v>405</v>
      </c>
    </row>
    <row r="115" spans="30:33" ht="15" customHeight="1">
      <c r="AD115" s="14"/>
      <c r="AE115" s="15"/>
      <c r="AF115" s="15">
        <v>112</v>
      </c>
      <c r="AG115" s="16" t="s">
        <v>406</v>
      </c>
    </row>
    <row r="116" spans="30:33" ht="15" customHeight="1">
      <c r="AD116" s="261"/>
      <c r="AE116" s="259"/>
      <c r="AF116" s="259">
        <v>113</v>
      </c>
      <c r="AG116" s="267" t="s">
        <v>148</v>
      </c>
    </row>
    <row r="117" spans="30:33" ht="15" customHeight="1">
      <c r="AD117" s="265"/>
      <c r="AE117" s="4"/>
      <c r="AF117" s="5">
        <v>114</v>
      </c>
      <c r="AG117" s="256" t="s">
        <v>407</v>
      </c>
    </row>
    <row r="118" spans="30:33" ht="15" customHeight="1">
      <c r="AD118" s="264"/>
      <c r="AE118" s="10"/>
      <c r="AF118" s="13">
        <v>115</v>
      </c>
      <c r="AG118" s="258" t="s">
        <v>408</v>
      </c>
    </row>
    <row r="119" spans="30:33" ht="15" customHeight="1">
      <c r="AD119" s="261"/>
      <c r="AE119" s="259"/>
      <c r="AF119" s="259">
        <v>116</v>
      </c>
      <c r="AG119" s="267" t="s">
        <v>149</v>
      </c>
    </row>
    <row r="120" spans="30:33" ht="15" customHeight="1">
      <c r="AD120" s="265"/>
      <c r="AE120" s="4"/>
      <c r="AF120" s="5">
        <v>117</v>
      </c>
      <c r="AG120" s="256" t="s">
        <v>409</v>
      </c>
    </row>
    <row r="121" spans="30:33" ht="15" customHeight="1">
      <c r="AD121" s="265"/>
      <c r="AE121" s="10"/>
      <c r="AF121" s="13">
        <v>118</v>
      </c>
      <c r="AG121" s="258" t="s">
        <v>410</v>
      </c>
    </row>
    <row r="122" spans="30:33" ht="15" customHeight="1">
      <c r="AD122" s="262"/>
      <c r="AE122" s="4"/>
      <c r="AF122" s="5">
        <v>119</v>
      </c>
      <c r="AG122" s="256" t="s">
        <v>411</v>
      </c>
    </row>
    <row r="123" spans="30:33" ht="15" customHeight="1">
      <c r="AD123" s="264"/>
      <c r="AE123" s="10"/>
      <c r="AF123" s="13">
        <v>120</v>
      </c>
      <c r="AG123" s="258" t="s">
        <v>412</v>
      </c>
    </row>
    <row r="124" spans="30:33" ht="15" customHeight="1">
      <c r="AD124" s="14"/>
      <c r="AE124" s="15"/>
      <c r="AF124" s="15">
        <v>121</v>
      </c>
      <c r="AG124" s="16" t="s">
        <v>150</v>
      </c>
    </row>
    <row r="125" spans="30:33" ht="15" customHeight="1">
      <c r="AD125" s="261"/>
      <c r="AE125" s="259"/>
      <c r="AF125" s="259">
        <v>122</v>
      </c>
      <c r="AG125" s="267" t="s">
        <v>151</v>
      </c>
    </row>
    <row r="126" spans="30:33" ht="15" customHeight="1">
      <c r="AD126" s="265"/>
      <c r="AE126" s="7"/>
      <c r="AF126" s="8">
        <v>123</v>
      </c>
      <c r="AG126" s="257" t="s">
        <v>413</v>
      </c>
    </row>
    <row r="127" spans="30:33" ht="15" customHeight="1">
      <c r="AD127" s="265"/>
      <c r="AE127" s="4"/>
      <c r="AF127" s="5">
        <v>124</v>
      </c>
      <c r="AG127" s="256" t="s">
        <v>414</v>
      </c>
    </row>
    <row r="128" spans="30:33" ht="15" customHeight="1">
      <c r="AD128" s="265"/>
      <c r="AE128" s="10"/>
      <c r="AF128" s="13">
        <v>125</v>
      </c>
      <c r="AG128" s="258" t="s">
        <v>415</v>
      </c>
    </row>
    <row r="129" spans="30:33" ht="15" customHeight="1">
      <c r="AD129" s="264"/>
      <c r="AE129" s="10"/>
      <c r="AF129" s="13">
        <v>126</v>
      </c>
      <c r="AG129" s="258" t="s">
        <v>416</v>
      </c>
    </row>
    <row r="130" spans="30:33" ht="15" customHeight="1">
      <c r="AD130" s="261"/>
      <c r="AE130" s="259"/>
      <c r="AF130" s="259">
        <v>127</v>
      </c>
      <c r="AG130" s="267" t="s">
        <v>417</v>
      </c>
    </row>
    <row r="131" spans="30:33" ht="15" customHeight="1">
      <c r="AD131" s="265"/>
      <c r="AE131" s="7"/>
      <c r="AF131" s="8">
        <v>128</v>
      </c>
      <c r="AG131" s="257" t="s">
        <v>418</v>
      </c>
    </row>
    <row r="132" spans="30:33" ht="15" customHeight="1">
      <c r="AD132" s="265"/>
      <c r="AE132" s="7"/>
      <c r="AF132" s="8">
        <v>129</v>
      </c>
      <c r="AG132" s="257" t="s">
        <v>419</v>
      </c>
    </row>
    <row r="133" spans="30:33" ht="15" customHeight="1">
      <c r="AD133" s="265"/>
      <c r="AE133" s="4"/>
      <c r="AF133" s="5">
        <v>130</v>
      </c>
      <c r="AG133" s="256" t="s">
        <v>420</v>
      </c>
    </row>
    <row r="134" spans="30:33" ht="15" customHeight="1">
      <c r="AD134" s="265"/>
      <c r="AE134" s="10"/>
      <c r="AF134" s="13">
        <v>131</v>
      </c>
      <c r="AG134" s="258" t="s">
        <v>421</v>
      </c>
    </row>
    <row r="135" spans="30:33" ht="15" customHeight="1">
      <c r="AD135" s="264"/>
      <c r="AE135" s="10"/>
      <c r="AF135" s="13">
        <v>132</v>
      </c>
      <c r="AG135" s="258" t="s">
        <v>422</v>
      </c>
    </row>
    <row r="136" spans="30:33" ht="15" customHeight="1">
      <c r="AD136" s="14"/>
      <c r="AE136" s="15"/>
      <c r="AF136" s="15">
        <v>133</v>
      </c>
      <c r="AG136" s="16" t="s">
        <v>423</v>
      </c>
    </row>
    <row r="137" spans="30:33" ht="15" customHeight="1">
      <c r="AD137" s="14"/>
      <c r="AE137" s="15"/>
      <c r="AF137" s="15">
        <v>134</v>
      </c>
      <c r="AG137" s="16" t="s">
        <v>424</v>
      </c>
    </row>
    <row r="138" spans="30:33" ht="15" customHeight="1">
      <c r="AD138" s="14"/>
      <c r="AE138" s="15"/>
      <c r="AF138" s="15">
        <v>135</v>
      </c>
      <c r="AG138" s="16" t="s">
        <v>425</v>
      </c>
    </row>
  </sheetData>
  <sheetProtection algorithmName="SHA-512" hashValue="1CmFETVYKJw4/yBEpI+PnyhzMvo0I6scLl0RW933sb+lf531SwLULJByD7Acdw2kvV9t05qnj+4Ta4X6R9+ucw==" saltValue="a5P1jNRne41ZGzAHx6QYLQ==" spinCount="100000" sheet="1" objects="1" scenarios="1"/>
  <mergeCells count="64">
    <mergeCell ref="C33:Y33"/>
    <mergeCell ref="C28:Y28"/>
    <mergeCell ref="C29:Y29"/>
    <mergeCell ref="C30:Y30"/>
    <mergeCell ref="C31:Y31"/>
    <mergeCell ref="C32:Y32"/>
    <mergeCell ref="R41:U42"/>
    <mergeCell ref="V41:Y42"/>
    <mergeCell ref="J43:M44"/>
    <mergeCell ref="N43:Q44"/>
    <mergeCell ref="R43:U44"/>
    <mergeCell ref="V43:Y44"/>
    <mergeCell ref="R45:U46"/>
    <mergeCell ref="V45:Y46"/>
    <mergeCell ref="J49:Y50"/>
    <mergeCell ref="J47:M48"/>
    <mergeCell ref="N47:Q48"/>
    <mergeCell ref="R47:U48"/>
    <mergeCell ref="V47:Y48"/>
    <mergeCell ref="B45:I46"/>
    <mergeCell ref="B49:I50"/>
    <mergeCell ref="K53:P53"/>
    <mergeCell ref="J39:M40"/>
    <mergeCell ref="N39:Q40"/>
    <mergeCell ref="J45:M46"/>
    <mergeCell ref="N45:Q46"/>
    <mergeCell ref="J41:M42"/>
    <mergeCell ref="N41:Q42"/>
    <mergeCell ref="C41:I42"/>
    <mergeCell ref="C43:I44"/>
    <mergeCell ref="C47:I48"/>
    <mergeCell ref="B39:I40"/>
    <mergeCell ref="K13:M14"/>
    <mergeCell ref="K17:M18"/>
    <mergeCell ref="N37:Q38"/>
    <mergeCell ref="R37:U38"/>
    <mergeCell ref="J36:M38"/>
    <mergeCell ref="N36:U36"/>
    <mergeCell ref="G17:J18"/>
    <mergeCell ref="N17:R18"/>
    <mergeCell ref="S17:V18"/>
    <mergeCell ref="C21:Y21"/>
    <mergeCell ref="C22:Y22"/>
    <mergeCell ref="C23:Y23"/>
    <mergeCell ref="C24:Y24"/>
    <mergeCell ref="C25:Y25"/>
    <mergeCell ref="C26:Y26"/>
    <mergeCell ref="C27:Y27"/>
    <mergeCell ref="R39:U40"/>
    <mergeCell ref="V39:Y40"/>
    <mergeCell ref="W17:Y18"/>
    <mergeCell ref="V36:Y38"/>
    <mergeCell ref="R1:W1"/>
    <mergeCell ref="B3:Y4"/>
    <mergeCell ref="B7:Y10"/>
    <mergeCell ref="G13:J14"/>
    <mergeCell ref="B15:F16"/>
    <mergeCell ref="G15:H16"/>
    <mergeCell ref="I15:Y16"/>
    <mergeCell ref="S13:T14"/>
    <mergeCell ref="U13:Y14"/>
    <mergeCell ref="B13:F14"/>
    <mergeCell ref="N13:R14"/>
    <mergeCell ref="B17:F18"/>
  </mergeCells>
  <phoneticPr fontId="3"/>
  <dataValidations count="2">
    <dataValidation type="whole" allowBlank="1" showInputMessage="1" showErrorMessage="1" sqref="G15:H16">
      <formula1>1</formula1>
      <formula2>135</formula2>
    </dataValidation>
    <dataValidation type="list" allowBlank="1" showInputMessage="1" showErrorMessage="1" sqref="S13:T14">
      <formula1>"1,2"</formula1>
    </dataValidation>
  </dataValidations>
  <hyperlinks>
    <hyperlink ref="AF1" r:id="rId1"/>
  </hyperlinks>
  <pageMargins left="0.51181102362204722" right="0.51181102362204722" top="0.55118110236220474" bottom="0.55118110236220474" header="0.31496062992125984" footer="0.31496062992125984"/>
  <headerFooter>
    <oddFooter>&amp;C&amp;"ＭＳ Ｐゴシック,標準"&amp;9-　&amp;P　-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6"/>
  <sheetViews>
    <sheetView zoomScaleNormal="100" workbookViewId="0">
      <selection activeCell="A2" sqref="A2"/>
    </sheetView>
  </sheetViews>
  <sheetFormatPr defaultRowHeight="13.9" customHeight="1"/>
  <cols>
    <col min="1" max="2" width="3.75" style="143" customWidth="1"/>
    <col min="3" max="3" width="13.75" style="143" customWidth="1"/>
    <col min="4" max="4" width="2.625" style="143" customWidth="1"/>
    <col min="5" max="6" width="4.625" style="143" customWidth="1"/>
    <col min="7" max="7" width="3.375" style="143" customWidth="1"/>
    <col min="8" max="8" width="1.375" style="143" customWidth="1"/>
    <col min="9" max="9" width="13.875" style="143" customWidth="1"/>
    <col min="10" max="10" width="2.125" style="143" customWidth="1"/>
    <col min="11" max="11" width="1.5" style="143" customWidth="1"/>
    <col min="12" max="12" width="13.625" style="143" customWidth="1"/>
    <col min="13" max="14" width="1.875" style="143" customWidth="1"/>
    <col min="15" max="15" width="14.5" style="143" customWidth="1"/>
    <col min="16" max="17" width="1.875" style="143" customWidth="1"/>
    <col min="18" max="19" width="4.125" style="143" customWidth="1"/>
    <col min="20" max="20" width="2.5" style="143" customWidth="1"/>
    <col min="21" max="24" width="2.125" style="143" customWidth="1"/>
    <col min="25" max="25" width="5.875" style="143" customWidth="1"/>
    <col min="26" max="26" width="2.875" style="143" customWidth="1"/>
    <col min="27" max="27" width="2.5" style="143" customWidth="1"/>
    <col min="28" max="28" width="11.75" style="143" customWidth="1"/>
    <col min="29" max="30" width="1.875" style="143" customWidth="1"/>
    <col min="31" max="31" width="3.5" style="143" customWidth="1"/>
    <col min="32" max="32" width="9" style="143"/>
    <col min="33" max="33" width="9.375" style="143" bestFit="1" customWidth="1"/>
    <col min="34" max="260" width="9" style="143"/>
    <col min="261" max="262" width="3.75" style="143" customWidth="1"/>
    <col min="263" max="263" width="9.625" style="143" customWidth="1"/>
    <col min="264" max="264" width="9.125" style="143" customWidth="1"/>
    <col min="265" max="265" width="13" style="143" customWidth="1"/>
    <col min="266" max="266" width="2.125" style="143" customWidth="1"/>
    <col min="267" max="267" width="1.5" style="143" customWidth="1"/>
    <col min="268" max="268" width="12.25" style="143" customWidth="1"/>
    <col min="269" max="270" width="1.875" style="143" customWidth="1"/>
    <col min="271" max="271" width="11.375" style="143" customWidth="1"/>
    <col min="272" max="273" width="1.875" style="143" customWidth="1"/>
    <col min="274" max="274" width="6.875" style="143" customWidth="1"/>
    <col min="275" max="275" width="2.75" style="143" customWidth="1"/>
    <col min="276" max="276" width="9.125" style="143" customWidth="1"/>
    <col min="277" max="280" width="2.125" style="143" customWidth="1"/>
    <col min="281" max="281" width="12" style="143" customWidth="1"/>
    <col min="282" max="283" width="1.875" style="143" customWidth="1"/>
    <col min="284" max="284" width="13.875" style="143" customWidth="1"/>
    <col min="285" max="286" width="1.875" style="143" customWidth="1"/>
    <col min="287" max="287" width="3.5" style="143" customWidth="1"/>
    <col min="288" max="516" width="9" style="143"/>
    <col min="517" max="518" width="3.75" style="143" customWidth="1"/>
    <col min="519" max="519" width="9.625" style="143" customWidth="1"/>
    <col min="520" max="520" width="9.125" style="143" customWidth="1"/>
    <col min="521" max="521" width="13" style="143" customWidth="1"/>
    <col min="522" max="522" width="2.125" style="143" customWidth="1"/>
    <col min="523" max="523" width="1.5" style="143" customWidth="1"/>
    <col min="524" max="524" width="12.25" style="143" customWidth="1"/>
    <col min="525" max="526" width="1.875" style="143" customWidth="1"/>
    <col min="527" max="527" width="11.375" style="143" customWidth="1"/>
    <col min="528" max="529" width="1.875" style="143" customWidth="1"/>
    <col min="530" max="530" width="6.875" style="143" customWidth="1"/>
    <col min="531" max="531" width="2.75" style="143" customWidth="1"/>
    <col min="532" max="532" width="9.125" style="143" customWidth="1"/>
    <col min="533" max="536" width="2.125" style="143" customWidth="1"/>
    <col min="537" max="537" width="12" style="143" customWidth="1"/>
    <col min="538" max="539" width="1.875" style="143" customWidth="1"/>
    <col min="540" max="540" width="13.875" style="143" customWidth="1"/>
    <col min="541" max="542" width="1.875" style="143" customWidth="1"/>
    <col min="543" max="543" width="3.5" style="143" customWidth="1"/>
    <col min="544" max="772" width="9" style="143"/>
    <col min="773" max="774" width="3.75" style="143" customWidth="1"/>
    <col min="775" max="775" width="9.625" style="143" customWidth="1"/>
    <col min="776" max="776" width="9.125" style="143" customWidth="1"/>
    <col min="777" max="777" width="13" style="143" customWidth="1"/>
    <col min="778" max="778" width="2.125" style="143" customWidth="1"/>
    <col min="779" max="779" width="1.5" style="143" customWidth="1"/>
    <col min="780" max="780" width="12.25" style="143" customWidth="1"/>
    <col min="781" max="782" width="1.875" style="143" customWidth="1"/>
    <col min="783" max="783" width="11.375" style="143" customWidth="1"/>
    <col min="784" max="785" width="1.875" style="143" customWidth="1"/>
    <col min="786" max="786" width="6.875" style="143" customWidth="1"/>
    <col min="787" max="787" width="2.75" style="143" customWidth="1"/>
    <col min="788" max="788" width="9.125" style="143" customWidth="1"/>
    <col min="789" max="792" width="2.125" style="143" customWidth="1"/>
    <col min="793" max="793" width="12" style="143" customWidth="1"/>
    <col min="794" max="795" width="1.875" style="143" customWidth="1"/>
    <col min="796" max="796" width="13.875" style="143" customWidth="1"/>
    <col min="797" max="798" width="1.875" style="143" customWidth="1"/>
    <col min="799" max="799" width="3.5" style="143" customWidth="1"/>
    <col min="800" max="1028" width="9" style="143"/>
    <col min="1029" max="1030" width="3.75" style="143" customWidth="1"/>
    <col min="1031" max="1031" width="9.625" style="143" customWidth="1"/>
    <col min="1032" max="1032" width="9.125" style="143" customWidth="1"/>
    <col min="1033" max="1033" width="13" style="143" customWidth="1"/>
    <col min="1034" max="1034" width="2.125" style="143" customWidth="1"/>
    <col min="1035" max="1035" width="1.5" style="143" customWidth="1"/>
    <col min="1036" max="1036" width="12.25" style="143" customWidth="1"/>
    <col min="1037" max="1038" width="1.875" style="143" customWidth="1"/>
    <col min="1039" max="1039" width="11.375" style="143" customWidth="1"/>
    <col min="1040" max="1041" width="1.875" style="143" customWidth="1"/>
    <col min="1042" max="1042" width="6.875" style="143" customWidth="1"/>
    <col min="1043" max="1043" width="2.75" style="143" customWidth="1"/>
    <col min="1044" max="1044" width="9.125" style="143" customWidth="1"/>
    <col min="1045" max="1048" width="2.125" style="143" customWidth="1"/>
    <col min="1049" max="1049" width="12" style="143" customWidth="1"/>
    <col min="1050" max="1051" width="1.875" style="143" customWidth="1"/>
    <col min="1052" max="1052" width="13.875" style="143" customWidth="1"/>
    <col min="1053" max="1054" width="1.875" style="143" customWidth="1"/>
    <col min="1055" max="1055" width="3.5" style="143" customWidth="1"/>
    <col min="1056" max="1284" width="9" style="143"/>
    <col min="1285" max="1286" width="3.75" style="143" customWidth="1"/>
    <col min="1287" max="1287" width="9.625" style="143" customWidth="1"/>
    <col min="1288" max="1288" width="9.125" style="143" customWidth="1"/>
    <col min="1289" max="1289" width="13" style="143" customWidth="1"/>
    <col min="1290" max="1290" width="2.125" style="143" customWidth="1"/>
    <col min="1291" max="1291" width="1.5" style="143" customWidth="1"/>
    <col min="1292" max="1292" width="12.25" style="143" customWidth="1"/>
    <col min="1293" max="1294" width="1.875" style="143" customWidth="1"/>
    <col min="1295" max="1295" width="11.375" style="143" customWidth="1"/>
    <col min="1296" max="1297" width="1.875" style="143" customWidth="1"/>
    <col min="1298" max="1298" width="6.875" style="143" customWidth="1"/>
    <col min="1299" max="1299" width="2.75" style="143" customWidth="1"/>
    <col min="1300" max="1300" width="9.125" style="143" customWidth="1"/>
    <col min="1301" max="1304" width="2.125" style="143" customWidth="1"/>
    <col min="1305" max="1305" width="12" style="143" customWidth="1"/>
    <col min="1306" max="1307" width="1.875" style="143" customWidth="1"/>
    <col min="1308" max="1308" width="13.875" style="143" customWidth="1"/>
    <col min="1309" max="1310" width="1.875" style="143" customWidth="1"/>
    <col min="1311" max="1311" width="3.5" style="143" customWidth="1"/>
    <col min="1312" max="1540" width="9" style="143"/>
    <col min="1541" max="1542" width="3.75" style="143" customWidth="1"/>
    <col min="1543" max="1543" width="9.625" style="143" customWidth="1"/>
    <col min="1544" max="1544" width="9.125" style="143" customWidth="1"/>
    <col min="1545" max="1545" width="13" style="143" customWidth="1"/>
    <col min="1546" max="1546" width="2.125" style="143" customWidth="1"/>
    <col min="1547" max="1547" width="1.5" style="143" customWidth="1"/>
    <col min="1548" max="1548" width="12.25" style="143" customWidth="1"/>
    <col min="1549" max="1550" width="1.875" style="143" customWidth="1"/>
    <col min="1551" max="1551" width="11.375" style="143" customWidth="1"/>
    <col min="1552" max="1553" width="1.875" style="143" customWidth="1"/>
    <col min="1554" max="1554" width="6.875" style="143" customWidth="1"/>
    <col min="1555" max="1555" width="2.75" style="143" customWidth="1"/>
    <col min="1556" max="1556" width="9.125" style="143" customWidth="1"/>
    <col min="1557" max="1560" width="2.125" style="143" customWidth="1"/>
    <col min="1561" max="1561" width="12" style="143" customWidth="1"/>
    <col min="1562" max="1563" width="1.875" style="143" customWidth="1"/>
    <col min="1564" max="1564" width="13.875" style="143" customWidth="1"/>
    <col min="1565" max="1566" width="1.875" style="143" customWidth="1"/>
    <col min="1567" max="1567" width="3.5" style="143" customWidth="1"/>
    <col min="1568" max="1796" width="9" style="143"/>
    <col min="1797" max="1798" width="3.75" style="143" customWidth="1"/>
    <col min="1799" max="1799" width="9.625" style="143" customWidth="1"/>
    <col min="1800" max="1800" width="9.125" style="143" customWidth="1"/>
    <col min="1801" max="1801" width="13" style="143" customWidth="1"/>
    <col min="1802" max="1802" width="2.125" style="143" customWidth="1"/>
    <col min="1803" max="1803" width="1.5" style="143" customWidth="1"/>
    <col min="1804" max="1804" width="12.25" style="143" customWidth="1"/>
    <col min="1805" max="1806" width="1.875" style="143" customWidth="1"/>
    <col min="1807" max="1807" width="11.375" style="143" customWidth="1"/>
    <col min="1808" max="1809" width="1.875" style="143" customWidth="1"/>
    <col min="1810" max="1810" width="6.875" style="143" customWidth="1"/>
    <col min="1811" max="1811" width="2.75" style="143" customWidth="1"/>
    <col min="1812" max="1812" width="9.125" style="143" customWidth="1"/>
    <col min="1813" max="1816" width="2.125" style="143" customWidth="1"/>
    <col min="1817" max="1817" width="12" style="143" customWidth="1"/>
    <col min="1818" max="1819" width="1.875" style="143" customWidth="1"/>
    <col min="1820" max="1820" width="13.875" style="143" customWidth="1"/>
    <col min="1821" max="1822" width="1.875" style="143" customWidth="1"/>
    <col min="1823" max="1823" width="3.5" style="143" customWidth="1"/>
    <col min="1824" max="2052" width="9" style="143"/>
    <col min="2053" max="2054" width="3.75" style="143" customWidth="1"/>
    <col min="2055" max="2055" width="9.625" style="143" customWidth="1"/>
    <col min="2056" max="2056" width="9.125" style="143" customWidth="1"/>
    <col min="2057" max="2057" width="13" style="143" customWidth="1"/>
    <col min="2058" max="2058" width="2.125" style="143" customWidth="1"/>
    <col min="2059" max="2059" width="1.5" style="143" customWidth="1"/>
    <col min="2060" max="2060" width="12.25" style="143" customWidth="1"/>
    <col min="2061" max="2062" width="1.875" style="143" customWidth="1"/>
    <col min="2063" max="2063" width="11.375" style="143" customWidth="1"/>
    <col min="2064" max="2065" width="1.875" style="143" customWidth="1"/>
    <col min="2066" max="2066" width="6.875" style="143" customWidth="1"/>
    <col min="2067" max="2067" width="2.75" style="143" customWidth="1"/>
    <col min="2068" max="2068" width="9.125" style="143" customWidth="1"/>
    <col min="2069" max="2072" width="2.125" style="143" customWidth="1"/>
    <col min="2073" max="2073" width="12" style="143" customWidth="1"/>
    <col min="2074" max="2075" width="1.875" style="143" customWidth="1"/>
    <col min="2076" max="2076" width="13.875" style="143" customWidth="1"/>
    <col min="2077" max="2078" width="1.875" style="143" customWidth="1"/>
    <col min="2079" max="2079" width="3.5" style="143" customWidth="1"/>
    <col min="2080" max="2308" width="9" style="143"/>
    <col min="2309" max="2310" width="3.75" style="143" customWidth="1"/>
    <col min="2311" max="2311" width="9.625" style="143" customWidth="1"/>
    <col min="2312" max="2312" width="9.125" style="143" customWidth="1"/>
    <col min="2313" max="2313" width="13" style="143" customWidth="1"/>
    <col min="2314" max="2314" width="2.125" style="143" customWidth="1"/>
    <col min="2315" max="2315" width="1.5" style="143" customWidth="1"/>
    <col min="2316" max="2316" width="12.25" style="143" customWidth="1"/>
    <col min="2317" max="2318" width="1.875" style="143" customWidth="1"/>
    <col min="2319" max="2319" width="11.375" style="143" customWidth="1"/>
    <col min="2320" max="2321" width="1.875" style="143" customWidth="1"/>
    <col min="2322" max="2322" width="6.875" style="143" customWidth="1"/>
    <col min="2323" max="2323" width="2.75" style="143" customWidth="1"/>
    <col min="2324" max="2324" width="9.125" style="143" customWidth="1"/>
    <col min="2325" max="2328" width="2.125" style="143" customWidth="1"/>
    <col min="2329" max="2329" width="12" style="143" customWidth="1"/>
    <col min="2330" max="2331" width="1.875" style="143" customWidth="1"/>
    <col min="2332" max="2332" width="13.875" style="143" customWidth="1"/>
    <col min="2333" max="2334" width="1.875" style="143" customWidth="1"/>
    <col min="2335" max="2335" width="3.5" style="143" customWidth="1"/>
    <col min="2336" max="2564" width="9" style="143"/>
    <col min="2565" max="2566" width="3.75" style="143" customWidth="1"/>
    <col min="2567" max="2567" width="9.625" style="143" customWidth="1"/>
    <col min="2568" max="2568" width="9.125" style="143" customWidth="1"/>
    <col min="2569" max="2569" width="13" style="143" customWidth="1"/>
    <col min="2570" max="2570" width="2.125" style="143" customWidth="1"/>
    <col min="2571" max="2571" width="1.5" style="143" customWidth="1"/>
    <col min="2572" max="2572" width="12.25" style="143" customWidth="1"/>
    <col min="2573" max="2574" width="1.875" style="143" customWidth="1"/>
    <col min="2575" max="2575" width="11.375" style="143" customWidth="1"/>
    <col min="2576" max="2577" width="1.875" style="143" customWidth="1"/>
    <col min="2578" max="2578" width="6.875" style="143" customWidth="1"/>
    <col min="2579" max="2579" width="2.75" style="143" customWidth="1"/>
    <col min="2580" max="2580" width="9.125" style="143" customWidth="1"/>
    <col min="2581" max="2584" width="2.125" style="143" customWidth="1"/>
    <col min="2585" max="2585" width="12" style="143" customWidth="1"/>
    <col min="2586" max="2587" width="1.875" style="143" customWidth="1"/>
    <col min="2588" max="2588" width="13.875" style="143" customWidth="1"/>
    <col min="2589" max="2590" width="1.875" style="143" customWidth="1"/>
    <col min="2591" max="2591" width="3.5" style="143" customWidth="1"/>
    <col min="2592" max="2820" width="9" style="143"/>
    <col min="2821" max="2822" width="3.75" style="143" customWidth="1"/>
    <col min="2823" max="2823" width="9.625" style="143" customWidth="1"/>
    <col min="2824" max="2824" width="9.125" style="143" customWidth="1"/>
    <col min="2825" max="2825" width="13" style="143" customWidth="1"/>
    <col min="2826" max="2826" width="2.125" style="143" customWidth="1"/>
    <col min="2827" max="2827" width="1.5" style="143" customWidth="1"/>
    <col min="2828" max="2828" width="12.25" style="143" customWidth="1"/>
    <col min="2829" max="2830" width="1.875" style="143" customWidth="1"/>
    <col min="2831" max="2831" width="11.375" style="143" customWidth="1"/>
    <col min="2832" max="2833" width="1.875" style="143" customWidth="1"/>
    <col min="2834" max="2834" width="6.875" style="143" customWidth="1"/>
    <col min="2835" max="2835" width="2.75" style="143" customWidth="1"/>
    <col min="2836" max="2836" width="9.125" style="143" customWidth="1"/>
    <col min="2837" max="2840" width="2.125" style="143" customWidth="1"/>
    <col min="2841" max="2841" width="12" style="143" customWidth="1"/>
    <col min="2842" max="2843" width="1.875" style="143" customWidth="1"/>
    <col min="2844" max="2844" width="13.875" style="143" customWidth="1"/>
    <col min="2845" max="2846" width="1.875" style="143" customWidth="1"/>
    <col min="2847" max="2847" width="3.5" style="143" customWidth="1"/>
    <col min="2848" max="3076" width="9" style="143"/>
    <col min="3077" max="3078" width="3.75" style="143" customWidth="1"/>
    <col min="3079" max="3079" width="9.625" style="143" customWidth="1"/>
    <col min="3080" max="3080" width="9.125" style="143" customWidth="1"/>
    <col min="3081" max="3081" width="13" style="143" customWidth="1"/>
    <col min="3082" max="3082" width="2.125" style="143" customWidth="1"/>
    <col min="3083" max="3083" width="1.5" style="143" customWidth="1"/>
    <col min="3084" max="3084" width="12.25" style="143" customWidth="1"/>
    <col min="3085" max="3086" width="1.875" style="143" customWidth="1"/>
    <col min="3087" max="3087" width="11.375" style="143" customWidth="1"/>
    <col min="3088" max="3089" width="1.875" style="143" customWidth="1"/>
    <col min="3090" max="3090" width="6.875" style="143" customWidth="1"/>
    <col min="3091" max="3091" width="2.75" style="143" customWidth="1"/>
    <col min="3092" max="3092" width="9.125" style="143" customWidth="1"/>
    <col min="3093" max="3096" width="2.125" style="143" customWidth="1"/>
    <col min="3097" max="3097" width="12" style="143" customWidth="1"/>
    <col min="3098" max="3099" width="1.875" style="143" customWidth="1"/>
    <col min="3100" max="3100" width="13.875" style="143" customWidth="1"/>
    <col min="3101" max="3102" width="1.875" style="143" customWidth="1"/>
    <col min="3103" max="3103" width="3.5" style="143" customWidth="1"/>
    <col min="3104" max="3332" width="9" style="143"/>
    <col min="3333" max="3334" width="3.75" style="143" customWidth="1"/>
    <col min="3335" max="3335" width="9.625" style="143" customWidth="1"/>
    <col min="3336" max="3336" width="9.125" style="143" customWidth="1"/>
    <col min="3337" max="3337" width="13" style="143" customWidth="1"/>
    <col min="3338" max="3338" width="2.125" style="143" customWidth="1"/>
    <col min="3339" max="3339" width="1.5" style="143" customWidth="1"/>
    <col min="3340" max="3340" width="12.25" style="143" customWidth="1"/>
    <col min="3341" max="3342" width="1.875" style="143" customWidth="1"/>
    <col min="3343" max="3343" width="11.375" style="143" customWidth="1"/>
    <col min="3344" max="3345" width="1.875" style="143" customWidth="1"/>
    <col min="3346" max="3346" width="6.875" style="143" customWidth="1"/>
    <col min="3347" max="3347" width="2.75" style="143" customWidth="1"/>
    <col min="3348" max="3348" width="9.125" style="143" customWidth="1"/>
    <col min="3349" max="3352" width="2.125" style="143" customWidth="1"/>
    <col min="3353" max="3353" width="12" style="143" customWidth="1"/>
    <col min="3354" max="3355" width="1.875" style="143" customWidth="1"/>
    <col min="3356" max="3356" width="13.875" style="143" customWidth="1"/>
    <col min="3357" max="3358" width="1.875" style="143" customWidth="1"/>
    <col min="3359" max="3359" width="3.5" style="143" customWidth="1"/>
    <col min="3360" max="3588" width="9" style="143"/>
    <col min="3589" max="3590" width="3.75" style="143" customWidth="1"/>
    <col min="3591" max="3591" width="9.625" style="143" customWidth="1"/>
    <col min="3592" max="3592" width="9.125" style="143" customWidth="1"/>
    <col min="3593" max="3593" width="13" style="143" customWidth="1"/>
    <col min="3594" max="3594" width="2.125" style="143" customWidth="1"/>
    <col min="3595" max="3595" width="1.5" style="143" customWidth="1"/>
    <col min="3596" max="3596" width="12.25" style="143" customWidth="1"/>
    <col min="3597" max="3598" width="1.875" style="143" customWidth="1"/>
    <col min="3599" max="3599" width="11.375" style="143" customWidth="1"/>
    <col min="3600" max="3601" width="1.875" style="143" customWidth="1"/>
    <col min="3602" max="3602" width="6.875" style="143" customWidth="1"/>
    <col min="3603" max="3603" width="2.75" style="143" customWidth="1"/>
    <col min="3604" max="3604" width="9.125" style="143" customWidth="1"/>
    <col min="3605" max="3608" width="2.125" style="143" customWidth="1"/>
    <col min="3609" max="3609" width="12" style="143" customWidth="1"/>
    <col min="3610" max="3611" width="1.875" style="143" customWidth="1"/>
    <col min="3612" max="3612" width="13.875" style="143" customWidth="1"/>
    <col min="3613" max="3614" width="1.875" style="143" customWidth="1"/>
    <col min="3615" max="3615" width="3.5" style="143" customWidth="1"/>
    <col min="3616" max="3844" width="9" style="143"/>
    <col min="3845" max="3846" width="3.75" style="143" customWidth="1"/>
    <col min="3847" max="3847" width="9.625" style="143" customWidth="1"/>
    <col min="3848" max="3848" width="9.125" style="143" customWidth="1"/>
    <col min="3849" max="3849" width="13" style="143" customWidth="1"/>
    <col min="3850" max="3850" width="2.125" style="143" customWidth="1"/>
    <col min="3851" max="3851" width="1.5" style="143" customWidth="1"/>
    <col min="3852" max="3852" width="12.25" style="143" customWidth="1"/>
    <col min="3853" max="3854" width="1.875" style="143" customWidth="1"/>
    <col min="3855" max="3855" width="11.375" style="143" customWidth="1"/>
    <col min="3856" max="3857" width="1.875" style="143" customWidth="1"/>
    <col min="3858" max="3858" width="6.875" style="143" customWidth="1"/>
    <col min="3859" max="3859" width="2.75" style="143" customWidth="1"/>
    <col min="3860" max="3860" width="9.125" style="143" customWidth="1"/>
    <col min="3861" max="3864" width="2.125" style="143" customWidth="1"/>
    <col min="3865" max="3865" width="12" style="143" customWidth="1"/>
    <col min="3866" max="3867" width="1.875" style="143" customWidth="1"/>
    <col min="3868" max="3868" width="13.875" style="143" customWidth="1"/>
    <col min="3869" max="3870" width="1.875" style="143" customWidth="1"/>
    <col min="3871" max="3871" width="3.5" style="143" customWidth="1"/>
    <col min="3872" max="4100" width="9" style="143"/>
    <col min="4101" max="4102" width="3.75" style="143" customWidth="1"/>
    <col min="4103" max="4103" width="9.625" style="143" customWidth="1"/>
    <col min="4104" max="4104" width="9.125" style="143" customWidth="1"/>
    <col min="4105" max="4105" width="13" style="143" customWidth="1"/>
    <col min="4106" max="4106" width="2.125" style="143" customWidth="1"/>
    <col min="4107" max="4107" width="1.5" style="143" customWidth="1"/>
    <col min="4108" max="4108" width="12.25" style="143" customWidth="1"/>
    <col min="4109" max="4110" width="1.875" style="143" customWidth="1"/>
    <col min="4111" max="4111" width="11.375" style="143" customWidth="1"/>
    <col min="4112" max="4113" width="1.875" style="143" customWidth="1"/>
    <col min="4114" max="4114" width="6.875" style="143" customWidth="1"/>
    <col min="4115" max="4115" width="2.75" style="143" customWidth="1"/>
    <col min="4116" max="4116" width="9.125" style="143" customWidth="1"/>
    <col min="4117" max="4120" width="2.125" style="143" customWidth="1"/>
    <col min="4121" max="4121" width="12" style="143" customWidth="1"/>
    <col min="4122" max="4123" width="1.875" style="143" customWidth="1"/>
    <col min="4124" max="4124" width="13.875" style="143" customWidth="1"/>
    <col min="4125" max="4126" width="1.875" style="143" customWidth="1"/>
    <col min="4127" max="4127" width="3.5" style="143" customWidth="1"/>
    <col min="4128" max="4356" width="9" style="143"/>
    <col min="4357" max="4358" width="3.75" style="143" customWidth="1"/>
    <col min="4359" max="4359" width="9.625" style="143" customWidth="1"/>
    <col min="4360" max="4360" width="9.125" style="143" customWidth="1"/>
    <col min="4361" max="4361" width="13" style="143" customWidth="1"/>
    <col min="4362" max="4362" width="2.125" style="143" customWidth="1"/>
    <col min="4363" max="4363" width="1.5" style="143" customWidth="1"/>
    <col min="4364" max="4364" width="12.25" style="143" customWidth="1"/>
    <col min="4365" max="4366" width="1.875" style="143" customWidth="1"/>
    <col min="4367" max="4367" width="11.375" style="143" customWidth="1"/>
    <col min="4368" max="4369" width="1.875" style="143" customWidth="1"/>
    <col min="4370" max="4370" width="6.875" style="143" customWidth="1"/>
    <col min="4371" max="4371" width="2.75" style="143" customWidth="1"/>
    <col min="4372" max="4372" width="9.125" style="143" customWidth="1"/>
    <col min="4373" max="4376" width="2.125" style="143" customWidth="1"/>
    <col min="4377" max="4377" width="12" style="143" customWidth="1"/>
    <col min="4378" max="4379" width="1.875" style="143" customWidth="1"/>
    <col min="4380" max="4380" width="13.875" style="143" customWidth="1"/>
    <col min="4381" max="4382" width="1.875" style="143" customWidth="1"/>
    <col min="4383" max="4383" width="3.5" style="143" customWidth="1"/>
    <col min="4384" max="4612" width="9" style="143"/>
    <col min="4613" max="4614" width="3.75" style="143" customWidth="1"/>
    <col min="4615" max="4615" width="9.625" style="143" customWidth="1"/>
    <col min="4616" max="4616" width="9.125" style="143" customWidth="1"/>
    <col min="4617" max="4617" width="13" style="143" customWidth="1"/>
    <col min="4618" max="4618" width="2.125" style="143" customWidth="1"/>
    <col min="4619" max="4619" width="1.5" style="143" customWidth="1"/>
    <col min="4620" max="4620" width="12.25" style="143" customWidth="1"/>
    <col min="4621" max="4622" width="1.875" style="143" customWidth="1"/>
    <col min="4623" max="4623" width="11.375" style="143" customWidth="1"/>
    <col min="4624" max="4625" width="1.875" style="143" customWidth="1"/>
    <col min="4626" max="4626" width="6.875" style="143" customWidth="1"/>
    <col min="4627" max="4627" width="2.75" style="143" customWidth="1"/>
    <col min="4628" max="4628" width="9.125" style="143" customWidth="1"/>
    <col min="4629" max="4632" width="2.125" style="143" customWidth="1"/>
    <col min="4633" max="4633" width="12" style="143" customWidth="1"/>
    <col min="4634" max="4635" width="1.875" style="143" customWidth="1"/>
    <col min="4636" max="4636" width="13.875" style="143" customWidth="1"/>
    <col min="4637" max="4638" width="1.875" style="143" customWidth="1"/>
    <col min="4639" max="4639" width="3.5" style="143" customWidth="1"/>
    <col min="4640" max="4868" width="9" style="143"/>
    <col min="4869" max="4870" width="3.75" style="143" customWidth="1"/>
    <col min="4871" max="4871" width="9.625" style="143" customWidth="1"/>
    <col min="4872" max="4872" width="9.125" style="143" customWidth="1"/>
    <col min="4873" max="4873" width="13" style="143" customWidth="1"/>
    <col min="4874" max="4874" width="2.125" style="143" customWidth="1"/>
    <col min="4875" max="4875" width="1.5" style="143" customWidth="1"/>
    <col min="4876" max="4876" width="12.25" style="143" customWidth="1"/>
    <col min="4877" max="4878" width="1.875" style="143" customWidth="1"/>
    <col min="4879" max="4879" width="11.375" style="143" customWidth="1"/>
    <col min="4880" max="4881" width="1.875" style="143" customWidth="1"/>
    <col min="4882" max="4882" width="6.875" style="143" customWidth="1"/>
    <col min="4883" max="4883" width="2.75" style="143" customWidth="1"/>
    <col min="4884" max="4884" width="9.125" style="143" customWidth="1"/>
    <col min="4885" max="4888" width="2.125" style="143" customWidth="1"/>
    <col min="4889" max="4889" width="12" style="143" customWidth="1"/>
    <col min="4890" max="4891" width="1.875" style="143" customWidth="1"/>
    <col min="4892" max="4892" width="13.875" style="143" customWidth="1"/>
    <col min="4893" max="4894" width="1.875" style="143" customWidth="1"/>
    <col min="4895" max="4895" width="3.5" style="143" customWidth="1"/>
    <col min="4896" max="5124" width="9" style="143"/>
    <col min="5125" max="5126" width="3.75" style="143" customWidth="1"/>
    <col min="5127" max="5127" width="9.625" style="143" customWidth="1"/>
    <col min="5128" max="5128" width="9.125" style="143" customWidth="1"/>
    <col min="5129" max="5129" width="13" style="143" customWidth="1"/>
    <col min="5130" max="5130" width="2.125" style="143" customWidth="1"/>
    <col min="5131" max="5131" width="1.5" style="143" customWidth="1"/>
    <col min="5132" max="5132" width="12.25" style="143" customWidth="1"/>
    <col min="5133" max="5134" width="1.875" style="143" customWidth="1"/>
    <col min="5135" max="5135" width="11.375" style="143" customWidth="1"/>
    <col min="5136" max="5137" width="1.875" style="143" customWidth="1"/>
    <col min="5138" max="5138" width="6.875" style="143" customWidth="1"/>
    <col min="5139" max="5139" width="2.75" style="143" customWidth="1"/>
    <col min="5140" max="5140" width="9.125" style="143" customWidth="1"/>
    <col min="5141" max="5144" width="2.125" style="143" customWidth="1"/>
    <col min="5145" max="5145" width="12" style="143" customWidth="1"/>
    <col min="5146" max="5147" width="1.875" style="143" customWidth="1"/>
    <col min="5148" max="5148" width="13.875" style="143" customWidth="1"/>
    <col min="5149" max="5150" width="1.875" style="143" customWidth="1"/>
    <col min="5151" max="5151" width="3.5" style="143" customWidth="1"/>
    <col min="5152" max="5380" width="9" style="143"/>
    <col min="5381" max="5382" width="3.75" style="143" customWidth="1"/>
    <col min="5383" max="5383" width="9.625" style="143" customWidth="1"/>
    <col min="5384" max="5384" width="9.125" style="143" customWidth="1"/>
    <col min="5385" max="5385" width="13" style="143" customWidth="1"/>
    <col min="5386" max="5386" width="2.125" style="143" customWidth="1"/>
    <col min="5387" max="5387" width="1.5" style="143" customWidth="1"/>
    <col min="5388" max="5388" width="12.25" style="143" customWidth="1"/>
    <col min="5389" max="5390" width="1.875" style="143" customWidth="1"/>
    <col min="5391" max="5391" width="11.375" style="143" customWidth="1"/>
    <col min="5392" max="5393" width="1.875" style="143" customWidth="1"/>
    <col min="5394" max="5394" width="6.875" style="143" customWidth="1"/>
    <col min="5395" max="5395" width="2.75" style="143" customWidth="1"/>
    <col min="5396" max="5396" width="9.125" style="143" customWidth="1"/>
    <col min="5397" max="5400" width="2.125" style="143" customWidth="1"/>
    <col min="5401" max="5401" width="12" style="143" customWidth="1"/>
    <col min="5402" max="5403" width="1.875" style="143" customWidth="1"/>
    <col min="5404" max="5404" width="13.875" style="143" customWidth="1"/>
    <col min="5405" max="5406" width="1.875" style="143" customWidth="1"/>
    <col min="5407" max="5407" width="3.5" style="143" customWidth="1"/>
    <col min="5408" max="5636" width="9" style="143"/>
    <col min="5637" max="5638" width="3.75" style="143" customWidth="1"/>
    <col min="5639" max="5639" width="9.625" style="143" customWidth="1"/>
    <col min="5640" max="5640" width="9.125" style="143" customWidth="1"/>
    <col min="5641" max="5641" width="13" style="143" customWidth="1"/>
    <col min="5642" max="5642" width="2.125" style="143" customWidth="1"/>
    <col min="5643" max="5643" width="1.5" style="143" customWidth="1"/>
    <col min="5644" max="5644" width="12.25" style="143" customWidth="1"/>
    <col min="5645" max="5646" width="1.875" style="143" customWidth="1"/>
    <col min="5647" max="5647" width="11.375" style="143" customWidth="1"/>
    <col min="5648" max="5649" width="1.875" style="143" customWidth="1"/>
    <col min="5650" max="5650" width="6.875" style="143" customWidth="1"/>
    <col min="5651" max="5651" width="2.75" style="143" customWidth="1"/>
    <col min="5652" max="5652" width="9.125" style="143" customWidth="1"/>
    <col min="5653" max="5656" width="2.125" style="143" customWidth="1"/>
    <col min="5657" max="5657" width="12" style="143" customWidth="1"/>
    <col min="5658" max="5659" width="1.875" style="143" customWidth="1"/>
    <col min="5660" max="5660" width="13.875" style="143" customWidth="1"/>
    <col min="5661" max="5662" width="1.875" style="143" customWidth="1"/>
    <col min="5663" max="5663" width="3.5" style="143" customWidth="1"/>
    <col min="5664" max="5892" width="9" style="143"/>
    <col min="5893" max="5894" width="3.75" style="143" customWidth="1"/>
    <col min="5895" max="5895" width="9.625" style="143" customWidth="1"/>
    <col min="5896" max="5896" width="9.125" style="143" customWidth="1"/>
    <col min="5897" max="5897" width="13" style="143" customWidth="1"/>
    <col min="5898" max="5898" width="2.125" style="143" customWidth="1"/>
    <col min="5899" max="5899" width="1.5" style="143" customWidth="1"/>
    <col min="5900" max="5900" width="12.25" style="143" customWidth="1"/>
    <col min="5901" max="5902" width="1.875" style="143" customWidth="1"/>
    <col min="5903" max="5903" width="11.375" style="143" customWidth="1"/>
    <col min="5904" max="5905" width="1.875" style="143" customWidth="1"/>
    <col min="5906" max="5906" width="6.875" style="143" customWidth="1"/>
    <col min="5907" max="5907" width="2.75" style="143" customWidth="1"/>
    <col min="5908" max="5908" width="9.125" style="143" customWidth="1"/>
    <col min="5909" max="5912" width="2.125" style="143" customWidth="1"/>
    <col min="5913" max="5913" width="12" style="143" customWidth="1"/>
    <col min="5914" max="5915" width="1.875" style="143" customWidth="1"/>
    <col min="5916" max="5916" width="13.875" style="143" customWidth="1"/>
    <col min="5917" max="5918" width="1.875" style="143" customWidth="1"/>
    <col min="5919" max="5919" width="3.5" style="143" customWidth="1"/>
    <col min="5920" max="6148" width="9" style="143"/>
    <col min="6149" max="6150" width="3.75" style="143" customWidth="1"/>
    <col min="6151" max="6151" width="9.625" style="143" customWidth="1"/>
    <col min="6152" max="6152" width="9.125" style="143" customWidth="1"/>
    <col min="6153" max="6153" width="13" style="143" customWidth="1"/>
    <col min="6154" max="6154" width="2.125" style="143" customWidth="1"/>
    <col min="6155" max="6155" width="1.5" style="143" customWidth="1"/>
    <col min="6156" max="6156" width="12.25" style="143" customWidth="1"/>
    <col min="6157" max="6158" width="1.875" style="143" customWidth="1"/>
    <col min="6159" max="6159" width="11.375" style="143" customWidth="1"/>
    <col min="6160" max="6161" width="1.875" style="143" customWidth="1"/>
    <col min="6162" max="6162" width="6.875" style="143" customWidth="1"/>
    <col min="6163" max="6163" width="2.75" style="143" customWidth="1"/>
    <col min="6164" max="6164" width="9.125" style="143" customWidth="1"/>
    <col min="6165" max="6168" width="2.125" style="143" customWidth="1"/>
    <col min="6169" max="6169" width="12" style="143" customWidth="1"/>
    <col min="6170" max="6171" width="1.875" style="143" customWidth="1"/>
    <col min="6172" max="6172" width="13.875" style="143" customWidth="1"/>
    <col min="6173" max="6174" width="1.875" style="143" customWidth="1"/>
    <col min="6175" max="6175" width="3.5" style="143" customWidth="1"/>
    <col min="6176" max="6404" width="9" style="143"/>
    <col min="6405" max="6406" width="3.75" style="143" customWidth="1"/>
    <col min="6407" max="6407" width="9.625" style="143" customWidth="1"/>
    <col min="6408" max="6408" width="9.125" style="143" customWidth="1"/>
    <col min="6409" max="6409" width="13" style="143" customWidth="1"/>
    <col min="6410" max="6410" width="2.125" style="143" customWidth="1"/>
    <col min="6411" max="6411" width="1.5" style="143" customWidth="1"/>
    <col min="6412" max="6412" width="12.25" style="143" customWidth="1"/>
    <col min="6413" max="6414" width="1.875" style="143" customWidth="1"/>
    <col min="6415" max="6415" width="11.375" style="143" customWidth="1"/>
    <col min="6416" max="6417" width="1.875" style="143" customWidth="1"/>
    <col min="6418" max="6418" width="6.875" style="143" customWidth="1"/>
    <col min="6419" max="6419" width="2.75" style="143" customWidth="1"/>
    <col min="6420" max="6420" width="9.125" style="143" customWidth="1"/>
    <col min="6421" max="6424" width="2.125" style="143" customWidth="1"/>
    <col min="6425" max="6425" width="12" style="143" customWidth="1"/>
    <col min="6426" max="6427" width="1.875" style="143" customWidth="1"/>
    <col min="6428" max="6428" width="13.875" style="143" customWidth="1"/>
    <col min="6429" max="6430" width="1.875" style="143" customWidth="1"/>
    <col min="6431" max="6431" width="3.5" style="143" customWidth="1"/>
    <col min="6432" max="6660" width="9" style="143"/>
    <col min="6661" max="6662" width="3.75" style="143" customWidth="1"/>
    <col min="6663" max="6663" width="9.625" style="143" customWidth="1"/>
    <col min="6664" max="6664" width="9.125" style="143" customWidth="1"/>
    <col min="6665" max="6665" width="13" style="143" customWidth="1"/>
    <col min="6666" max="6666" width="2.125" style="143" customWidth="1"/>
    <col min="6667" max="6667" width="1.5" style="143" customWidth="1"/>
    <col min="6668" max="6668" width="12.25" style="143" customWidth="1"/>
    <col min="6669" max="6670" width="1.875" style="143" customWidth="1"/>
    <col min="6671" max="6671" width="11.375" style="143" customWidth="1"/>
    <col min="6672" max="6673" width="1.875" style="143" customWidth="1"/>
    <col min="6674" max="6674" width="6.875" style="143" customWidth="1"/>
    <col min="6675" max="6675" width="2.75" style="143" customWidth="1"/>
    <col min="6676" max="6676" width="9.125" style="143" customWidth="1"/>
    <col min="6677" max="6680" width="2.125" style="143" customWidth="1"/>
    <col min="6681" max="6681" width="12" style="143" customWidth="1"/>
    <col min="6682" max="6683" width="1.875" style="143" customWidth="1"/>
    <col min="6684" max="6684" width="13.875" style="143" customWidth="1"/>
    <col min="6685" max="6686" width="1.875" style="143" customWidth="1"/>
    <col min="6687" max="6687" width="3.5" style="143" customWidth="1"/>
    <col min="6688" max="6916" width="9" style="143"/>
    <col min="6917" max="6918" width="3.75" style="143" customWidth="1"/>
    <col min="6919" max="6919" width="9.625" style="143" customWidth="1"/>
    <col min="6920" max="6920" width="9.125" style="143" customWidth="1"/>
    <col min="6921" max="6921" width="13" style="143" customWidth="1"/>
    <col min="6922" max="6922" width="2.125" style="143" customWidth="1"/>
    <col min="6923" max="6923" width="1.5" style="143" customWidth="1"/>
    <col min="6924" max="6924" width="12.25" style="143" customWidth="1"/>
    <col min="6925" max="6926" width="1.875" style="143" customWidth="1"/>
    <col min="6927" max="6927" width="11.375" style="143" customWidth="1"/>
    <col min="6928" max="6929" width="1.875" style="143" customWidth="1"/>
    <col min="6930" max="6930" width="6.875" style="143" customWidth="1"/>
    <col min="6931" max="6931" width="2.75" style="143" customWidth="1"/>
    <col min="6932" max="6932" width="9.125" style="143" customWidth="1"/>
    <col min="6933" max="6936" width="2.125" style="143" customWidth="1"/>
    <col min="6937" max="6937" width="12" style="143" customWidth="1"/>
    <col min="6938" max="6939" width="1.875" style="143" customWidth="1"/>
    <col min="6940" max="6940" width="13.875" style="143" customWidth="1"/>
    <col min="6941" max="6942" width="1.875" style="143" customWidth="1"/>
    <col min="6943" max="6943" width="3.5" style="143" customWidth="1"/>
    <col min="6944" max="7172" width="9" style="143"/>
    <col min="7173" max="7174" width="3.75" style="143" customWidth="1"/>
    <col min="7175" max="7175" width="9.625" style="143" customWidth="1"/>
    <col min="7176" max="7176" width="9.125" style="143" customWidth="1"/>
    <col min="7177" max="7177" width="13" style="143" customWidth="1"/>
    <col min="7178" max="7178" width="2.125" style="143" customWidth="1"/>
    <col min="7179" max="7179" width="1.5" style="143" customWidth="1"/>
    <col min="7180" max="7180" width="12.25" style="143" customWidth="1"/>
    <col min="7181" max="7182" width="1.875" style="143" customWidth="1"/>
    <col min="7183" max="7183" width="11.375" style="143" customWidth="1"/>
    <col min="7184" max="7185" width="1.875" style="143" customWidth="1"/>
    <col min="7186" max="7186" width="6.875" style="143" customWidth="1"/>
    <col min="7187" max="7187" width="2.75" style="143" customWidth="1"/>
    <col min="7188" max="7188" width="9.125" style="143" customWidth="1"/>
    <col min="7189" max="7192" width="2.125" style="143" customWidth="1"/>
    <col min="7193" max="7193" width="12" style="143" customWidth="1"/>
    <col min="7194" max="7195" width="1.875" style="143" customWidth="1"/>
    <col min="7196" max="7196" width="13.875" style="143" customWidth="1"/>
    <col min="7197" max="7198" width="1.875" style="143" customWidth="1"/>
    <col min="7199" max="7199" width="3.5" style="143" customWidth="1"/>
    <col min="7200" max="7428" width="9" style="143"/>
    <col min="7429" max="7430" width="3.75" style="143" customWidth="1"/>
    <col min="7431" max="7431" width="9.625" style="143" customWidth="1"/>
    <col min="7432" max="7432" width="9.125" style="143" customWidth="1"/>
    <col min="7433" max="7433" width="13" style="143" customWidth="1"/>
    <col min="7434" max="7434" width="2.125" style="143" customWidth="1"/>
    <col min="7435" max="7435" width="1.5" style="143" customWidth="1"/>
    <col min="7436" max="7436" width="12.25" style="143" customWidth="1"/>
    <col min="7437" max="7438" width="1.875" style="143" customWidth="1"/>
    <col min="7439" max="7439" width="11.375" style="143" customWidth="1"/>
    <col min="7440" max="7441" width="1.875" style="143" customWidth="1"/>
    <col min="7442" max="7442" width="6.875" style="143" customWidth="1"/>
    <col min="7443" max="7443" width="2.75" style="143" customWidth="1"/>
    <col min="7444" max="7444" width="9.125" style="143" customWidth="1"/>
    <col min="7445" max="7448" width="2.125" style="143" customWidth="1"/>
    <col min="7449" max="7449" width="12" style="143" customWidth="1"/>
    <col min="7450" max="7451" width="1.875" style="143" customWidth="1"/>
    <col min="7452" max="7452" width="13.875" style="143" customWidth="1"/>
    <col min="7453" max="7454" width="1.875" style="143" customWidth="1"/>
    <col min="7455" max="7455" width="3.5" style="143" customWidth="1"/>
    <col min="7456" max="7684" width="9" style="143"/>
    <col min="7685" max="7686" width="3.75" style="143" customWidth="1"/>
    <col min="7687" max="7687" width="9.625" style="143" customWidth="1"/>
    <col min="7688" max="7688" width="9.125" style="143" customWidth="1"/>
    <col min="7689" max="7689" width="13" style="143" customWidth="1"/>
    <col min="7690" max="7690" width="2.125" style="143" customWidth="1"/>
    <col min="7691" max="7691" width="1.5" style="143" customWidth="1"/>
    <col min="7692" max="7692" width="12.25" style="143" customWidth="1"/>
    <col min="7693" max="7694" width="1.875" style="143" customWidth="1"/>
    <col min="7695" max="7695" width="11.375" style="143" customWidth="1"/>
    <col min="7696" max="7697" width="1.875" style="143" customWidth="1"/>
    <col min="7698" max="7698" width="6.875" style="143" customWidth="1"/>
    <col min="7699" max="7699" width="2.75" style="143" customWidth="1"/>
    <col min="7700" max="7700" width="9.125" style="143" customWidth="1"/>
    <col min="7701" max="7704" width="2.125" style="143" customWidth="1"/>
    <col min="7705" max="7705" width="12" style="143" customWidth="1"/>
    <col min="7706" max="7707" width="1.875" style="143" customWidth="1"/>
    <col min="7708" max="7708" width="13.875" style="143" customWidth="1"/>
    <col min="7709" max="7710" width="1.875" style="143" customWidth="1"/>
    <col min="7711" max="7711" width="3.5" style="143" customWidth="1"/>
    <col min="7712" max="7940" width="9" style="143"/>
    <col min="7941" max="7942" width="3.75" style="143" customWidth="1"/>
    <col min="7943" max="7943" width="9.625" style="143" customWidth="1"/>
    <col min="7944" max="7944" width="9.125" style="143" customWidth="1"/>
    <col min="7945" max="7945" width="13" style="143" customWidth="1"/>
    <col min="7946" max="7946" width="2.125" style="143" customWidth="1"/>
    <col min="7947" max="7947" width="1.5" style="143" customWidth="1"/>
    <col min="7948" max="7948" width="12.25" style="143" customWidth="1"/>
    <col min="7949" max="7950" width="1.875" style="143" customWidth="1"/>
    <col min="7951" max="7951" width="11.375" style="143" customWidth="1"/>
    <col min="7952" max="7953" width="1.875" style="143" customWidth="1"/>
    <col min="7954" max="7954" width="6.875" style="143" customWidth="1"/>
    <col min="7955" max="7955" width="2.75" style="143" customWidth="1"/>
    <col min="7956" max="7956" width="9.125" style="143" customWidth="1"/>
    <col min="7957" max="7960" width="2.125" style="143" customWidth="1"/>
    <col min="7961" max="7961" width="12" style="143" customWidth="1"/>
    <col min="7962" max="7963" width="1.875" style="143" customWidth="1"/>
    <col min="7964" max="7964" width="13.875" style="143" customWidth="1"/>
    <col min="7965" max="7966" width="1.875" style="143" customWidth="1"/>
    <col min="7967" max="7967" width="3.5" style="143" customWidth="1"/>
    <col min="7968" max="8196" width="9" style="143"/>
    <col min="8197" max="8198" width="3.75" style="143" customWidth="1"/>
    <col min="8199" max="8199" width="9.625" style="143" customWidth="1"/>
    <col min="8200" max="8200" width="9.125" style="143" customWidth="1"/>
    <col min="8201" max="8201" width="13" style="143" customWidth="1"/>
    <col min="8202" max="8202" width="2.125" style="143" customWidth="1"/>
    <col min="8203" max="8203" width="1.5" style="143" customWidth="1"/>
    <col min="8204" max="8204" width="12.25" style="143" customWidth="1"/>
    <col min="8205" max="8206" width="1.875" style="143" customWidth="1"/>
    <col min="8207" max="8207" width="11.375" style="143" customWidth="1"/>
    <col min="8208" max="8209" width="1.875" style="143" customWidth="1"/>
    <col min="8210" max="8210" width="6.875" style="143" customWidth="1"/>
    <col min="8211" max="8211" width="2.75" style="143" customWidth="1"/>
    <col min="8212" max="8212" width="9.125" style="143" customWidth="1"/>
    <col min="8213" max="8216" width="2.125" style="143" customWidth="1"/>
    <col min="8217" max="8217" width="12" style="143" customWidth="1"/>
    <col min="8218" max="8219" width="1.875" style="143" customWidth="1"/>
    <col min="8220" max="8220" width="13.875" style="143" customWidth="1"/>
    <col min="8221" max="8222" width="1.875" style="143" customWidth="1"/>
    <col min="8223" max="8223" width="3.5" style="143" customWidth="1"/>
    <col min="8224" max="8452" width="9" style="143"/>
    <col min="8453" max="8454" width="3.75" style="143" customWidth="1"/>
    <col min="8455" max="8455" width="9.625" style="143" customWidth="1"/>
    <col min="8456" max="8456" width="9.125" style="143" customWidth="1"/>
    <col min="8457" max="8457" width="13" style="143" customWidth="1"/>
    <col min="8458" max="8458" width="2.125" style="143" customWidth="1"/>
    <col min="8459" max="8459" width="1.5" style="143" customWidth="1"/>
    <col min="8460" max="8460" width="12.25" style="143" customWidth="1"/>
    <col min="8461" max="8462" width="1.875" style="143" customWidth="1"/>
    <col min="8463" max="8463" width="11.375" style="143" customWidth="1"/>
    <col min="8464" max="8465" width="1.875" style="143" customWidth="1"/>
    <col min="8466" max="8466" width="6.875" style="143" customWidth="1"/>
    <col min="8467" max="8467" width="2.75" style="143" customWidth="1"/>
    <col min="8468" max="8468" width="9.125" style="143" customWidth="1"/>
    <col min="8469" max="8472" width="2.125" style="143" customWidth="1"/>
    <col min="8473" max="8473" width="12" style="143" customWidth="1"/>
    <col min="8474" max="8475" width="1.875" style="143" customWidth="1"/>
    <col min="8476" max="8476" width="13.875" style="143" customWidth="1"/>
    <col min="8477" max="8478" width="1.875" style="143" customWidth="1"/>
    <col min="8479" max="8479" width="3.5" style="143" customWidth="1"/>
    <col min="8480" max="8708" width="9" style="143"/>
    <col min="8709" max="8710" width="3.75" style="143" customWidth="1"/>
    <col min="8711" max="8711" width="9.625" style="143" customWidth="1"/>
    <col min="8712" max="8712" width="9.125" style="143" customWidth="1"/>
    <col min="8713" max="8713" width="13" style="143" customWidth="1"/>
    <col min="8714" max="8714" width="2.125" style="143" customWidth="1"/>
    <col min="8715" max="8715" width="1.5" style="143" customWidth="1"/>
    <col min="8716" max="8716" width="12.25" style="143" customWidth="1"/>
    <col min="8717" max="8718" width="1.875" style="143" customWidth="1"/>
    <col min="8719" max="8719" width="11.375" style="143" customWidth="1"/>
    <col min="8720" max="8721" width="1.875" style="143" customWidth="1"/>
    <col min="8722" max="8722" width="6.875" style="143" customWidth="1"/>
    <col min="8723" max="8723" width="2.75" style="143" customWidth="1"/>
    <col min="8724" max="8724" width="9.125" style="143" customWidth="1"/>
    <col min="8725" max="8728" width="2.125" style="143" customWidth="1"/>
    <col min="8729" max="8729" width="12" style="143" customWidth="1"/>
    <col min="8730" max="8731" width="1.875" style="143" customWidth="1"/>
    <col min="8732" max="8732" width="13.875" style="143" customWidth="1"/>
    <col min="8733" max="8734" width="1.875" style="143" customWidth="1"/>
    <col min="8735" max="8735" width="3.5" style="143" customWidth="1"/>
    <col min="8736" max="8964" width="9" style="143"/>
    <col min="8965" max="8966" width="3.75" style="143" customWidth="1"/>
    <col min="8967" max="8967" width="9.625" style="143" customWidth="1"/>
    <col min="8968" max="8968" width="9.125" style="143" customWidth="1"/>
    <col min="8969" max="8969" width="13" style="143" customWidth="1"/>
    <col min="8970" max="8970" width="2.125" style="143" customWidth="1"/>
    <col min="8971" max="8971" width="1.5" style="143" customWidth="1"/>
    <col min="8972" max="8972" width="12.25" style="143" customWidth="1"/>
    <col min="8973" max="8974" width="1.875" style="143" customWidth="1"/>
    <col min="8975" max="8975" width="11.375" style="143" customWidth="1"/>
    <col min="8976" max="8977" width="1.875" style="143" customWidth="1"/>
    <col min="8978" max="8978" width="6.875" style="143" customWidth="1"/>
    <col min="8979" max="8979" width="2.75" style="143" customWidth="1"/>
    <col min="8980" max="8980" width="9.125" style="143" customWidth="1"/>
    <col min="8981" max="8984" width="2.125" style="143" customWidth="1"/>
    <col min="8985" max="8985" width="12" style="143" customWidth="1"/>
    <col min="8986" max="8987" width="1.875" style="143" customWidth="1"/>
    <col min="8988" max="8988" width="13.875" style="143" customWidth="1"/>
    <col min="8989" max="8990" width="1.875" style="143" customWidth="1"/>
    <col min="8991" max="8991" width="3.5" style="143" customWidth="1"/>
    <col min="8992" max="9220" width="9" style="143"/>
    <col min="9221" max="9222" width="3.75" style="143" customWidth="1"/>
    <col min="9223" max="9223" width="9.625" style="143" customWidth="1"/>
    <col min="9224" max="9224" width="9.125" style="143" customWidth="1"/>
    <col min="9225" max="9225" width="13" style="143" customWidth="1"/>
    <col min="9226" max="9226" width="2.125" style="143" customWidth="1"/>
    <col min="9227" max="9227" width="1.5" style="143" customWidth="1"/>
    <col min="9228" max="9228" width="12.25" style="143" customWidth="1"/>
    <col min="9229" max="9230" width="1.875" style="143" customWidth="1"/>
    <col min="9231" max="9231" width="11.375" style="143" customWidth="1"/>
    <col min="9232" max="9233" width="1.875" style="143" customWidth="1"/>
    <col min="9234" max="9234" width="6.875" style="143" customWidth="1"/>
    <col min="9235" max="9235" width="2.75" style="143" customWidth="1"/>
    <col min="9236" max="9236" width="9.125" style="143" customWidth="1"/>
    <col min="9237" max="9240" width="2.125" style="143" customWidth="1"/>
    <col min="9241" max="9241" width="12" style="143" customWidth="1"/>
    <col min="9242" max="9243" width="1.875" style="143" customWidth="1"/>
    <col min="9244" max="9244" width="13.875" style="143" customWidth="1"/>
    <col min="9245" max="9246" width="1.875" style="143" customWidth="1"/>
    <col min="9247" max="9247" width="3.5" style="143" customWidth="1"/>
    <col min="9248" max="9476" width="9" style="143"/>
    <col min="9477" max="9478" width="3.75" style="143" customWidth="1"/>
    <col min="9479" max="9479" width="9.625" style="143" customWidth="1"/>
    <col min="9480" max="9480" width="9.125" style="143" customWidth="1"/>
    <col min="9481" max="9481" width="13" style="143" customWidth="1"/>
    <col min="9482" max="9482" width="2.125" style="143" customWidth="1"/>
    <col min="9483" max="9483" width="1.5" style="143" customWidth="1"/>
    <col min="9484" max="9484" width="12.25" style="143" customWidth="1"/>
    <col min="9485" max="9486" width="1.875" style="143" customWidth="1"/>
    <col min="9487" max="9487" width="11.375" style="143" customWidth="1"/>
    <col min="9488" max="9489" width="1.875" style="143" customWidth="1"/>
    <col min="9490" max="9490" width="6.875" style="143" customWidth="1"/>
    <col min="9491" max="9491" width="2.75" style="143" customWidth="1"/>
    <col min="9492" max="9492" width="9.125" style="143" customWidth="1"/>
    <col min="9493" max="9496" width="2.125" style="143" customWidth="1"/>
    <col min="9497" max="9497" width="12" style="143" customWidth="1"/>
    <col min="9498" max="9499" width="1.875" style="143" customWidth="1"/>
    <col min="9500" max="9500" width="13.875" style="143" customWidth="1"/>
    <col min="9501" max="9502" width="1.875" style="143" customWidth="1"/>
    <col min="9503" max="9503" width="3.5" style="143" customWidth="1"/>
    <col min="9504" max="9732" width="9" style="143"/>
    <col min="9733" max="9734" width="3.75" style="143" customWidth="1"/>
    <col min="9735" max="9735" width="9.625" style="143" customWidth="1"/>
    <col min="9736" max="9736" width="9.125" style="143" customWidth="1"/>
    <col min="9737" max="9737" width="13" style="143" customWidth="1"/>
    <col min="9738" max="9738" width="2.125" style="143" customWidth="1"/>
    <col min="9739" max="9739" width="1.5" style="143" customWidth="1"/>
    <col min="9740" max="9740" width="12.25" style="143" customWidth="1"/>
    <col min="9741" max="9742" width="1.875" style="143" customWidth="1"/>
    <col min="9743" max="9743" width="11.375" style="143" customWidth="1"/>
    <col min="9744" max="9745" width="1.875" style="143" customWidth="1"/>
    <col min="9746" max="9746" width="6.875" style="143" customWidth="1"/>
    <col min="9747" max="9747" width="2.75" style="143" customWidth="1"/>
    <col min="9748" max="9748" width="9.125" style="143" customWidth="1"/>
    <col min="9749" max="9752" width="2.125" style="143" customWidth="1"/>
    <col min="9753" max="9753" width="12" style="143" customWidth="1"/>
    <col min="9754" max="9755" width="1.875" style="143" customWidth="1"/>
    <col min="9756" max="9756" width="13.875" style="143" customWidth="1"/>
    <col min="9757" max="9758" width="1.875" style="143" customWidth="1"/>
    <col min="9759" max="9759" width="3.5" style="143" customWidth="1"/>
    <col min="9760" max="9988" width="9" style="143"/>
    <col min="9989" max="9990" width="3.75" style="143" customWidth="1"/>
    <col min="9991" max="9991" width="9.625" style="143" customWidth="1"/>
    <col min="9992" max="9992" width="9.125" style="143" customWidth="1"/>
    <col min="9993" max="9993" width="13" style="143" customWidth="1"/>
    <col min="9994" max="9994" width="2.125" style="143" customWidth="1"/>
    <col min="9995" max="9995" width="1.5" style="143" customWidth="1"/>
    <col min="9996" max="9996" width="12.25" style="143" customWidth="1"/>
    <col min="9997" max="9998" width="1.875" style="143" customWidth="1"/>
    <col min="9999" max="9999" width="11.375" style="143" customWidth="1"/>
    <col min="10000" max="10001" width="1.875" style="143" customWidth="1"/>
    <col min="10002" max="10002" width="6.875" style="143" customWidth="1"/>
    <col min="10003" max="10003" width="2.75" style="143" customWidth="1"/>
    <col min="10004" max="10004" width="9.125" style="143" customWidth="1"/>
    <col min="10005" max="10008" width="2.125" style="143" customWidth="1"/>
    <col min="10009" max="10009" width="12" style="143" customWidth="1"/>
    <col min="10010" max="10011" width="1.875" style="143" customWidth="1"/>
    <col min="10012" max="10012" width="13.875" style="143" customWidth="1"/>
    <col min="10013" max="10014" width="1.875" style="143" customWidth="1"/>
    <col min="10015" max="10015" width="3.5" style="143" customWidth="1"/>
    <col min="10016" max="10244" width="9" style="143"/>
    <col min="10245" max="10246" width="3.75" style="143" customWidth="1"/>
    <col min="10247" max="10247" width="9.625" style="143" customWidth="1"/>
    <col min="10248" max="10248" width="9.125" style="143" customWidth="1"/>
    <col min="10249" max="10249" width="13" style="143" customWidth="1"/>
    <col min="10250" max="10250" width="2.125" style="143" customWidth="1"/>
    <col min="10251" max="10251" width="1.5" style="143" customWidth="1"/>
    <col min="10252" max="10252" width="12.25" style="143" customWidth="1"/>
    <col min="10253" max="10254" width="1.875" style="143" customWidth="1"/>
    <col min="10255" max="10255" width="11.375" style="143" customWidth="1"/>
    <col min="10256" max="10257" width="1.875" style="143" customWidth="1"/>
    <col min="10258" max="10258" width="6.875" style="143" customWidth="1"/>
    <col min="10259" max="10259" width="2.75" style="143" customWidth="1"/>
    <col min="10260" max="10260" width="9.125" style="143" customWidth="1"/>
    <col min="10261" max="10264" width="2.125" style="143" customWidth="1"/>
    <col min="10265" max="10265" width="12" style="143" customWidth="1"/>
    <col min="10266" max="10267" width="1.875" style="143" customWidth="1"/>
    <col min="10268" max="10268" width="13.875" style="143" customWidth="1"/>
    <col min="10269" max="10270" width="1.875" style="143" customWidth="1"/>
    <col min="10271" max="10271" width="3.5" style="143" customWidth="1"/>
    <col min="10272" max="10500" width="9" style="143"/>
    <col min="10501" max="10502" width="3.75" style="143" customWidth="1"/>
    <col min="10503" max="10503" width="9.625" style="143" customWidth="1"/>
    <col min="10504" max="10504" width="9.125" style="143" customWidth="1"/>
    <col min="10505" max="10505" width="13" style="143" customWidth="1"/>
    <col min="10506" max="10506" width="2.125" style="143" customWidth="1"/>
    <col min="10507" max="10507" width="1.5" style="143" customWidth="1"/>
    <col min="10508" max="10508" width="12.25" style="143" customWidth="1"/>
    <col min="10509" max="10510" width="1.875" style="143" customWidth="1"/>
    <col min="10511" max="10511" width="11.375" style="143" customWidth="1"/>
    <col min="10512" max="10513" width="1.875" style="143" customWidth="1"/>
    <col min="10514" max="10514" width="6.875" style="143" customWidth="1"/>
    <col min="10515" max="10515" width="2.75" style="143" customWidth="1"/>
    <col min="10516" max="10516" width="9.125" style="143" customWidth="1"/>
    <col min="10517" max="10520" width="2.125" style="143" customWidth="1"/>
    <col min="10521" max="10521" width="12" style="143" customWidth="1"/>
    <col min="10522" max="10523" width="1.875" style="143" customWidth="1"/>
    <col min="10524" max="10524" width="13.875" style="143" customWidth="1"/>
    <col min="10525" max="10526" width="1.875" style="143" customWidth="1"/>
    <col min="10527" max="10527" width="3.5" style="143" customWidth="1"/>
    <col min="10528" max="10756" width="9" style="143"/>
    <col min="10757" max="10758" width="3.75" style="143" customWidth="1"/>
    <col min="10759" max="10759" width="9.625" style="143" customWidth="1"/>
    <col min="10760" max="10760" width="9.125" style="143" customWidth="1"/>
    <col min="10761" max="10761" width="13" style="143" customWidth="1"/>
    <col min="10762" max="10762" width="2.125" style="143" customWidth="1"/>
    <col min="10763" max="10763" width="1.5" style="143" customWidth="1"/>
    <col min="10764" max="10764" width="12.25" style="143" customWidth="1"/>
    <col min="10765" max="10766" width="1.875" style="143" customWidth="1"/>
    <col min="10767" max="10767" width="11.375" style="143" customWidth="1"/>
    <col min="10768" max="10769" width="1.875" style="143" customWidth="1"/>
    <col min="10770" max="10770" width="6.875" style="143" customWidth="1"/>
    <col min="10771" max="10771" width="2.75" style="143" customWidth="1"/>
    <col min="10772" max="10772" width="9.125" style="143" customWidth="1"/>
    <col min="10773" max="10776" width="2.125" style="143" customWidth="1"/>
    <col min="10777" max="10777" width="12" style="143" customWidth="1"/>
    <col min="10778" max="10779" width="1.875" style="143" customWidth="1"/>
    <col min="10780" max="10780" width="13.875" style="143" customWidth="1"/>
    <col min="10781" max="10782" width="1.875" style="143" customWidth="1"/>
    <col min="10783" max="10783" width="3.5" style="143" customWidth="1"/>
    <col min="10784" max="11012" width="9" style="143"/>
    <col min="11013" max="11014" width="3.75" style="143" customWidth="1"/>
    <col min="11015" max="11015" width="9.625" style="143" customWidth="1"/>
    <col min="11016" max="11016" width="9.125" style="143" customWidth="1"/>
    <col min="11017" max="11017" width="13" style="143" customWidth="1"/>
    <col min="11018" max="11018" width="2.125" style="143" customWidth="1"/>
    <col min="11019" max="11019" width="1.5" style="143" customWidth="1"/>
    <col min="11020" max="11020" width="12.25" style="143" customWidth="1"/>
    <col min="11021" max="11022" width="1.875" style="143" customWidth="1"/>
    <col min="11023" max="11023" width="11.375" style="143" customWidth="1"/>
    <col min="11024" max="11025" width="1.875" style="143" customWidth="1"/>
    <col min="11026" max="11026" width="6.875" style="143" customWidth="1"/>
    <col min="11027" max="11027" width="2.75" style="143" customWidth="1"/>
    <col min="11028" max="11028" width="9.125" style="143" customWidth="1"/>
    <col min="11029" max="11032" width="2.125" style="143" customWidth="1"/>
    <col min="11033" max="11033" width="12" style="143" customWidth="1"/>
    <col min="11034" max="11035" width="1.875" style="143" customWidth="1"/>
    <col min="11036" max="11036" width="13.875" style="143" customWidth="1"/>
    <col min="11037" max="11038" width="1.875" style="143" customWidth="1"/>
    <col min="11039" max="11039" width="3.5" style="143" customWidth="1"/>
    <col min="11040" max="11268" width="9" style="143"/>
    <col min="11269" max="11270" width="3.75" style="143" customWidth="1"/>
    <col min="11271" max="11271" width="9.625" style="143" customWidth="1"/>
    <col min="11272" max="11272" width="9.125" style="143" customWidth="1"/>
    <col min="11273" max="11273" width="13" style="143" customWidth="1"/>
    <col min="11274" max="11274" width="2.125" style="143" customWidth="1"/>
    <col min="11275" max="11275" width="1.5" style="143" customWidth="1"/>
    <col min="11276" max="11276" width="12.25" style="143" customWidth="1"/>
    <col min="11277" max="11278" width="1.875" style="143" customWidth="1"/>
    <col min="11279" max="11279" width="11.375" style="143" customWidth="1"/>
    <col min="11280" max="11281" width="1.875" style="143" customWidth="1"/>
    <col min="11282" max="11282" width="6.875" style="143" customWidth="1"/>
    <col min="11283" max="11283" width="2.75" style="143" customWidth="1"/>
    <col min="11284" max="11284" width="9.125" style="143" customWidth="1"/>
    <col min="11285" max="11288" width="2.125" style="143" customWidth="1"/>
    <col min="11289" max="11289" width="12" style="143" customWidth="1"/>
    <col min="11290" max="11291" width="1.875" style="143" customWidth="1"/>
    <col min="11292" max="11292" width="13.875" style="143" customWidth="1"/>
    <col min="11293" max="11294" width="1.875" style="143" customWidth="1"/>
    <col min="11295" max="11295" width="3.5" style="143" customWidth="1"/>
    <col min="11296" max="11524" width="9" style="143"/>
    <col min="11525" max="11526" width="3.75" style="143" customWidth="1"/>
    <col min="11527" max="11527" width="9.625" style="143" customWidth="1"/>
    <col min="11528" max="11528" width="9.125" style="143" customWidth="1"/>
    <col min="11529" max="11529" width="13" style="143" customWidth="1"/>
    <col min="11530" max="11530" width="2.125" style="143" customWidth="1"/>
    <col min="11531" max="11531" width="1.5" style="143" customWidth="1"/>
    <col min="11532" max="11532" width="12.25" style="143" customWidth="1"/>
    <col min="11533" max="11534" width="1.875" style="143" customWidth="1"/>
    <col min="11535" max="11535" width="11.375" style="143" customWidth="1"/>
    <col min="11536" max="11537" width="1.875" style="143" customWidth="1"/>
    <col min="11538" max="11538" width="6.875" style="143" customWidth="1"/>
    <col min="11539" max="11539" width="2.75" style="143" customWidth="1"/>
    <col min="11540" max="11540" width="9.125" style="143" customWidth="1"/>
    <col min="11541" max="11544" width="2.125" style="143" customWidth="1"/>
    <col min="11545" max="11545" width="12" style="143" customWidth="1"/>
    <col min="11546" max="11547" width="1.875" style="143" customWidth="1"/>
    <col min="11548" max="11548" width="13.875" style="143" customWidth="1"/>
    <col min="11549" max="11550" width="1.875" style="143" customWidth="1"/>
    <col min="11551" max="11551" width="3.5" style="143" customWidth="1"/>
    <col min="11552" max="11780" width="9" style="143"/>
    <col min="11781" max="11782" width="3.75" style="143" customWidth="1"/>
    <col min="11783" max="11783" width="9.625" style="143" customWidth="1"/>
    <col min="11784" max="11784" width="9.125" style="143" customWidth="1"/>
    <col min="11785" max="11785" width="13" style="143" customWidth="1"/>
    <col min="11786" max="11786" width="2.125" style="143" customWidth="1"/>
    <col min="11787" max="11787" width="1.5" style="143" customWidth="1"/>
    <col min="11788" max="11788" width="12.25" style="143" customWidth="1"/>
    <col min="11789" max="11790" width="1.875" style="143" customWidth="1"/>
    <col min="11791" max="11791" width="11.375" style="143" customWidth="1"/>
    <col min="11792" max="11793" width="1.875" style="143" customWidth="1"/>
    <col min="11794" max="11794" width="6.875" style="143" customWidth="1"/>
    <col min="11795" max="11795" width="2.75" style="143" customWidth="1"/>
    <col min="11796" max="11796" width="9.125" style="143" customWidth="1"/>
    <col min="11797" max="11800" width="2.125" style="143" customWidth="1"/>
    <col min="11801" max="11801" width="12" style="143" customWidth="1"/>
    <col min="11802" max="11803" width="1.875" style="143" customWidth="1"/>
    <col min="11804" max="11804" width="13.875" style="143" customWidth="1"/>
    <col min="11805" max="11806" width="1.875" style="143" customWidth="1"/>
    <col min="11807" max="11807" width="3.5" style="143" customWidth="1"/>
    <col min="11808" max="12036" width="9" style="143"/>
    <col min="12037" max="12038" width="3.75" style="143" customWidth="1"/>
    <col min="12039" max="12039" width="9.625" style="143" customWidth="1"/>
    <col min="12040" max="12040" width="9.125" style="143" customWidth="1"/>
    <col min="12041" max="12041" width="13" style="143" customWidth="1"/>
    <col min="12042" max="12042" width="2.125" style="143" customWidth="1"/>
    <col min="12043" max="12043" width="1.5" style="143" customWidth="1"/>
    <col min="12044" max="12044" width="12.25" style="143" customWidth="1"/>
    <col min="12045" max="12046" width="1.875" style="143" customWidth="1"/>
    <col min="12047" max="12047" width="11.375" style="143" customWidth="1"/>
    <col min="12048" max="12049" width="1.875" style="143" customWidth="1"/>
    <col min="12050" max="12050" width="6.875" style="143" customWidth="1"/>
    <col min="12051" max="12051" width="2.75" style="143" customWidth="1"/>
    <col min="12052" max="12052" width="9.125" style="143" customWidth="1"/>
    <col min="12053" max="12056" width="2.125" style="143" customWidth="1"/>
    <col min="12057" max="12057" width="12" style="143" customWidth="1"/>
    <col min="12058" max="12059" width="1.875" style="143" customWidth="1"/>
    <col min="12060" max="12060" width="13.875" style="143" customWidth="1"/>
    <col min="12061" max="12062" width="1.875" style="143" customWidth="1"/>
    <col min="12063" max="12063" width="3.5" style="143" customWidth="1"/>
    <col min="12064" max="12292" width="9" style="143"/>
    <col min="12293" max="12294" width="3.75" style="143" customWidth="1"/>
    <col min="12295" max="12295" width="9.625" style="143" customWidth="1"/>
    <col min="12296" max="12296" width="9.125" style="143" customWidth="1"/>
    <col min="12297" max="12297" width="13" style="143" customWidth="1"/>
    <col min="12298" max="12298" width="2.125" style="143" customWidth="1"/>
    <col min="12299" max="12299" width="1.5" style="143" customWidth="1"/>
    <col min="12300" max="12300" width="12.25" style="143" customWidth="1"/>
    <col min="12301" max="12302" width="1.875" style="143" customWidth="1"/>
    <col min="12303" max="12303" width="11.375" style="143" customWidth="1"/>
    <col min="12304" max="12305" width="1.875" style="143" customWidth="1"/>
    <col min="12306" max="12306" width="6.875" style="143" customWidth="1"/>
    <col min="12307" max="12307" width="2.75" style="143" customWidth="1"/>
    <col min="12308" max="12308" width="9.125" style="143" customWidth="1"/>
    <col min="12309" max="12312" width="2.125" style="143" customWidth="1"/>
    <col min="12313" max="12313" width="12" style="143" customWidth="1"/>
    <col min="12314" max="12315" width="1.875" style="143" customWidth="1"/>
    <col min="12316" max="12316" width="13.875" style="143" customWidth="1"/>
    <col min="12317" max="12318" width="1.875" style="143" customWidth="1"/>
    <col min="12319" max="12319" width="3.5" style="143" customWidth="1"/>
    <col min="12320" max="12548" width="9" style="143"/>
    <col min="12549" max="12550" width="3.75" style="143" customWidth="1"/>
    <col min="12551" max="12551" width="9.625" style="143" customWidth="1"/>
    <col min="12552" max="12552" width="9.125" style="143" customWidth="1"/>
    <col min="12553" max="12553" width="13" style="143" customWidth="1"/>
    <col min="12554" max="12554" width="2.125" style="143" customWidth="1"/>
    <col min="12555" max="12555" width="1.5" style="143" customWidth="1"/>
    <col min="12556" max="12556" width="12.25" style="143" customWidth="1"/>
    <col min="12557" max="12558" width="1.875" style="143" customWidth="1"/>
    <col min="12559" max="12559" width="11.375" style="143" customWidth="1"/>
    <col min="12560" max="12561" width="1.875" style="143" customWidth="1"/>
    <col min="12562" max="12562" width="6.875" style="143" customWidth="1"/>
    <col min="12563" max="12563" width="2.75" style="143" customWidth="1"/>
    <col min="12564" max="12564" width="9.125" style="143" customWidth="1"/>
    <col min="12565" max="12568" width="2.125" style="143" customWidth="1"/>
    <col min="12569" max="12569" width="12" style="143" customWidth="1"/>
    <col min="12570" max="12571" width="1.875" style="143" customWidth="1"/>
    <col min="12572" max="12572" width="13.875" style="143" customWidth="1"/>
    <col min="12573" max="12574" width="1.875" style="143" customWidth="1"/>
    <col min="12575" max="12575" width="3.5" style="143" customWidth="1"/>
    <col min="12576" max="12804" width="9" style="143"/>
    <col min="12805" max="12806" width="3.75" style="143" customWidth="1"/>
    <col min="12807" max="12807" width="9.625" style="143" customWidth="1"/>
    <col min="12808" max="12808" width="9.125" style="143" customWidth="1"/>
    <col min="12809" max="12809" width="13" style="143" customWidth="1"/>
    <col min="12810" max="12810" width="2.125" style="143" customWidth="1"/>
    <col min="12811" max="12811" width="1.5" style="143" customWidth="1"/>
    <col min="12812" max="12812" width="12.25" style="143" customWidth="1"/>
    <col min="12813" max="12814" width="1.875" style="143" customWidth="1"/>
    <col min="12815" max="12815" width="11.375" style="143" customWidth="1"/>
    <col min="12816" max="12817" width="1.875" style="143" customWidth="1"/>
    <col min="12818" max="12818" width="6.875" style="143" customWidth="1"/>
    <col min="12819" max="12819" width="2.75" style="143" customWidth="1"/>
    <col min="12820" max="12820" width="9.125" style="143" customWidth="1"/>
    <col min="12821" max="12824" width="2.125" style="143" customWidth="1"/>
    <col min="12825" max="12825" width="12" style="143" customWidth="1"/>
    <col min="12826" max="12827" width="1.875" style="143" customWidth="1"/>
    <col min="12828" max="12828" width="13.875" style="143" customWidth="1"/>
    <col min="12829" max="12830" width="1.875" style="143" customWidth="1"/>
    <col min="12831" max="12831" width="3.5" style="143" customWidth="1"/>
    <col min="12832" max="13060" width="9" style="143"/>
    <col min="13061" max="13062" width="3.75" style="143" customWidth="1"/>
    <col min="13063" max="13063" width="9.625" style="143" customWidth="1"/>
    <col min="13064" max="13064" width="9.125" style="143" customWidth="1"/>
    <col min="13065" max="13065" width="13" style="143" customWidth="1"/>
    <col min="13066" max="13066" width="2.125" style="143" customWidth="1"/>
    <col min="13067" max="13067" width="1.5" style="143" customWidth="1"/>
    <col min="13068" max="13068" width="12.25" style="143" customWidth="1"/>
    <col min="13069" max="13070" width="1.875" style="143" customWidth="1"/>
    <col min="13071" max="13071" width="11.375" style="143" customWidth="1"/>
    <col min="13072" max="13073" width="1.875" style="143" customWidth="1"/>
    <col min="13074" max="13074" width="6.875" style="143" customWidth="1"/>
    <col min="13075" max="13075" width="2.75" style="143" customWidth="1"/>
    <col min="13076" max="13076" width="9.125" style="143" customWidth="1"/>
    <col min="13077" max="13080" width="2.125" style="143" customWidth="1"/>
    <col min="13081" max="13081" width="12" style="143" customWidth="1"/>
    <col min="13082" max="13083" width="1.875" style="143" customWidth="1"/>
    <col min="13084" max="13084" width="13.875" style="143" customWidth="1"/>
    <col min="13085" max="13086" width="1.875" style="143" customWidth="1"/>
    <col min="13087" max="13087" width="3.5" style="143" customWidth="1"/>
    <col min="13088" max="13316" width="9" style="143"/>
    <col min="13317" max="13318" width="3.75" style="143" customWidth="1"/>
    <col min="13319" max="13319" width="9.625" style="143" customWidth="1"/>
    <col min="13320" max="13320" width="9.125" style="143" customWidth="1"/>
    <col min="13321" max="13321" width="13" style="143" customWidth="1"/>
    <col min="13322" max="13322" width="2.125" style="143" customWidth="1"/>
    <col min="13323" max="13323" width="1.5" style="143" customWidth="1"/>
    <col min="13324" max="13324" width="12.25" style="143" customWidth="1"/>
    <col min="13325" max="13326" width="1.875" style="143" customWidth="1"/>
    <col min="13327" max="13327" width="11.375" style="143" customWidth="1"/>
    <col min="13328" max="13329" width="1.875" style="143" customWidth="1"/>
    <col min="13330" max="13330" width="6.875" style="143" customWidth="1"/>
    <col min="13331" max="13331" width="2.75" style="143" customWidth="1"/>
    <col min="13332" max="13332" width="9.125" style="143" customWidth="1"/>
    <col min="13333" max="13336" width="2.125" style="143" customWidth="1"/>
    <col min="13337" max="13337" width="12" style="143" customWidth="1"/>
    <col min="13338" max="13339" width="1.875" style="143" customWidth="1"/>
    <col min="13340" max="13340" width="13.875" style="143" customWidth="1"/>
    <col min="13341" max="13342" width="1.875" style="143" customWidth="1"/>
    <col min="13343" max="13343" width="3.5" style="143" customWidth="1"/>
    <col min="13344" max="13572" width="9" style="143"/>
    <col min="13573" max="13574" width="3.75" style="143" customWidth="1"/>
    <col min="13575" max="13575" width="9.625" style="143" customWidth="1"/>
    <col min="13576" max="13576" width="9.125" style="143" customWidth="1"/>
    <col min="13577" max="13577" width="13" style="143" customWidth="1"/>
    <col min="13578" max="13578" width="2.125" style="143" customWidth="1"/>
    <col min="13579" max="13579" width="1.5" style="143" customWidth="1"/>
    <col min="13580" max="13580" width="12.25" style="143" customWidth="1"/>
    <col min="13581" max="13582" width="1.875" style="143" customWidth="1"/>
    <col min="13583" max="13583" width="11.375" style="143" customWidth="1"/>
    <col min="13584" max="13585" width="1.875" style="143" customWidth="1"/>
    <col min="13586" max="13586" width="6.875" style="143" customWidth="1"/>
    <col min="13587" max="13587" width="2.75" style="143" customWidth="1"/>
    <col min="13588" max="13588" width="9.125" style="143" customWidth="1"/>
    <col min="13589" max="13592" width="2.125" style="143" customWidth="1"/>
    <col min="13593" max="13593" width="12" style="143" customWidth="1"/>
    <col min="13594" max="13595" width="1.875" style="143" customWidth="1"/>
    <col min="13596" max="13596" width="13.875" style="143" customWidth="1"/>
    <col min="13597" max="13598" width="1.875" style="143" customWidth="1"/>
    <col min="13599" max="13599" width="3.5" style="143" customWidth="1"/>
    <col min="13600" max="13828" width="9" style="143"/>
    <col min="13829" max="13830" width="3.75" style="143" customWidth="1"/>
    <col min="13831" max="13831" width="9.625" style="143" customWidth="1"/>
    <col min="13832" max="13832" width="9.125" style="143" customWidth="1"/>
    <col min="13833" max="13833" width="13" style="143" customWidth="1"/>
    <col min="13834" max="13834" width="2.125" style="143" customWidth="1"/>
    <col min="13835" max="13835" width="1.5" style="143" customWidth="1"/>
    <col min="13836" max="13836" width="12.25" style="143" customWidth="1"/>
    <col min="13837" max="13838" width="1.875" style="143" customWidth="1"/>
    <col min="13839" max="13839" width="11.375" style="143" customWidth="1"/>
    <col min="13840" max="13841" width="1.875" style="143" customWidth="1"/>
    <col min="13842" max="13842" width="6.875" style="143" customWidth="1"/>
    <col min="13843" max="13843" width="2.75" style="143" customWidth="1"/>
    <col min="13844" max="13844" width="9.125" style="143" customWidth="1"/>
    <col min="13845" max="13848" width="2.125" style="143" customWidth="1"/>
    <col min="13849" max="13849" width="12" style="143" customWidth="1"/>
    <col min="13850" max="13851" width="1.875" style="143" customWidth="1"/>
    <col min="13852" max="13852" width="13.875" style="143" customWidth="1"/>
    <col min="13853" max="13854" width="1.875" style="143" customWidth="1"/>
    <col min="13855" max="13855" width="3.5" style="143" customWidth="1"/>
    <col min="13856" max="14084" width="9" style="143"/>
    <col min="14085" max="14086" width="3.75" style="143" customWidth="1"/>
    <col min="14087" max="14087" width="9.625" style="143" customWidth="1"/>
    <col min="14088" max="14088" width="9.125" style="143" customWidth="1"/>
    <col min="14089" max="14089" width="13" style="143" customWidth="1"/>
    <col min="14090" max="14090" width="2.125" style="143" customWidth="1"/>
    <col min="14091" max="14091" width="1.5" style="143" customWidth="1"/>
    <col min="14092" max="14092" width="12.25" style="143" customWidth="1"/>
    <col min="14093" max="14094" width="1.875" style="143" customWidth="1"/>
    <col min="14095" max="14095" width="11.375" style="143" customWidth="1"/>
    <col min="14096" max="14097" width="1.875" style="143" customWidth="1"/>
    <col min="14098" max="14098" width="6.875" style="143" customWidth="1"/>
    <col min="14099" max="14099" width="2.75" style="143" customWidth="1"/>
    <col min="14100" max="14100" width="9.125" style="143" customWidth="1"/>
    <col min="14101" max="14104" width="2.125" style="143" customWidth="1"/>
    <col min="14105" max="14105" width="12" style="143" customWidth="1"/>
    <col min="14106" max="14107" width="1.875" style="143" customWidth="1"/>
    <col min="14108" max="14108" width="13.875" style="143" customWidth="1"/>
    <col min="14109" max="14110" width="1.875" style="143" customWidth="1"/>
    <col min="14111" max="14111" width="3.5" style="143" customWidth="1"/>
    <col min="14112" max="14340" width="9" style="143"/>
    <col min="14341" max="14342" width="3.75" style="143" customWidth="1"/>
    <col min="14343" max="14343" width="9.625" style="143" customWidth="1"/>
    <col min="14344" max="14344" width="9.125" style="143" customWidth="1"/>
    <col min="14345" max="14345" width="13" style="143" customWidth="1"/>
    <col min="14346" max="14346" width="2.125" style="143" customWidth="1"/>
    <col min="14347" max="14347" width="1.5" style="143" customWidth="1"/>
    <col min="14348" max="14348" width="12.25" style="143" customWidth="1"/>
    <col min="14349" max="14350" width="1.875" style="143" customWidth="1"/>
    <col min="14351" max="14351" width="11.375" style="143" customWidth="1"/>
    <col min="14352" max="14353" width="1.875" style="143" customWidth="1"/>
    <col min="14354" max="14354" width="6.875" style="143" customWidth="1"/>
    <col min="14355" max="14355" width="2.75" style="143" customWidth="1"/>
    <col min="14356" max="14356" width="9.125" style="143" customWidth="1"/>
    <col min="14357" max="14360" width="2.125" style="143" customWidth="1"/>
    <col min="14361" max="14361" width="12" style="143" customWidth="1"/>
    <col min="14362" max="14363" width="1.875" style="143" customWidth="1"/>
    <col min="14364" max="14364" width="13.875" style="143" customWidth="1"/>
    <col min="14365" max="14366" width="1.875" style="143" customWidth="1"/>
    <col min="14367" max="14367" width="3.5" style="143" customWidth="1"/>
    <col min="14368" max="14596" width="9" style="143"/>
    <col min="14597" max="14598" width="3.75" style="143" customWidth="1"/>
    <col min="14599" max="14599" width="9.625" style="143" customWidth="1"/>
    <col min="14600" max="14600" width="9.125" style="143" customWidth="1"/>
    <col min="14601" max="14601" width="13" style="143" customWidth="1"/>
    <col min="14602" max="14602" width="2.125" style="143" customWidth="1"/>
    <col min="14603" max="14603" width="1.5" style="143" customWidth="1"/>
    <col min="14604" max="14604" width="12.25" style="143" customWidth="1"/>
    <col min="14605" max="14606" width="1.875" style="143" customWidth="1"/>
    <col min="14607" max="14607" width="11.375" style="143" customWidth="1"/>
    <col min="14608" max="14609" width="1.875" style="143" customWidth="1"/>
    <col min="14610" max="14610" width="6.875" style="143" customWidth="1"/>
    <col min="14611" max="14611" width="2.75" style="143" customWidth="1"/>
    <col min="14612" max="14612" width="9.125" style="143" customWidth="1"/>
    <col min="14613" max="14616" width="2.125" style="143" customWidth="1"/>
    <col min="14617" max="14617" width="12" style="143" customWidth="1"/>
    <col min="14618" max="14619" width="1.875" style="143" customWidth="1"/>
    <col min="14620" max="14620" width="13.875" style="143" customWidth="1"/>
    <col min="14621" max="14622" width="1.875" style="143" customWidth="1"/>
    <col min="14623" max="14623" width="3.5" style="143" customWidth="1"/>
    <col min="14624" max="14852" width="9" style="143"/>
    <col min="14853" max="14854" width="3.75" style="143" customWidth="1"/>
    <col min="14855" max="14855" width="9.625" style="143" customWidth="1"/>
    <col min="14856" max="14856" width="9.125" style="143" customWidth="1"/>
    <col min="14857" max="14857" width="13" style="143" customWidth="1"/>
    <col min="14858" max="14858" width="2.125" style="143" customWidth="1"/>
    <col min="14859" max="14859" width="1.5" style="143" customWidth="1"/>
    <col min="14860" max="14860" width="12.25" style="143" customWidth="1"/>
    <col min="14861" max="14862" width="1.875" style="143" customWidth="1"/>
    <col min="14863" max="14863" width="11.375" style="143" customWidth="1"/>
    <col min="14864" max="14865" width="1.875" style="143" customWidth="1"/>
    <col min="14866" max="14866" width="6.875" style="143" customWidth="1"/>
    <col min="14867" max="14867" width="2.75" style="143" customWidth="1"/>
    <col min="14868" max="14868" width="9.125" style="143" customWidth="1"/>
    <col min="14869" max="14872" width="2.125" style="143" customWidth="1"/>
    <col min="14873" max="14873" width="12" style="143" customWidth="1"/>
    <col min="14874" max="14875" width="1.875" style="143" customWidth="1"/>
    <col min="14876" max="14876" width="13.875" style="143" customWidth="1"/>
    <col min="14877" max="14878" width="1.875" style="143" customWidth="1"/>
    <col min="14879" max="14879" width="3.5" style="143" customWidth="1"/>
    <col min="14880" max="15108" width="9" style="143"/>
    <col min="15109" max="15110" width="3.75" style="143" customWidth="1"/>
    <col min="15111" max="15111" width="9.625" style="143" customWidth="1"/>
    <col min="15112" max="15112" width="9.125" style="143" customWidth="1"/>
    <col min="15113" max="15113" width="13" style="143" customWidth="1"/>
    <col min="15114" max="15114" width="2.125" style="143" customWidth="1"/>
    <col min="15115" max="15115" width="1.5" style="143" customWidth="1"/>
    <col min="15116" max="15116" width="12.25" style="143" customWidth="1"/>
    <col min="15117" max="15118" width="1.875" style="143" customWidth="1"/>
    <col min="15119" max="15119" width="11.375" style="143" customWidth="1"/>
    <col min="15120" max="15121" width="1.875" style="143" customWidth="1"/>
    <col min="15122" max="15122" width="6.875" style="143" customWidth="1"/>
    <col min="15123" max="15123" width="2.75" style="143" customWidth="1"/>
    <col min="15124" max="15124" width="9.125" style="143" customWidth="1"/>
    <col min="15125" max="15128" width="2.125" style="143" customWidth="1"/>
    <col min="15129" max="15129" width="12" style="143" customWidth="1"/>
    <col min="15130" max="15131" width="1.875" style="143" customWidth="1"/>
    <col min="15132" max="15132" width="13.875" style="143" customWidth="1"/>
    <col min="15133" max="15134" width="1.875" style="143" customWidth="1"/>
    <col min="15135" max="15135" width="3.5" style="143" customWidth="1"/>
    <col min="15136" max="15364" width="9" style="143"/>
    <col min="15365" max="15366" width="3.75" style="143" customWidth="1"/>
    <col min="15367" max="15367" width="9.625" style="143" customWidth="1"/>
    <col min="15368" max="15368" width="9.125" style="143" customWidth="1"/>
    <col min="15369" max="15369" width="13" style="143" customWidth="1"/>
    <col min="15370" max="15370" width="2.125" style="143" customWidth="1"/>
    <col min="15371" max="15371" width="1.5" style="143" customWidth="1"/>
    <col min="15372" max="15372" width="12.25" style="143" customWidth="1"/>
    <col min="15373" max="15374" width="1.875" style="143" customWidth="1"/>
    <col min="15375" max="15375" width="11.375" style="143" customWidth="1"/>
    <col min="15376" max="15377" width="1.875" style="143" customWidth="1"/>
    <col min="15378" max="15378" width="6.875" style="143" customWidth="1"/>
    <col min="15379" max="15379" width="2.75" style="143" customWidth="1"/>
    <col min="15380" max="15380" width="9.125" style="143" customWidth="1"/>
    <col min="15381" max="15384" width="2.125" style="143" customWidth="1"/>
    <col min="15385" max="15385" width="12" style="143" customWidth="1"/>
    <col min="15386" max="15387" width="1.875" style="143" customWidth="1"/>
    <col min="15388" max="15388" width="13.875" style="143" customWidth="1"/>
    <col min="15389" max="15390" width="1.875" style="143" customWidth="1"/>
    <col min="15391" max="15391" width="3.5" style="143" customWidth="1"/>
    <col min="15392" max="15620" width="9" style="143"/>
    <col min="15621" max="15622" width="3.75" style="143" customWidth="1"/>
    <col min="15623" max="15623" width="9.625" style="143" customWidth="1"/>
    <col min="15624" max="15624" width="9.125" style="143" customWidth="1"/>
    <col min="15625" max="15625" width="13" style="143" customWidth="1"/>
    <col min="15626" max="15626" width="2.125" style="143" customWidth="1"/>
    <col min="15627" max="15627" width="1.5" style="143" customWidth="1"/>
    <col min="15628" max="15628" width="12.25" style="143" customWidth="1"/>
    <col min="15629" max="15630" width="1.875" style="143" customWidth="1"/>
    <col min="15631" max="15631" width="11.375" style="143" customWidth="1"/>
    <col min="15632" max="15633" width="1.875" style="143" customWidth="1"/>
    <col min="15634" max="15634" width="6.875" style="143" customWidth="1"/>
    <col min="15635" max="15635" width="2.75" style="143" customWidth="1"/>
    <col min="15636" max="15636" width="9.125" style="143" customWidth="1"/>
    <col min="15637" max="15640" width="2.125" style="143" customWidth="1"/>
    <col min="15641" max="15641" width="12" style="143" customWidth="1"/>
    <col min="15642" max="15643" width="1.875" style="143" customWidth="1"/>
    <col min="15644" max="15644" width="13.875" style="143" customWidth="1"/>
    <col min="15645" max="15646" width="1.875" style="143" customWidth="1"/>
    <col min="15647" max="15647" width="3.5" style="143" customWidth="1"/>
    <col min="15648" max="15876" width="9" style="143"/>
    <col min="15877" max="15878" width="3.75" style="143" customWidth="1"/>
    <col min="15879" max="15879" width="9.625" style="143" customWidth="1"/>
    <col min="15880" max="15880" width="9.125" style="143" customWidth="1"/>
    <col min="15881" max="15881" width="13" style="143" customWidth="1"/>
    <col min="15882" max="15882" width="2.125" style="143" customWidth="1"/>
    <col min="15883" max="15883" width="1.5" style="143" customWidth="1"/>
    <col min="15884" max="15884" width="12.25" style="143" customWidth="1"/>
    <col min="15885" max="15886" width="1.875" style="143" customWidth="1"/>
    <col min="15887" max="15887" width="11.375" style="143" customWidth="1"/>
    <col min="15888" max="15889" width="1.875" style="143" customWidth="1"/>
    <col min="15890" max="15890" width="6.875" style="143" customWidth="1"/>
    <col min="15891" max="15891" width="2.75" style="143" customWidth="1"/>
    <col min="15892" max="15892" width="9.125" style="143" customWidth="1"/>
    <col min="15893" max="15896" width="2.125" style="143" customWidth="1"/>
    <col min="15897" max="15897" width="12" style="143" customWidth="1"/>
    <col min="15898" max="15899" width="1.875" style="143" customWidth="1"/>
    <col min="15900" max="15900" width="13.875" style="143" customWidth="1"/>
    <col min="15901" max="15902" width="1.875" style="143" customWidth="1"/>
    <col min="15903" max="15903" width="3.5" style="143" customWidth="1"/>
    <col min="15904" max="16132" width="9" style="143"/>
    <col min="16133" max="16134" width="3.75" style="143" customWidth="1"/>
    <col min="16135" max="16135" width="9.625" style="143" customWidth="1"/>
    <col min="16136" max="16136" width="9.125" style="143" customWidth="1"/>
    <col min="16137" max="16137" width="13" style="143" customWidth="1"/>
    <col min="16138" max="16138" width="2.125" style="143" customWidth="1"/>
    <col min="16139" max="16139" width="1.5" style="143" customWidth="1"/>
    <col min="16140" max="16140" width="12.25" style="143" customWidth="1"/>
    <col min="16141" max="16142" width="1.875" style="143" customWidth="1"/>
    <col min="16143" max="16143" width="11.375" style="143" customWidth="1"/>
    <col min="16144" max="16145" width="1.875" style="143" customWidth="1"/>
    <col min="16146" max="16146" width="6.875" style="143" customWidth="1"/>
    <col min="16147" max="16147" width="2.75" style="143" customWidth="1"/>
    <col min="16148" max="16148" width="9.125" style="143" customWidth="1"/>
    <col min="16149" max="16152" width="2.125" style="143" customWidth="1"/>
    <col min="16153" max="16153" width="12" style="143" customWidth="1"/>
    <col min="16154" max="16155" width="1.875" style="143" customWidth="1"/>
    <col min="16156" max="16156" width="13.875" style="143" customWidth="1"/>
    <col min="16157" max="16158" width="1.875" style="143" customWidth="1"/>
    <col min="16159" max="16159" width="3.5" style="143" customWidth="1"/>
    <col min="16160" max="16384" width="9" style="143"/>
  </cols>
  <sheetData>
    <row r="1" spans="1:32" ht="23.25" customHeight="1">
      <c r="A1" s="212" t="s">
        <v>772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</row>
    <row r="2" spans="1:32" ht="10.5" customHeight="1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5" t="s">
        <v>287</v>
      </c>
    </row>
    <row r="3" spans="1:32" ht="13.9" customHeight="1">
      <c r="A3" s="146"/>
      <c r="AE3" s="147"/>
    </row>
    <row r="4" spans="1:32" ht="13.9" customHeight="1">
      <c r="A4" s="146"/>
      <c r="AE4" s="147"/>
    </row>
    <row r="5" spans="1:32" ht="13.9" customHeight="1">
      <c r="A5" s="146"/>
      <c r="B5" s="463" t="s">
        <v>737</v>
      </c>
      <c r="C5" s="464"/>
      <c r="D5" s="148"/>
      <c r="AE5" s="147"/>
    </row>
    <row r="6" spans="1:32" ht="13.9" customHeight="1">
      <c r="A6" s="146"/>
      <c r="B6" s="465"/>
      <c r="C6" s="466"/>
      <c r="D6" s="148"/>
      <c r="G6" s="149"/>
      <c r="H6" s="149"/>
      <c r="I6" s="150" t="s">
        <v>288</v>
      </c>
      <c r="J6" s="151"/>
      <c r="K6" s="151"/>
      <c r="N6" s="152"/>
      <c r="O6" s="178" t="s">
        <v>289</v>
      </c>
      <c r="R6" s="149"/>
      <c r="T6" s="154"/>
      <c r="U6" s="458" t="s">
        <v>294</v>
      </c>
      <c r="V6" s="459"/>
      <c r="W6" s="459"/>
      <c r="X6" s="459"/>
      <c r="Y6" s="460"/>
      <c r="AE6" s="147"/>
    </row>
    <row r="7" spans="1:32" ht="13.9" customHeight="1">
      <c r="A7" s="146"/>
      <c r="B7" s="467">
        <f>入力→推計!G13</f>
        <v>200000</v>
      </c>
      <c r="C7" s="468"/>
      <c r="D7" s="148"/>
      <c r="E7" s="462" t="s">
        <v>763</v>
      </c>
      <c r="F7" s="462" t="s">
        <v>764</v>
      </c>
      <c r="G7" s="149"/>
      <c r="H7" s="149"/>
      <c r="I7" s="200" t="s">
        <v>293</v>
      </c>
      <c r="J7" s="180"/>
      <c r="K7" s="180"/>
      <c r="L7" s="149" t="s">
        <v>751</v>
      </c>
      <c r="N7" s="156"/>
      <c r="O7" s="157">
        <f>総括表!H49</f>
        <v>96769</v>
      </c>
      <c r="R7" s="457" t="str">
        <f>IF(入力→推計!S13=2,"","×自給率")</f>
        <v>×自給率</v>
      </c>
      <c r="S7" s="457" t="s">
        <v>291</v>
      </c>
      <c r="T7" s="158"/>
      <c r="U7" s="452">
        <f>総括表!K49</f>
        <v>29717</v>
      </c>
      <c r="V7" s="454"/>
      <c r="W7" s="454"/>
      <c r="X7" s="454"/>
      <c r="Y7" s="453"/>
      <c r="AE7" s="147"/>
    </row>
    <row r="8" spans="1:32" ht="13.9" customHeight="1">
      <c r="A8" s="146"/>
      <c r="B8" s="179"/>
      <c r="C8" s="179"/>
      <c r="D8" s="148"/>
      <c r="E8" s="462"/>
      <c r="F8" s="462"/>
      <c r="I8" s="199">
        <f>総括表!G49</f>
        <v>200000</v>
      </c>
      <c r="J8" s="180"/>
      <c r="K8" s="180"/>
      <c r="R8" s="457"/>
      <c r="S8" s="457"/>
      <c r="T8" s="180"/>
      <c r="U8" s="180"/>
      <c r="AE8" s="147"/>
      <c r="AF8" s="219"/>
    </row>
    <row r="9" spans="1:32" ht="13.9" customHeight="1">
      <c r="A9" s="146"/>
      <c r="D9" s="151"/>
      <c r="E9" s="462"/>
      <c r="F9" s="462"/>
      <c r="J9" s="180"/>
      <c r="K9" s="180"/>
      <c r="N9" s="152"/>
      <c r="O9" s="178" t="s">
        <v>255</v>
      </c>
      <c r="R9" s="457"/>
      <c r="S9" s="457"/>
      <c r="T9" s="180"/>
      <c r="U9" s="180"/>
      <c r="AA9" s="449" t="s">
        <v>280</v>
      </c>
      <c r="AB9" s="450"/>
      <c r="AC9" s="451"/>
      <c r="AE9" s="147"/>
    </row>
    <row r="10" spans="1:32" ht="13.9" customHeight="1">
      <c r="A10" s="146"/>
      <c r="D10" s="151"/>
      <c r="E10" s="462"/>
      <c r="F10" s="462"/>
      <c r="J10" s="180"/>
      <c r="K10" s="180"/>
      <c r="L10" s="149" t="s">
        <v>281</v>
      </c>
      <c r="N10" s="156"/>
      <c r="O10" s="157">
        <f>総括表!I49</f>
        <v>103231</v>
      </c>
      <c r="R10" s="457"/>
      <c r="S10" s="457"/>
      <c r="T10" s="180"/>
      <c r="U10" s="180"/>
      <c r="V10" s="149"/>
      <c r="W10" s="149" t="s">
        <v>281</v>
      </c>
      <c r="X10" s="149"/>
      <c r="Y10" s="149"/>
      <c r="AA10" s="452">
        <f>総括表!L49</f>
        <v>16348</v>
      </c>
      <c r="AB10" s="454"/>
      <c r="AC10" s="453"/>
      <c r="AE10" s="147"/>
    </row>
    <row r="11" spans="1:32" ht="13.9" customHeight="1">
      <c r="A11" s="146"/>
      <c r="E11" s="462"/>
      <c r="F11" s="462"/>
      <c r="J11" s="180"/>
      <c r="K11" s="180"/>
      <c r="O11" s="143" t="s">
        <v>279</v>
      </c>
      <c r="R11" s="457"/>
      <c r="S11" s="457"/>
      <c r="T11" s="181"/>
      <c r="U11" s="180"/>
      <c r="AB11" s="143" t="s">
        <v>279</v>
      </c>
      <c r="AE11" s="147"/>
    </row>
    <row r="12" spans="1:32" ht="13.9" customHeight="1">
      <c r="A12" s="146"/>
      <c r="E12" s="462"/>
      <c r="F12" s="462"/>
      <c r="J12" s="180"/>
      <c r="K12" s="180"/>
      <c r="O12" s="152" t="s">
        <v>290</v>
      </c>
      <c r="P12" s="153"/>
      <c r="S12" s="457"/>
      <c r="T12" s="180"/>
      <c r="U12" s="180"/>
      <c r="AB12" s="449" t="s">
        <v>282</v>
      </c>
      <c r="AC12" s="450"/>
      <c r="AD12" s="451"/>
      <c r="AE12" s="147"/>
    </row>
    <row r="13" spans="1:32" ht="13.9" customHeight="1">
      <c r="A13" s="146"/>
      <c r="E13" s="462"/>
      <c r="F13" s="462"/>
      <c r="J13" s="180"/>
      <c r="K13" s="180"/>
      <c r="L13" s="149" t="s">
        <v>283</v>
      </c>
      <c r="O13" s="452">
        <f>総括表!J49</f>
        <v>56958</v>
      </c>
      <c r="P13" s="453"/>
      <c r="T13" s="180"/>
      <c r="U13" s="180"/>
      <c r="V13" s="149"/>
      <c r="W13" s="149" t="s">
        <v>300</v>
      </c>
      <c r="Y13" s="149"/>
      <c r="AB13" s="452">
        <f>総括表!M49</f>
        <v>6988</v>
      </c>
      <c r="AC13" s="454"/>
      <c r="AD13" s="453"/>
      <c r="AE13" s="147"/>
    </row>
    <row r="14" spans="1:32" ht="13.9" customHeight="1">
      <c r="A14" s="146"/>
      <c r="F14" s="462"/>
      <c r="J14" s="180"/>
      <c r="K14" s="180"/>
      <c r="L14" s="149"/>
      <c r="O14" s="158"/>
      <c r="T14" s="180"/>
      <c r="U14" s="180"/>
      <c r="Y14" s="149"/>
      <c r="AB14" s="158"/>
      <c r="AE14" s="147"/>
    </row>
    <row r="15" spans="1:32" ht="13.9" customHeight="1">
      <c r="A15" s="146"/>
      <c r="F15" s="462"/>
      <c r="AE15" s="147"/>
    </row>
    <row r="16" spans="1:32" ht="13.9" customHeight="1">
      <c r="A16" s="146"/>
      <c r="F16" s="462"/>
      <c r="AE16" s="147"/>
    </row>
    <row r="17" spans="1:33" ht="13.9" customHeight="1">
      <c r="A17" s="146"/>
      <c r="G17" s="160"/>
      <c r="H17" s="160"/>
      <c r="Z17" s="149"/>
      <c r="AE17" s="147"/>
    </row>
    <row r="18" spans="1:33" ht="13.9" customHeight="1">
      <c r="A18" s="146"/>
      <c r="E18" s="161"/>
      <c r="F18" s="161"/>
      <c r="AE18" s="147"/>
    </row>
    <row r="19" spans="1:33" ht="13.9" customHeight="1">
      <c r="A19" s="146"/>
      <c r="C19" s="461" t="s">
        <v>295</v>
      </c>
      <c r="D19" s="461"/>
      <c r="E19" s="461"/>
      <c r="F19" s="461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62"/>
    </row>
    <row r="20" spans="1:33" ht="13.9" customHeight="1">
      <c r="A20" s="146"/>
      <c r="P20" s="147"/>
    </row>
    <row r="21" spans="1:33" ht="13.9" customHeight="1">
      <c r="A21" s="146"/>
      <c r="P21" s="147"/>
    </row>
    <row r="22" spans="1:33" ht="13.9" customHeight="1">
      <c r="A22" s="146"/>
      <c r="C22" s="449" t="s">
        <v>298</v>
      </c>
      <c r="D22" s="451"/>
      <c r="E22" s="149"/>
      <c r="F22" s="149"/>
      <c r="G22" s="149"/>
      <c r="H22" s="202"/>
      <c r="I22" s="178" t="s">
        <v>252</v>
      </c>
      <c r="P22" s="147"/>
    </row>
    <row r="23" spans="1:33" ht="13.9" customHeight="1">
      <c r="A23" s="146"/>
      <c r="C23" s="452">
        <f>IF(入力→推計!S13=1,計算!W48,計算!X48)</f>
        <v>46874.229210424877</v>
      </c>
      <c r="D23" s="453"/>
      <c r="E23" s="462" t="str">
        <f>IF(入力→推計!S13=2,"","×自給率")</f>
        <v>×自給率</v>
      </c>
      <c r="F23" s="457" t="s">
        <v>291</v>
      </c>
      <c r="G23" s="163"/>
      <c r="H23" s="203"/>
      <c r="I23" s="205">
        <f>総括表!N49</f>
        <v>29414</v>
      </c>
      <c r="P23" s="147"/>
    </row>
    <row r="24" spans="1:33" ht="13.9" customHeight="1">
      <c r="A24" s="146"/>
      <c r="E24" s="462"/>
      <c r="F24" s="457"/>
      <c r="I24" s="180"/>
      <c r="P24" s="147"/>
      <c r="S24" s="210" t="s">
        <v>269</v>
      </c>
      <c r="T24" s="210"/>
      <c r="U24" s="206"/>
      <c r="V24" s="206"/>
      <c r="W24" s="206"/>
      <c r="X24" s="206"/>
      <c r="Y24" s="206"/>
      <c r="Z24" s="206"/>
      <c r="AA24" s="206"/>
      <c r="AB24" s="207">
        <f>I8+U7+I23</f>
        <v>259131</v>
      </c>
    </row>
    <row r="25" spans="1:33" ht="13.9" customHeight="1">
      <c r="A25" s="146"/>
      <c r="E25" s="462"/>
      <c r="F25" s="457"/>
      <c r="I25" s="180"/>
      <c r="K25" s="152" t="s">
        <v>280</v>
      </c>
      <c r="L25" s="155"/>
      <c r="M25" s="153"/>
      <c r="P25" s="147"/>
      <c r="S25" s="201"/>
      <c r="T25" s="208" t="s">
        <v>302</v>
      </c>
      <c r="U25" s="206"/>
      <c r="V25" s="206"/>
      <c r="W25" s="206"/>
      <c r="X25" s="206"/>
      <c r="Y25" s="206"/>
      <c r="Z25" s="206"/>
      <c r="AA25" s="206"/>
      <c r="AB25" s="207">
        <f>O10+AA10+K26</f>
        <v>139553</v>
      </c>
      <c r="AG25" s="164"/>
    </row>
    <row r="26" spans="1:33" ht="13.9" customHeight="1">
      <c r="A26" s="146"/>
      <c r="E26" s="462"/>
      <c r="F26" s="457"/>
      <c r="I26" s="455" t="s">
        <v>299</v>
      </c>
      <c r="J26" s="456"/>
      <c r="K26" s="452">
        <f>総括表!O49</f>
        <v>19974</v>
      </c>
      <c r="L26" s="454"/>
      <c r="M26" s="453"/>
      <c r="P26" s="147"/>
      <c r="S26" s="201"/>
      <c r="T26" s="201"/>
      <c r="U26" s="208" t="s">
        <v>303</v>
      </c>
      <c r="V26" s="208"/>
      <c r="W26" s="208"/>
      <c r="X26" s="206"/>
      <c r="Y26" s="206"/>
      <c r="Z26" s="206"/>
      <c r="AA26" s="206"/>
      <c r="AB26" s="207">
        <f>O13+AB13+L29</f>
        <v>71303</v>
      </c>
    </row>
    <row r="27" spans="1:33" ht="13.9" customHeight="1">
      <c r="A27" s="146"/>
      <c r="E27" s="462"/>
      <c r="F27" s="457"/>
      <c r="I27" s="180"/>
      <c r="L27" s="143" t="s">
        <v>279</v>
      </c>
      <c r="P27" s="147"/>
      <c r="S27" s="201"/>
      <c r="T27" s="201"/>
      <c r="U27" s="206" t="s">
        <v>284</v>
      </c>
      <c r="V27" s="206"/>
      <c r="W27" s="206"/>
      <c r="X27" s="206"/>
      <c r="Y27" s="206"/>
      <c r="Z27" s="206"/>
      <c r="AA27" s="206"/>
      <c r="AB27" s="209">
        <f>AB24/I8</f>
        <v>1.295655</v>
      </c>
    </row>
    <row r="28" spans="1:33" ht="13.9" customHeight="1">
      <c r="A28" s="146"/>
      <c r="E28" s="462"/>
      <c r="F28" s="457"/>
      <c r="I28" s="180"/>
      <c r="L28" s="152" t="s">
        <v>282</v>
      </c>
      <c r="M28" s="155"/>
      <c r="N28" s="153"/>
      <c r="P28" s="147"/>
    </row>
    <row r="29" spans="1:33" ht="13.9" customHeight="1">
      <c r="A29" s="146"/>
      <c r="I29" s="448" t="s">
        <v>301</v>
      </c>
      <c r="J29" s="448"/>
      <c r="L29" s="452">
        <f>総括表!P49</f>
        <v>7357</v>
      </c>
      <c r="M29" s="454"/>
      <c r="N29" s="453"/>
      <c r="P29" s="147"/>
      <c r="T29" s="180"/>
    </row>
    <row r="30" spans="1:33" ht="13.9" customHeight="1">
      <c r="A30" s="146"/>
      <c r="P30" s="147"/>
      <c r="T30" s="180"/>
      <c r="Y30" s="165"/>
      <c r="AA30" s="211" t="s">
        <v>307</v>
      </c>
      <c r="AB30" s="165"/>
    </row>
    <row r="31" spans="1:33" ht="13.9" customHeight="1">
      <c r="A31" s="166"/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62"/>
      <c r="Q31" s="146"/>
      <c r="T31" s="180"/>
      <c r="U31" s="159"/>
      <c r="V31" s="159" t="s">
        <v>285</v>
      </c>
      <c r="AB31" s="167">
        <f>総括表!AA49</f>
        <v>214</v>
      </c>
      <c r="AC31" s="143" t="s">
        <v>286</v>
      </c>
    </row>
    <row r="32" spans="1:33" ht="13.9" customHeight="1">
      <c r="B32" s="143" t="s">
        <v>752</v>
      </c>
      <c r="T32" s="180"/>
      <c r="U32" s="159"/>
      <c r="AG32" s="168"/>
    </row>
    <row r="33" spans="19:28" ht="13.9" customHeight="1">
      <c r="T33" s="204"/>
      <c r="Y33" s="169"/>
      <c r="AA33" s="169"/>
      <c r="AB33" s="170"/>
    </row>
    <row r="34" spans="19:28" ht="14.1" customHeight="1">
      <c r="T34" s="149"/>
      <c r="AB34" s="171"/>
    </row>
    <row r="35" spans="19:28" ht="14.1" customHeight="1">
      <c r="S35" s="172"/>
      <c r="T35" s="447"/>
      <c r="U35" s="447"/>
      <c r="V35" s="447"/>
      <c r="W35" s="447"/>
      <c r="X35" s="447"/>
      <c r="Y35" s="447"/>
      <c r="Z35" s="173"/>
      <c r="AA35" s="174"/>
      <c r="AB35" s="175"/>
    </row>
    <row r="36" spans="19:28" ht="13.9" customHeight="1">
      <c r="X36" s="176"/>
      <c r="Y36" s="177"/>
      <c r="Z36" s="161"/>
    </row>
  </sheetData>
  <sheetProtection algorithmName="SHA-512" hashValue="lgGYFgDY/skjsRaw4B6wxCNIYRHEvGwt29W3IaDb8XqnuaTwb6eRma3Qv6KVjyaodmoS3Z0s5Tkoo00Vwbr8ew==" saltValue="HTUa/YL37871jfsA1SDr1w==" spinCount="100000" sheet="1" objects="1" scenarios="1"/>
  <mergeCells count="23">
    <mergeCell ref="U6:Y6"/>
    <mergeCell ref="U7:Y7"/>
    <mergeCell ref="C19:F19"/>
    <mergeCell ref="E23:E28"/>
    <mergeCell ref="F23:F28"/>
    <mergeCell ref="R7:R11"/>
    <mergeCell ref="C22:D22"/>
    <mergeCell ref="C23:D23"/>
    <mergeCell ref="E7:E13"/>
    <mergeCell ref="F7:F16"/>
    <mergeCell ref="B5:C6"/>
    <mergeCell ref="B7:C7"/>
    <mergeCell ref="T35:Y35"/>
    <mergeCell ref="I29:J29"/>
    <mergeCell ref="AB12:AD12"/>
    <mergeCell ref="O13:P13"/>
    <mergeCell ref="AB13:AD13"/>
    <mergeCell ref="I26:J26"/>
    <mergeCell ref="S7:S12"/>
    <mergeCell ref="K26:M26"/>
    <mergeCell ref="AA9:AC9"/>
    <mergeCell ref="AA10:AC10"/>
    <mergeCell ref="L29:N29"/>
  </mergeCells>
  <phoneticPr fontId="3"/>
  <pageMargins left="0.39370078740157483" right="0.39370078740157483" top="0.78740157480314965" bottom="0.59055118110236227" header="0.51181102362204722" footer="0.51181102362204722"/>
  <headerFooter alignWithMargins="0">
    <oddFooter>&amp;C&amp;"ＭＳ Ｐゴシック,標準"&amp;9-　4　-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"/>
  <sheetViews>
    <sheetView topLeftCell="B1" zoomScale="70" zoomScaleNormal="70" workbookViewId="0">
      <pane xSplit="2" ySplit="6" topLeftCell="D7" activePane="bottomRight" state="frozen"/>
      <selection activeCell="AG61" sqref="AG61"/>
      <selection pane="topRight" activeCell="AG61" sqref="AG61"/>
      <selection pane="bottomLeft" activeCell="AG61" sqref="AG61"/>
      <selection pane="bottomRight" activeCell="B2" sqref="B2"/>
    </sheetView>
  </sheetViews>
  <sheetFormatPr defaultRowHeight="13.5"/>
  <cols>
    <col min="1" max="1" width="0" style="56" hidden="1" customWidth="1"/>
    <col min="2" max="2" width="7.875" style="47" customWidth="1"/>
    <col min="3" max="3" width="31" style="48" customWidth="1"/>
    <col min="4" max="5" width="10" style="55" customWidth="1"/>
    <col min="6" max="6" width="0.375" style="56" customWidth="1"/>
    <col min="7" max="9" width="10" style="55" customWidth="1"/>
    <col min="10" max="10" width="10" style="56" customWidth="1"/>
    <col min="11" max="12" width="10" style="55" customWidth="1"/>
    <col min="13" max="13" width="10" style="56" customWidth="1"/>
    <col min="14" max="15" width="10" style="55" customWidth="1"/>
    <col min="16" max="16" width="10" style="56" customWidth="1"/>
    <col min="17" max="18" width="10" style="55" customWidth="1"/>
    <col min="19" max="19" width="10" style="56" customWidth="1"/>
    <col min="20" max="20" width="0.375" style="56" customWidth="1"/>
    <col min="21" max="21" width="10" style="55" customWidth="1"/>
    <col min="22" max="22" width="10" style="56" customWidth="1"/>
    <col min="23" max="23" width="10" style="55" customWidth="1"/>
    <col min="24" max="24" width="10" style="56" customWidth="1"/>
    <col min="25" max="25" width="10" style="55" customWidth="1"/>
    <col min="26" max="26" width="10" style="56" customWidth="1"/>
    <col min="27" max="27" width="10" style="55" customWidth="1"/>
    <col min="28" max="28" width="10" style="56" customWidth="1"/>
    <col min="29" max="77" width="9.875" style="56" customWidth="1"/>
    <col min="78" max="16384" width="9" style="56"/>
  </cols>
  <sheetData>
    <row r="1" spans="1:28" ht="34.5" customHeight="1">
      <c r="A1" s="117">
        <f>入力→推計!S13</f>
        <v>1</v>
      </c>
      <c r="B1" s="129" t="s">
        <v>773</v>
      </c>
      <c r="C1" s="126"/>
      <c r="D1" s="127"/>
      <c r="E1" s="127"/>
      <c r="F1" s="128"/>
      <c r="G1" s="127"/>
      <c r="H1" s="127"/>
      <c r="I1" s="127"/>
      <c r="J1" s="128"/>
      <c r="K1" s="127"/>
      <c r="L1" s="127"/>
      <c r="M1" s="128"/>
      <c r="N1" s="127"/>
      <c r="O1" s="127"/>
      <c r="P1" s="128"/>
      <c r="Q1" s="127"/>
      <c r="R1" s="127"/>
      <c r="S1" s="128"/>
      <c r="T1" s="128"/>
      <c r="U1" s="127"/>
      <c r="V1" s="128"/>
      <c r="W1" s="127"/>
      <c r="X1" s="128"/>
      <c r="Y1" s="127"/>
      <c r="Z1" s="128"/>
      <c r="AA1" s="127"/>
      <c r="AB1" s="128"/>
    </row>
    <row r="2" spans="1:28" ht="20.25" customHeight="1">
      <c r="A2" s="117"/>
      <c r="B2" s="118"/>
      <c r="C2" s="119"/>
      <c r="D2" s="130"/>
      <c r="E2" s="130"/>
      <c r="F2" s="215"/>
      <c r="G2" s="131" t="s">
        <v>278</v>
      </c>
      <c r="H2" s="132"/>
      <c r="I2" s="132"/>
      <c r="J2" s="133"/>
      <c r="K2" s="132"/>
      <c r="L2" s="132"/>
      <c r="M2" s="133"/>
      <c r="N2" s="132"/>
      <c r="O2" s="132"/>
      <c r="P2" s="133"/>
      <c r="Q2" s="132"/>
      <c r="R2" s="132"/>
      <c r="S2" s="134"/>
      <c r="T2" s="124"/>
      <c r="U2" s="138" t="s">
        <v>304</v>
      </c>
      <c r="V2" s="139"/>
      <c r="W2" s="140"/>
      <c r="X2" s="139"/>
      <c r="Y2" s="140"/>
      <c r="Z2" s="139"/>
      <c r="AA2" s="140"/>
      <c r="AB2" s="141"/>
    </row>
    <row r="3" spans="1:28" s="55" customFormat="1" ht="20.25" customHeight="1">
      <c r="B3" s="186"/>
      <c r="C3" s="187"/>
      <c r="D3" s="216"/>
      <c r="E3" s="216"/>
      <c r="G3" s="188" t="s">
        <v>263</v>
      </c>
      <c r="H3" s="189"/>
      <c r="I3" s="132"/>
      <c r="J3" s="190"/>
      <c r="K3" s="188" t="s">
        <v>254</v>
      </c>
      <c r="L3" s="132"/>
      <c r="M3" s="190"/>
      <c r="N3" s="188" t="s">
        <v>262</v>
      </c>
      <c r="O3" s="132"/>
      <c r="P3" s="190"/>
      <c r="Q3" s="188" t="s">
        <v>770</v>
      </c>
      <c r="R3" s="132"/>
      <c r="S3" s="190"/>
      <c r="U3" s="191" t="s">
        <v>263</v>
      </c>
      <c r="V3" s="192"/>
      <c r="W3" s="191" t="s">
        <v>254</v>
      </c>
      <c r="X3" s="192"/>
      <c r="Y3" s="191" t="s">
        <v>262</v>
      </c>
      <c r="Z3" s="192"/>
      <c r="AA3" s="191" t="s">
        <v>770</v>
      </c>
      <c r="AB3" s="192"/>
    </row>
    <row r="4" spans="1:28" s="55" customFormat="1" ht="20.25" customHeight="1">
      <c r="B4" s="186"/>
      <c r="C4" s="187"/>
      <c r="D4" s="216"/>
      <c r="E4" s="216"/>
      <c r="G4" s="193" t="s">
        <v>292</v>
      </c>
      <c r="H4" s="194"/>
      <c r="I4" s="194"/>
      <c r="J4" s="195"/>
      <c r="K4" s="196" t="s">
        <v>267</v>
      </c>
      <c r="L4" s="194"/>
      <c r="M4" s="195"/>
      <c r="N4" s="196" t="s">
        <v>267</v>
      </c>
      <c r="O4" s="194"/>
      <c r="P4" s="195"/>
      <c r="Q4" s="196" t="s">
        <v>267</v>
      </c>
      <c r="R4" s="194"/>
      <c r="S4" s="195"/>
      <c r="U4" s="197"/>
      <c r="V4" s="198"/>
      <c r="W4" s="197"/>
      <c r="X4" s="198"/>
      <c r="Y4" s="197"/>
      <c r="Z4" s="198"/>
      <c r="AA4" s="197"/>
      <c r="AB4" s="198"/>
    </row>
    <row r="5" spans="1:28" ht="20.25" customHeight="1">
      <c r="B5" s="96"/>
      <c r="C5" s="97"/>
      <c r="D5" s="217"/>
      <c r="E5" s="217"/>
      <c r="G5" s="182"/>
      <c r="H5" s="185"/>
      <c r="I5" s="135"/>
      <c r="J5" s="183"/>
      <c r="K5" s="136"/>
      <c r="L5" s="135"/>
      <c r="M5" s="183"/>
      <c r="N5" s="136"/>
      <c r="O5" s="135"/>
      <c r="P5" s="183"/>
      <c r="Q5" s="136"/>
      <c r="R5" s="135"/>
      <c r="S5" s="183"/>
      <c r="U5" s="184"/>
      <c r="V5" s="184"/>
      <c r="W5" s="184"/>
      <c r="X5" s="184"/>
      <c r="Y5" s="184"/>
      <c r="Z5" s="184"/>
      <c r="AA5" s="184"/>
      <c r="AB5" s="184"/>
    </row>
    <row r="6" spans="1:28" ht="79.5" customHeight="1">
      <c r="B6" s="27"/>
      <c r="C6" s="28"/>
      <c r="D6" s="218" t="s">
        <v>745</v>
      </c>
      <c r="E6" s="218" t="s">
        <v>746</v>
      </c>
      <c r="G6" s="137" t="s">
        <v>252</v>
      </c>
      <c r="H6" s="137" t="s">
        <v>289</v>
      </c>
      <c r="I6" s="137" t="s">
        <v>255</v>
      </c>
      <c r="J6" s="137" t="s">
        <v>256</v>
      </c>
      <c r="K6" s="137"/>
      <c r="L6" s="137" t="s">
        <v>255</v>
      </c>
      <c r="M6" s="137" t="s">
        <v>256</v>
      </c>
      <c r="N6" s="137"/>
      <c r="O6" s="137" t="s">
        <v>255</v>
      </c>
      <c r="P6" s="137" t="s">
        <v>256</v>
      </c>
      <c r="Q6" s="137"/>
      <c r="R6" s="137" t="s">
        <v>255</v>
      </c>
      <c r="S6" s="137" t="s">
        <v>256</v>
      </c>
      <c r="U6" s="142" t="s">
        <v>306</v>
      </c>
      <c r="V6" s="142" t="s">
        <v>305</v>
      </c>
      <c r="W6" s="142" t="s">
        <v>306</v>
      </c>
      <c r="X6" s="142" t="s">
        <v>305</v>
      </c>
      <c r="Y6" s="142" t="s">
        <v>306</v>
      </c>
      <c r="Z6" s="142" t="s">
        <v>305</v>
      </c>
      <c r="AA6" s="142" t="s">
        <v>306</v>
      </c>
      <c r="AB6" s="142" t="s">
        <v>305</v>
      </c>
    </row>
    <row r="7" spans="1:28" ht="20.45" customHeight="1">
      <c r="A7" s="56">
        <v>1</v>
      </c>
      <c r="B7" s="32" t="s">
        <v>48</v>
      </c>
      <c r="C7" s="33" t="s">
        <v>118</v>
      </c>
      <c r="D7" s="59"/>
      <c r="E7" s="59"/>
      <c r="G7" s="59">
        <f>ROUND(計算!E6,0)</f>
        <v>0</v>
      </c>
      <c r="H7" s="59">
        <f>ROUND(計算!F6,0)</f>
        <v>77</v>
      </c>
      <c r="I7" s="59">
        <f>ROUND(計算!G6,0)</f>
        <v>0</v>
      </c>
      <c r="J7" s="59">
        <f>ROUND(計算!H6,0)</f>
        <v>0</v>
      </c>
      <c r="K7" s="59" cm="1">
        <f t="array" ref="K7">ROUND(HLOOKUP($A$1,計算!$M$2:$N$47,4+総括表!$A7,FALSE),0)</f>
        <v>40</v>
      </c>
      <c r="L7" s="59" cm="1">
        <f t="array" ref="L7">ROUND(HLOOKUP($A$1,計算!$O$2:$P$47,4+総括表!$A7,FALSE),0)</f>
        <v>17</v>
      </c>
      <c r="M7" s="59" cm="1">
        <f t="array" ref="M7">ROUND(HLOOKUP($A$1,計算!$Q$2:$R$47,4+総括表!$A7,FALSE),0)</f>
        <v>3</v>
      </c>
      <c r="N7" s="59" cm="1">
        <f t="array" ref="N7">ROUND(HLOOKUP($A$1,計算!$AA$2:$AB$47,4+総括表!$A7,FALSE),0)</f>
        <v>367</v>
      </c>
      <c r="O7" s="59" cm="1">
        <f t="array" ref="O7">ROUND(HLOOKUP($A$1,計算!$AC$2:$AD$47,4+総括表!$A7,FALSE),0)</f>
        <v>155</v>
      </c>
      <c r="P7" s="59" cm="1">
        <f t="array" ref="P7">ROUND(HLOOKUP($A$1,計算!$AE$2:$AF$47,4+総括表!$A7,FALSE),0)</f>
        <v>28</v>
      </c>
      <c r="Q7" s="59">
        <f t="shared" ref="Q7:Q48" si="0">+G7+K7+N7</f>
        <v>407</v>
      </c>
      <c r="R7" s="59">
        <f>+I7+L7+O7</f>
        <v>172</v>
      </c>
      <c r="S7" s="59">
        <f>+J7+M7+P7</f>
        <v>31</v>
      </c>
      <c r="U7" s="59">
        <f>ROUND(計算!AH6,0)</f>
        <v>0</v>
      </c>
      <c r="V7" s="59">
        <f>ROUND(計算!AI6,0)</f>
        <v>0</v>
      </c>
      <c r="W7" s="59" cm="1">
        <f t="array" ref="W7">ROUND(HLOOKUP($A$1,計算!$AK$2:$AL$47,4+総括表!$A7,FALSE),0)</f>
        <v>0</v>
      </c>
      <c r="X7" s="59" cm="1">
        <f t="array" ref="X7">ROUND(HLOOKUP($A$1,計算!$AM$2:$AN$47,4+総括表!$A7,FALSE),0)</f>
        <v>0</v>
      </c>
      <c r="Y7" s="59" cm="1">
        <f t="array" ref="Y7">ROUND(HLOOKUP($A$1,計算!$AP$2:$AQ$47,4+総括表!$A7,FALSE),0)</f>
        <v>1</v>
      </c>
      <c r="Z7" s="59" cm="1">
        <f t="array" ref="Z7">ROUND(HLOOKUP($A$1,計算!$AR$2:$AS$47,4+総括表!$A7,FALSE),0)</f>
        <v>0</v>
      </c>
      <c r="AA7" s="59">
        <f t="shared" ref="AA7:AA48" si="1">+U7+W7+Y7</f>
        <v>1</v>
      </c>
      <c r="AB7" s="59">
        <f t="shared" ref="AB7:AB48" si="2">+V7+X7+Z7</f>
        <v>0</v>
      </c>
    </row>
    <row r="8" spans="1:28" ht="20.45" customHeight="1">
      <c r="A8" s="56">
        <v>2</v>
      </c>
      <c r="B8" s="36" t="s">
        <v>49</v>
      </c>
      <c r="C8" s="37" t="s">
        <v>119</v>
      </c>
      <c r="D8" s="61"/>
      <c r="E8" s="61"/>
      <c r="G8" s="61">
        <f>ROUND(計算!E7,0)</f>
        <v>0</v>
      </c>
      <c r="H8" s="61">
        <f>ROUND(計算!F7,0)</f>
        <v>289</v>
      </c>
      <c r="I8" s="61">
        <f>ROUND(計算!G7,0)</f>
        <v>0</v>
      </c>
      <c r="J8" s="61">
        <f>ROUND(計算!H7,0)</f>
        <v>0</v>
      </c>
      <c r="K8" s="61" cm="1">
        <f t="array" ref="K8">ROUND(HLOOKUP($A$1,計算!$M$2:$N$47,4+総括表!$A8,FALSE),0)</f>
        <v>232</v>
      </c>
      <c r="L8" s="61" cm="1">
        <f t="array" ref="L8">ROUND(HLOOKUP($A$1,計算!$O$2:$P$47,4+総括表!$A8,FALSE),0)</f>
        <v>164</v>
      </c>
      <c r="M8" s="61" cm="1">
        <f t="array" ref="M8">ROUND(HLOOKUP($A$1,計算!$Q$2:$R$47,4+総括表!$A8,FALSE),0)</f>
        <v>63</v>
      </c>
      <c r="N8" s="61" cm="1">
        <f t="array" ref="N8">ROUND(HLOOKUP($A$1,計算!$AA$2:$AB$47,4+総括表!$A8,FALSE),0)</f>
        <v>29</v>
      </c>
      <c r="O8" s="61" cm="1">
        <f t="array" ref="O8">ROUND(HLOOKUP($A$1,計算!$AC$2:$AD$47,4+総括表!$A8,FALSE),0)</f>
        <v>20</v>
      </c>
      <c r="P8" s="61" cm="1">
        <f t="array" ref="P8">ROUND(HLOOKUP($A$1,計算!$AE$2:$AF$47,4+総括表!$A8,FALSE),0)</f>
        <v>8</v>
      </c>
      <c r="Q8" s="61">
        <f t="shared" si="0"/>
        <v>261</v>
      </c>
      <c r="R8" s="61">
        <f t="shared" ref="R8:R48" si="3">+I8+L8+O8</f>
        <v>184</v>
      </c>
      <c r="S8" s="61">
        <f t="shared" ref="S8:S48" si="4">+J8+M8+P8</f>
        <v>71</v>
      </c>
      <c r="U8" s="61">
        <f>ROUND(計算!AH7,0)</f>
        <v>0</v>
      </c>
      <c r="V8" s="61">
        <f>ROUND(計算!AI7,0)</f>
        <v>0</v>
      </c>
      <c r="W8" s="61" cm="1">
        <f t="array" ref="W8">ROUND(HLOOKUP($A$1,計算!$AK$2:$AL$47,4+総括表!$A8,FALSE),0)</f>
        <v>1</v>
      </c>
      <c r="X8" s="61" cm="1">
        <f t="array" ref="X8">ROUND(HLOOKUP($A$1,計算!$AM$2:$AN$47,4+総括表!$A8,FALSE),0)</f>
        <v>0</v>
      </c>
      <c r="Y8" s="61" cm="1">
        <f t="array" ref="Y8">ROUND(HLOOKUP($A$1,計算!$AP$2:$AQ$47,4+総括表!$A8,FALSE),0)</f>
        <v>0</v>
      </c>
      <c r="Z8" s="61" cm="1">
        <f t="array" ref="Z8">ROUND(HLOOKUP($A$1,計算!$AR$2:$AS$47,4+総括表!$A8,FALSE),0)</f>
        <v>0</v>
      </c>
      <c r="AA8" s="61">
        <f t="shared" si="1"/>
        <v>1</v>
      </c>
      <c r="AB8" s="61">
        <f t="shared" si="2"/>
        <v>0</v>
      </c>
    </row>
    <row r="9" spans="1:28" ht="20.45" customHeight="1">
      <c r="A9" s="56">
        <v>3</v>
      </c>
      <c r="B9" s="36" t="s">
        <v>50</v>
      </c>
      <c r="C9" s="37" t="s">
        <v>120</v>
      </c>
      <c r="D9" s="61"/>
      <c r="E9" s="61"/>
      <c r="G9" s="61">
        <f>ROUND(計算!E8,0)</f>
        <v>0</v>
      </c>
      <c r="H9" s="61">
        <f>ROUND(計算!F8,0)</f>
        <v>53</v>
      </c>
      <c r="I9" s="61">
        <f>ROUND(計算!G8,0)</f>
        <v>0</v>
      </c>
      <c r="J9" s="61">
        <f>ROUND(計算!H8,0)</f>
        <v>0</v>
      </c>
      <c r="K9" s="61" cm="1">
        <f t="array" ref="K9">ROUND(HLOOKUP($A$1,計算!$M$2:$N$47,4+総括表!$A9,FALSE),0)</f>
        <v>8</v>
      </c>
      <c r="L9" s="61" cm="1">
        <f t="array" ref="L9">ROUND(HLOOKUP($A$1,計算!$O$2:$P$47,4+総括表!$A9,FALSE),0)</f>
        <v>2</v>
      </c>
      <c r="M9" s="61" cm="1">
        <f t="array" ref="M9">ROUND(HLOOKUP($A$1,計算!$Q$2:$R$47,4+総括表!$A9,FALSE),0)</f>
        <v>1</v>
      </c>
      <c r="N9" s="61" cm="1">
        <f t="array" ref="N9">ROUND(HLOOKUP($A$1,計算!$AA$2:$AB$47,4+総括表!$A9,FALSE),0)</f>
        <v>12</v>
      </c>
      <c r="O9" s="61" cm="1">
        <f t="array" ref="O9">ROUND(HLOOKUP($A$1,計算!$AC$2:$AD$47,4+総括表!$A9,FALSE),0)</f>
        <v>4</v>
      </c>
      <c r="P9" s="61" cm="1">
        <f t="array" ref="P9">ROUND(HLOOKUP($A$1,計算!$AE$2:$AF$47,4+総括表!$A9,FALSE),0)</f>
        <v>1</v>
      </c>
      <c r="Q9" s="61">
        <f t="shared" si="0"/>
        <v>20</v>
      </c>
      <c r="R9" s="61">
        <f t="shared" si="3"/>
        <v>6</v>
      </c>
      <c r="S9" s="61">
        <f t="shared" si="4"/>
        <v>2</v>
      </c>
      <c r="U9" s="61">
        <f>ROUND(計算!AH8,0)</f>
        <v>0</v>
      </c>
      <c r="V9" s="61">
        <f>ROUND(計算!AI8,0)</f>
        <v>0</v>
      </c>
      <c r="W9" s="61" cm="1">
        <f t="array" ref="W9">ROUND(HLOOKUP($A$1,計算!$AK$2:$AL$47,4+総括表!$A9,FALSE),0)</f>
        <v>0</v>
      </c>
      <c r="X9" s="61" cm="1">
        <f t="array" ref="X9">ROUND(HLOOKUP($A$1,計算!$AM$2:$AN$47,4+総括表!$A9,FALSE),0)</f>
        <v>0</v>
      </c>
      <c r="Y9" s="61" cm="1">
        <f t="array" ref="Y9">ROUND(HLOOKUP($A$1,計算!$AP$2:$AQ$47,4+総括表!$A9,FALSE),0)</f>
        <v>0</v>
      </c>
      <c r="Z9" s="61" cm="1">
        <f t="array" ref="Z9">ROUND(HLOOKUP($A$1,計算!$AR$2:$AS$47,4+総括表!$A9,FALSE),0)</f>
        <v>0</v>
      </c>
      <c r="AA9" s="61">
        <f t="shared" si="1"/>
        <v>0</v>
      </c>
      <c r="AB9" s="61">
        <f t="shared" si="2"/>
        <v>0</v>
      </c>
    </row>
    <row r="10" spans="1:28" ht="20.45" customHeight="1">
      <c r="A10" s="56">
        <v>4</v>
      </c>
      <c r="B10" s="36" t="s">
        <v>51</v>
      </c>
      <c r="C10" s="37" t="s">
        <v>121</v>
      </c>
      <c r="D10" s="61"/>
      <c r="E10" s="61"/>
      <c r="G10" s="61">
        <f>ROUND(計算!E9,0)</f>
        <v>0</v>
      </c>
      <c r="H10" s="61">
        <f>ROUND(計算!F9,0)</f>
        <v>16</v>
      </c>
      <c r="I10" s="61">
        <f>ROUND(計算!G9,0)</f>
        <v>0</v>
      </c>
      <c r="J10" s="61">
        <f>ROUND(計算!H9,0)</f>
        <v>0</v>
      </c>
      <c r="K10" s="61" cm="1">
        <f t="array" ref="K10">ROUND(HLOOKUP($A$1,計算!$M$2:$N$47,4+総括表!$A10,FALSE),0)</f>
        <v>22</v>
      </c>
      <c r="L10" s="61" cm="1">
        <f t="array" ref="L10">ROUND(HLOOKUP($A$1,計算!$O$2:$P$47,4+総括表!$A10,FALSE),0)</f>
        <v>9</v>
      </c>
      <c r="M10" s="61" cm="1">
        <f t="array" ref="M10">ROUND(HLOOKUP($A$1,計算!$Q$2:$R$47,4+総括表!$A10,FALSE),0)</f>
        <v>4</v>
      </c>
      <c r="N10" s="61" cm="1">
        <f t="array" ref="N10">ROUND(HLOOKUP($A$1,計算!$AA$2:$AB$47,4+総括表!$A10,FALSE),0)</f>
        <v>1</v>
      </c>
      <c r="O10" s="61" cm="1">
        <f t="array" ref="O10">ROUND(HLOOKUP($A$1,計算!$AC$2:$AD$47,4+総括表!$A10,FALSE),0)</f>
        <v>0</v>
      </c>
      <c r="P10" s="61" cm="1">
        <f t="array" ref="P10">ROUND(HLOOKUP($A$1,計算!$AE$2:$AF$47,4+総括表!$A10,FALSE),0)</f>
        <v>0</v>
      </c>
      <c r="Q10" s="61">
        <f t="shared" si="0"/>
        <v>23</v>
      </c>
      <c r="R10" s="61">
        <f t="shared" si="3"/>
        <v>9</v>
      </c>
      <c r="S10" s="61">
        <f t="shared" si="4"/>
        <v>4</v>
      </c>
      <c r="U10" s="61">
        <f>ROUND(計算!AH9,0)</f>
        <v>0</v>
      </c>
      <c r="V10" s="61">
        <f>ROUND(計算!AI9,0)</f>
        <v>0</v>
      </c>
      <c r="W10" s="61" cm="1">
        <f t="array" ref="W10">ROUND(HLOOKUP($A$1,計算!$AK$2:$AL$47,4+総括表!$A10,FALSE),0)</f>
        <v>0</v>
      </c>
      <c r="X10" s="61" cm="1">
        <f t="array" ref="X10">ROUND(HLOOKUP($A$1,計算!$AM$2:$AN$47,4+総括表!$A10,FALSE),0)</f>
        <v>0</v>
      </c>
      <c r="Y10" s="61" cm="1">
        <f t="array" ref="Y10">ROUND(HLOOKUP($A$1,計算!$AP$2:$AQ$47,4+総括表!$A10,FALSE),0)</f>
        <v>0</v>
      </c>
      <c r="Z10" s="61" cm="1">
        <f t="array" ref="Z10">ROUND(HLOOKUP($A$1,計算!$AR$2:$AS$47,4+総括表!$A10,FALSE),0)</f>
        <v>0</v>
      </c>
      <c r="AA10" s="61">
        <f t="shared" si="1"/>
        <v>0</v>
      </c>
      <c r="AB10" s="61">
        <f t="shared" si="2"/>
        <v>0</v>
      </c>
    </row>
    <row r="11" spans="1:28" ht="20.45" customHeight="1">
      <c r="A11" s="56">
        <v>5</v>
      </c>
      <c r="B11" s="39" t="s">
        <v>52</v>
      </c>
      <c r="C11" s="40" t="s">
        <v>122</v>
      </c>
      <c r="D11" s="63"/>
      <c r="E11" s="63"/>
      <c r="G11" s="63">
        <f>ROUND(計算!E10,0)</f>
        <v>0</v>
      </c>
      <c r="H11" s="63">
        <f>ROUND(計算!F10,0)</f>
        <v>191</v>
      </c>
      <c r="I11" s="63">
        <f>ROUND(計算!G10,0)</f>
        <v>0</v>
      </c>
      <c r="J11" s="63">
        <f>ROUND(計算!H10,0)</f>
        <v>0</v>
      </c>
      <c r="K11" s="63" cm="1">
        <f t="array" ref="K11">ROUND(HLOOKUP($A$1,計算!$M$2:$N$47,4+総括表!$A11,FALSE),0)</f>
        <v>26</v>
      </c>
      <c r="L11" s="63" cm="1">
        <f t="array" ref="L11">ROUND(HLOOKUP($A$1,計算!$O$2:$P$47,4+総括表!$A11,FALSE),0)</f>
        <v>7</v>
      </c>
      <c r="M11" s="63" cm="1">
        <f t="array" ref="M11">ROUND(HLOOKUP($A$1,計算!$Q$2:$R$47,4+総括表!$A11,FALSE),0)</f>
        <v>5</v>
      </c>
      <c r="N11" s="63" cm="1">
        <f t="array" ref="N11">ROUND(HLOOKUP($A$1,計算!$AA$2:$AB$47,4+総括表!$A11,FALSE),0)</f>
        <v>649</v>
      </c>
      <c r="O11" s="63" cm="1">
        <f t="array" ref="O11">ROUND(HLOOKUP($A$1,計算!$AC$2:$AD$47,4+総括表!$A11,FALSE),0)</f>
        <v>166</v>
      </c>
      <c r="P11" s="63" cm="1">
        <f t="array" ref="P11">ROUND(HLOOKUP($A$1,計算!$AE$2:$AF$47,4+総括表!$A11,FALSE),0)</f>
        <v>118</v>
      </c>
      <c r="Q11" s="63">
        <f t="shared" si="0"/>
        <v>675</v>
      </c>
      <c r="R11" s="63">
        <f t="shared" si="3"/>
        <v>173</v>
      </c>
      <c r="S11" s="63">
        <f t="shared" si="4"/>
        <v>123</v>
      </c>
      <c r="U11" s="63">
        <f>ROUND(計算!AH10,0)</f>
        <v>0</v>
      </c>
      <c r="V11" s="63">
        <f>ROUND(計算!AI10,0)</f>
        <v>0</v>
      </c>
      <c r="W11" s="63" cm="1">
        <f t="array" ref="W11">ROUND(HLOOKUP($A$1,計算!$AK$2:$AL$47,4+総括表!$A11,FALSE),0)</f>
        <v>0</v>
      </c>
      <c r="X11" s="63" cm="1">
        <f t="array" ref="X11">ROUND(HLOOKUP($A$1,計算!$AM$2:$AN$47,4+総括表!$A11,FALSE),0)</f>
        <v>0</v>
      </c>
      <c r="Y11" s="63" cm="1">
        <f t="array" ref="Y11">ROUND(HLOOKUP($A$1,計算!$AP$2:$AQ$47,4+総括表!$A11,FALSE),0)</f>
        <v>0</v>
      </c>
      <c r="Z11" s="63" cm="1">
        <f t="array" ref="Z11">ROUND(HLOOKUP($A$1,計算!$AR$2:$AS$47,4+総括表!$A11,FALSE),0)</f>
        <v>0</v>
      </c>
      <c r="AA11" s="63">
        <f t="shared" si="1"/>
        <v>0</v>
      </c>
      <c r="AB11" s="63">
        <f t="shared" si="2"/>
        <v>0</v>
      </c>
    </row>
    <row r="12" spans="1:28" ht="20.45" customHeight="1">
      <c r="A12" s="56">
        <v>6</v>
      </c>
      <c r="B12" s="36" t="s">
        <v>53</v>
      </c>
      <c r="C12" s="37" t="s">
        <v>123</v>
      </c>
      <c r="D12" s="61"/>
      <c r="E12" s="61"/>
      <c r="G12" s="61">
        <f>ROUND(計算!E11,0)</f>
        <v>344</v>
      </c>
      <c r="H12" s="61">
        <f>ROUND(計算!F11,0)</f>
        <v>381</v>
      </c>
      <c r="I12" s="61">
        <f>ROUND(計算!G11,0)</f>
        <v>138</v>
      </c>
      <c r="J12" s="61">
        <f>ROUND(計算!H11,0)</f>
        <v>60</v>
      </c>
      <c r="K12" s="61" cm="1">
        <f t="array" ref="K12">ROUND(HLOOKUP($A$1,計算!$M$2:$N$47,4+総括表!$A12,FALSE),0)</f>
        <v>30</v>
      </c>
      <c r="L12" s="61" cm="1">
        <f t="array" ref="L12">ROUND(HLOOKUP($A$1,計算!$O$2:$P$47,4+総括表!$A12,FALSE),0)</f>
        <v>12</v>
      </c>
      <c r="M12" s="61" cm="1">
        <f t="array" ref="M12">ROUND(HLOOKUP($A$1,計算!$Q$2:$R$47,4+総括表!$A12,FALSE),0)</f>
        <v>5</v>
      </c>
      <c r="N12" s="61" cm="1">
        <f t="array" ref="N12">ROUND(HLOOKUP($A$1,計算!$AA$2:$AB$47,4+総括表!$A12,FALSE),0)</f>
        <v>59</v>
      </c>
      <c r="O12" s="61" cm="1">
        <f t="array" ref="O12">ROUND(HLOOKUP($A$1,計算!$AC$2:$AD$47,4+総括表!$A12,FALSE),0)</f>
        <v>24</v>
      </c>
      <c r="P12" s="61" cm="1">
        <f t="array" ref="P12">ROUND(HLOOKUP($A$1,計算!$AE$2:$AF$47,4+総括表!$A12,FALSE),0)</f>
        <v>10</v>
      </c>
      <c r="Q12" s="61">
        <f t="shared" si="0"/>
        <v>433</v>
      </c>
      <c r="R12" s="61">
        <f t="shared" si="3"/>
        <v>174</v>
      </c>
      <c r="S12" s="61">
        <f t="shared" si="4"/>
        <v>75</v>
      </c>
      <c r="U12" s="61">
        <f>ROUND(計算!AH11,0)</f>
        <v>0</v>
      </c>
      <c r="V12" s="61">
        <f>ROUND(計算!AI11,0)</f>
        <v>0</v>
      </c>
      <c r="W12" s="61" cm="1">
        <f t="array" ref="W12">ROUND(HLOOKUP($A$1,計算!$AK$2:$AL$47,4+総括表!$A12,FALSE),0)</f>
        <v>0</v>
      </c>
      <c r="X12" s="61" cm="1">
        <f t="array" ref="X12">ROUND(HLOOKUP($A$1,計算!$AM$2:$AN$47,4+総括表!$A12,FALSE),0)</f>
        <v>0</v>
      </c>
      <c r="Y12" s="61" cm="1">
        <f t="array" ref="Y12">ROUND(HLOOKUP($A$1,計算!$AP$2:$AQ$47,4+総括表!$A12,FALSE),0)</f>
        <v>0</v>
      </c>
      <c r="Z12" s="61" cm="1">
        <f t="array" ref="Z12">ROUND(HLOOKUP($A$1,計算!$AR$2:$AS$47,4+総括表!$A12,FALSE),0)</f>
        <v>0</v>
      </c>
      <c r="AA12" s="61">
        <f t="shared" si="1"/>
        <v>0</v>
      </c>
      <c r="AB12" s="61">
        <f t="shared" si="2"/>
        <v>0</v>
      </c>
    </row>
    <row r="13" spans="1:28" ht="20.45" customHeight="1">
      <c r="A13" s="56">
        <v>7</v>
      </c>
      <c r="B13" s="36" t="s">
        <v>54</v>
      </c>
      <c r="C13" s="37" t="s">
        <v>124</v>
      </c>
      <c r="D13" s="61"/>
      <c r="E13" s="61"/>
      <c r="G13" s="61">
        <f>ROUND(計算!E12,0)</f>
        <v>1639</v>
      </c>
      <c r="H13" s="61">
        <f>ROUND(計算!F12,0)</f>
        <v>1234</v>
      </c>
      <c r="I13" s="61">
        <f>ROUND(計算!G12,0)</f>
        <v>648</v>
      </c>
      <c r="J13" s="61">
        <f>ROUND(計算!H12,0)</f>
        <v>399</v>
      </c>
      <c r="K13" s="61" cm="1">
        <f t="array" ref="K13">ROUND(HLOOKUP($A$1,計算!$M$2:$N$47,4+総括表!$A13,FALSE),0)</f>
        <v>138</v>
      </c>
      <c r="L13" s="61" cm="1">
        <f t="array" ref="L13">ROUND(HLOOKUP($A$1,計算!$O$2:$P$47,4+総括表!$A13,FALSE),0)</f>
        <v>55</v>
      </c>
      <c r="M13" s="61" cm="1">
        <f t="array" ref="M13">ROUND(HLOOKUP($A$1,計算!$Q$2:$R$47,4+総括表!$A13,FALSE),0)</f>
        <v>34</v>
      </c>
      <c r="N13" s="61" cm="1">
        <f t="array" ref="N13">ROUND(HLOOKUP($A$1,計算!$AA$2:$AB$47,4+総括表!$A13,FALSE),0)</f>
        <v>21</v>
      </c>
      <c r="O13" s="61" cm="1">
        <f t="array" ref="O13">ROUND(HLOOKUP($A$1,計算!$AC$2:$AD$47,4+総括表!$A13,FALSE),0)</f>
        <v>8</v>
      </c>
      <c r="P13" s="61" cm="1">
        <f t="array" ref="P13">ROUND(HLOOKUP($A$1,計算!$AE$2:$AF$47,4+総括表!$A13,FALSE),0)</f>
        <v>5</v>
      </c>
      <c r="Q13" s="61">
        <f t="shared" si="0"/>
        <v>1798</v>
      </c>
      <c r="R13" s="61">
        <f t="shared" si="3"/>
        <v>711</v>
      </c>
      <c r="S13" s="61">
        <f t="shared" si="4"/>
        <v>438</v>
      </c>
      <c r="U13" s="61">
        <f>ROUND(計算!AH12,0)</f>
        <v>1</v>
      </c>
      <c r="V13" s="61">
        <f>ROUND(計算!AI12,0)</f>
        <v>1</v>
      </c>
      <c r="W13" s="61" cm="1">
        <f t="array" ref="W13">ROUND(HLOOKUP($A$1,計算!$AK$2:$AL$47,4+総括表!$A13,FALSE),0)</f>
        <v>0</v>
      </c>
      <c r="X13" s="61" cm="1">
        <f t="array" ref="X13">ROUND(HLOOKUP($A$1,計算!$AM$2:$AN$47,4+総括表!$A13,FALSE),0)</f>
        <v>0</v>
      </c>
      <c r="Y13" s="61" cm="1">
        <f t="array" ref="Y13">ROUND(HLOOKUP($A$1,計算!$AP$2:$AQ$47,4+総括表!$A13,FALSE),0)</f>
        <v>0</v>
      </c>
      <c r="Z13" s="61" cm="1">
        <f t="array" ref="Z13">ROUND(HLOOKUP($A$1,計算!$AR$2:$AS$47,4+総括表!$A13,FALSE),0)</f>
        <v>0</v>
      </c>
      <c r="AA13" s="61">
        <f t="shared" si="1"/>
        <v>1</v>
      </c>
      <c r="AB13" s="61">
        <f t="shared" si="2"/>
        <v>1</v>
      </c>
    </row>
    <row r="14" spans="1:28" ht="20.45" customHeight="1">
      <c r="A14" s="56">
        <v>8</v>
      </c>
      <c r="B14" s="36" t="s">
        <v>55</v>
      </c>
      <c r="C14" s="37" t="s">
        <v>125</v>
      </c>
      <c r="D14" s="61"/>
      <c r="E14" s="61"/>
      <c r="G14" s="61">
        <f>ROUND(計算!E13,0)</f>
        <v>0</v>
      </c>
      <c r="H14" s="61">
        <f>ROUND(計算!F13,0)</f>
        <v>1261</v>
      </c>
      <c r="I14" s="61">
        <f>ROUND(計算!G13,0)</f>
        <v>0</v>
      </c>
      <c r="J14" s="61">
        <f>ROUND(計算!H13,0)</f>
        <v>0</v>
      </c>
      <c r="K14" s="61" cm="1">
        <f t="array" ref="K14">ROUND(HLOOKUP($A$1,計算!$M$2:$N$47,4+総括表!$A14,FALSE),0)</f>
        <v>34</v>
      </c>
      <c r="L14" s="61" cm="1">
        <f t="array" ref="L14">ROUND(HLOOKUP($A$1,計算!$O$2:$P$47,4+総括表!$A14,FALSE),0)</f>
        <v>15</v>
      </c>
      <c r="M14" s="61" cm="1">
        <f t="array" ref="M14">ROUND(HLOOKUP($A$1,計算!$Q$2:$R$47,4+総括表!$A14,FALSE),0)</f>
        <v>4</v>
      </c>
      <c r="N14" s="61" cm="1">
        <f t="array" ref="N14">ROUND(HLOOKUP($A$1,計算!$AA$2:$AB$47,4+総括表!$A14,FALSE),0)</f>
        <v>21</v>
      </c>
      <c r="O14" s="61" cm="1">
        <f t="array" ref="O14">ROUND(HLOOKUP($A$1,計算!$AC$2:$AD$47,4+総括表!$A14,FALSE),0)</f>
        <v>9</v>
      </c>
      <c r="P14" s="61" cm="1">
        <f t="array" ref="P14">ROUND(HLOOKUP($A$1,計算!$AE$2:$AF$47,4+総括表!$A14,FALSE),0)</f>
        <v>2</v>
      </c>
      <c r="Q14" s="61">
        <f t="shared" si="0"/>
        <v>55</v>
      </c>
      <c r="R14" s="61">
        <f t="shared" si="3"/>
        <v>24</v>
      </c>
      <c r="S14" s="61">
        <f t="shared" si="4"/>
        <v>6</v>
      </c>
      <c r="U14" s="61">
        <f>ROUND(計算!AH13,0)</f>
        <v>0</v>
      </c>
      <c r="V14" s="61">
        <f>ROUND(計算!AI13,0)</f>
        <v>0</v>
      </c>
      <c r="W14" s="61" cm="1">
        <f t="array" ref="W14">ROUND(HLOOKUP($A$1,計算!$AK$2:$AL$47,4+総括表!$A14,FALSE),0)</f>
        <v>0</v>
      </c>
      <c r="X14" s="61" cm="1">
        <f t="array" ref="X14">ROUND(HLOOKUP($A$1,計算!$AM$2:$AN$47,4+総括表!$A14,FALSE),0)</f>
        <v>0</v>
      </c>
      <c r="Y14" s="61" cm="1">
        <f t="array" ref="Y14">ROUND(HLOOKUP($A$1,計算!$AP$2:$AQ$47,4+総括表!$A14,FALSE),0)</f>
        <v>0</v>
      </c>
      <c r="Z14" s="61" cm="1">
        <f t="array" ref="Z14">ROUND(HLOOKUP($A$1,計算!$AR$2:$AS$47,4+総括表!$A14,FALSE),0)</f>
        <v>0</v>
      </c>
      <c r="AA14" s="61">
        <f t="shared" si="1"/>
        <v>0</v>
      </c>
      <c r="AB14" s="61">
        <f t="shared" si="2"/>
        <v>0</v>
      </c>
    </row>
    <row r="15" spans="1:28" ht="20.45" customHeight="1">
      <c r="A15" s="56">
        <v>9</v>
      </c>
      <c r="B15" s="36" t="s">
        <v>56</v>
      </c>
      <c r="C15" s="37" t="s">
        <v>754</v>
      </c>
      <c r="D15" s="61"/>
      <c r="E15" s="61"/>
      <c r="G15" s="61">
        <f>ROUND(計算!E14,0)</f>
        <v>0</v>
      </c>
      <c r="H15" s="61">
        <f>ROUND(計算!F14,0)</f>
        <v>3940</v>
      </c>
      <c r="I15" s="61">
        <f>ROUND(計算!G14,0)</f>
        <v>0</v>
      </c>
      <c r="J15" s="61">
        <f>ROUND(計算!H14,0)</f>
        <v>0</v>
      </c>
      <c r="K15" s="61" cm="1">
        <f t="array" ref="K15">ROUND(HLOOKUP($A$1,計算!$M$2:$N$47,4+総括表!$A15,FALSE),0)</f>
        <v>226</v>
      </c>
      <c r="L15" s="61" cm="1">
        <f t="array" ref="L15">ROUND(HLOOKUP($A$1,計算!$O$2:$P$47,4+総括表!$A15,FALSE),0)</f>
        <v>96</v>
      </c>
      <c r="M15" s="61" cm="1">
        <f t="array" ref="M15">ROUND(HLOOKUP($A$1,計算!$Q$2:$R$47,4+総括表!$A15,FALSE),0)</f>
        <v>36</v>
      </c>
      <c r="N15" s="61" cm="1">
        <f t="array" ref="N15">ROUND(HLOOKUP($A$1,計算!$AA$2:$AB$47,4+総括表!$A15,FALSE),0)</f>
        <v>66</v>
      </c>
      <c r="O15" s="61" cm="1">
        <f t="array" ref="O15">ROUND(HLOOKUP($A$1,計算!$AC$2:$AD$47,4+総括表!$A15,FALSE),0)</f>
        <v>28</v>
      </c>
      <c r="P15" s="61" cm="1">
        <f t="array" ref="P15">ROUND(HLOOKUP($A$1,計算!$AE$2:$AF$47,4+総括表!$A15,FALSE),0)</f>
        <v>10</v>
      </c>
      <c r="Q15" s="61">
        <f t="shared" si="0"/>
        <v>292</v>
      </c>
      <c r="R15" s="61">
        <f t="shared" si="3"/>
        <v>124</v>
      </c>
      <c r="S15" s="61">
        <f t="shared" si="4"/>
        <v>46</v>
      </c>
      <c r="U15" s="61">
        <f>ROUND(計算!AH14,0)</f>
        <v>0</v>
      </c>
      <c r="V15" s="61">
        <f>ROUND(計算!AI14,0)</f>
        <v>0</v>
      </c>
      <c r="W15" s="61" cm="1">
        <f t="array" ref="W15">ROUND(HLOOKUP($A$1,計算!$AK$2:$AL$47,4+総括表!$A15,FALSE),0)</f>
        <v>0</v>
      </c>
      <c r="X15" s="61" cm="1">
        <f t="array" ref="X15">ROUND(HLOOKUP($A$1,計算!$AM$2:$AN$47,4+総括表!$A15,FALSE),0)</f>
        <v>0</v>
      </c>
      <c r="Y15" s="61" cm="1">
        <f t="array" ref="Y15">ROUND(HLOOKUP($A$1,計算!$AP$2:$AQ$47,4+総括表!$A15,FALSE),0)</f>
        <v>0</v>
      </c>
      <c r="Z15" s="61" cm="1">
        <f t="array" ref="Z15">ROUND(HLOOKUP($A$1,計算!$AR$2:$AS$47,4+総括表!$A15,FALSE),0)</f>
        <v>0</v>
      </c>
      <c r="AA15" s="61">
        <f t="shared" si="1"/>
        <v>0</v>
      </c>
      <c r="AB15" s="61">
        <f t="shared" si="2"/>
        <v>0</v>
      </c>
    </row>
    <row r="16" spans="1:28" ht="20.45" customHeight="1">
      <c r="A16" s="56">
        <v>10</v>
      </c>
      <c r="B16" s="39" t="s">
        <v>57</v>
      </c>
      <c r="C16" s="40" t="s">
        <v>126</v>
      </c>
      <c r="D16" s="63"/>
      <c r="E16" s="63"/>
      <c r="G16" s="63">
        <f>ROUND(計算!E15,0)</f>
        <v>0</v>
      </c>
      <c r="H16" s="63">
        <f>ROUND(計算!F15,0)</f>
        <v>914</v>
      </c>
      <c r="I16" s="63">
        <f>ROUND(計算!G15,0)</f>
        <v>0</v>
      </c>
      <c r="J16" s="63">
        <f>ROUND(計算!H15,0)</f>
        <v>0</v>
      </c>
      <c r="K16" s="63" cm="1">
        <f t="array" ref="K16">ROUND(HLOOKUP($A$1,計算!$M$2:$N$47,4+総括表!$A16,FALSE),0)</f>
        <v>446</v>
      </c>
      <c r="L16" s="63" cm="1">
        <f t="array" ref="L16">ROUND(HLOOKUP($A$1,計算!$O$2:$P$47,4+総括表!$A16,FALSE),0)</f>
        <v>214</v>
      </c>
      <c r="M16" s="63" cm="1">
        <f t="array" ref="M16">ROUND(HLOOKUP($A$1,計算!$Q$2:$R$47,4+総括表!$A16,FALSE),0)</f>
        <v>70</v>
      </c>
      <c r="N16" s="63" cm="1">
        <f t="array" ref="N16">ROUND(HLOOKUP($A$1,計算!$AA$2:$AB$47,4+総括表!$A16,FALSE),0)</f>
        <v>24</v>
      </c>
      <c r="O16" s="63" cm="1">
        <f t="array" ref="O16">ROUND(HLOOKUP($A$1,計算!$AC$2:$AD$47,4+総括表!$A16,FALSE),0)</f>
        <v>12</v>
      </c>
      <c r="P16" s="63" cm="1">
        <f t="array" ref="P16">ROUND(HLOOKUP($A$1,計算!$AE$2:$AF$47,4+総括表!$A16,FALSE),0)</f>
        <v>4</v>
      </c>
      <c r="Q16" s="63">
        <f t="shared" si="0"/>
        <v>470</v>
      </c>
      <c r="R16" s="63">
        <f t="shared" si="3"/>
        <v>226</v>
      </c>
      <c r="S16" s="63">
        <f t="shared" si="4"/>
        <v>74</v>
      </c>
      <c r="U16" s="63">
        <f>ROUND(計算!AH15,0)</f>
        <v>0</v>
      </c>
      <c r="V16" s="63">
        <f>ROUND(計算!AI15,0)</f>
        <v>0</v>
      </c>
      <c r="W16" s="63" cm="1">
        <f t="array" ref="W16">ROUND(HLOOKUP($A$1,計算!$AK$2:$AL$47,4+総括表!$A16,FALSE),0)</f>
        <v>0</v>
      </c>
      <c r="X16" s="63" cm="1">
        <f t="array" ref="X16">ROUND(HLOOKUP($A$1,計算!$AM$2:$AN$47,4+総括表!$A16,FALSE),0)</f>
        <v>0</v>
      </c>
      <c r="Y16" s="63" cm="1">
        <f t="array" ref="Y16">ROUND(HLOOKUP($A$1,計算!$AP$2:$AQ$47,4+総括表!$A16,FALSE),0)</f>
        <v>0</v>
      </c>
      <c r="Z16" s="63" cm="1">
        <f t="array" ref="Z16">ROUND(HLOOKUP($A$1,計算!$AR$2:$AS$47,4+総括表!$A16,FALSE),0)</f>
        <v>0</v>
      </c>
      <c r="AA16" s="63">
        <f t="shared" si="1"/>
        <v>0</v>
      </c>
      <c r="AB16" s="63">
        <f t="shared" si="2"/>
        <v>0</v>
      </c>
    </row>
    <row r="17" spans="1:28" ht="20.45" customHeight="1">
      <c r="A17" s="56">
        <v>11</v>
      </c>
      <c r="B17" s="36" t="s">
        <v>58</v>
      </c>
      <c r="C17" s="37" t="s">
        <v>127</v>
      </c>
      <c r="D17" s="61"/>
      <c r="E17" s="61"/>
      <c r="G17" s="61">
        <f>ROUND(計算!E16,0)</f>
        <v>0</v>
      </c>
      <c r="H17" s="61">
        <f>ROUND(計算!F16,0)</f>
        <v>16102</v>
      </c>
      <c r="I17" s="61">
        <f>ROUND(計算!G16,0)</f>
        <v>0</v>
      </c>
      <c r="J17" s="61">
        <f>ROUND(計算!H16,0)</f>
        <v>0</v>
      </c>
      <c r="K17" s="61" cm="1">
        <f t="array" ref="K17">ROUND(HLOOKUP($A$1,計算!$M$2:$N$47,4+総括表!$A17,FALSE),0)</f>
        <v>4</v>
      </c>
      <c r="L17" s="61" cm="1">
        <f t="array" ref="L17">ROUND(HLOOKUP($A$1,計算!$O$2:$P$47,4+総括表!$A17,FALSE),0)</f>
        <v>1</v>
      </c>
      <c r="M17" s="61" cm="1">
        <f t="array" ref="M17">ROUND(HLOOKUP($A$1,計算!$Q$2:$R$47,4+総括表!$A17,FALSE),0)</f>
        <v>0</v>
      </c>
      <c r="N17" s="61" cm="1">
        <f t="array" ref="N17">ROUND(HLOOKUP($A$1,計算!$AA$2:$AB$47,4+総括表!$A17,FALSE),0)</f>
        <v>0</v>
      </c>
      <c r="O17" s="61" cm="1">
        <f t="array" ref="O17">ROUND(HLOOKUP($A$1,計算!$AC$2:$AD$47,4+総括表!$A17,FALSE),0)</f>
        <v>0</v>
      </c>
      <c r="P17" s="61" cm="1">
        <f t="array" ref="P17">ROUND(HLOOKUP($A$1,計算!$AE$2:$AF$47,4+総括表!$A17,FALSE),0)</f>
        <v>0</v>
      </c>
      <c r="Q17" s="61">
        <f t="shared" si="0"/>
        <v>4</v>
      </c>
      <c r="R17" s="61">
        <f t="shared" si="3"/>
        <v>1</v>
      </c>
      <c r="S17" s="61">
        <f t="shared" si="4"/>
        <v>0</v>
      </c>
      <c r="U17" s="61">
        <f>ROUND(計算!AH16,0)</f>
        <v>0</v>
      </c>
      <c r="V17" s="61">
        <f>ROUND(計算!AI16,0)</f>
        <v>0</v>
      </c>
      <c r="W17" s="61" cm="1">
        <f t="array" ref="W17">ROUND(HLOOKUP($A$1,計算!$AK$2:$AL$47,4+総括表!$A17,FALSE),0)</f>
        <v>0</v>
      </c>
      <c r="X17" s="61" cm="1">
        <f t="array" ref="X17">ROUND(HLOOKUP($A$1,計算!$AM$2:$AN$47,4+総括表!$A17,FALSE),0)</f>
        <v>0</v>
      </c>
      <c r="Y17" s="61" cm="1">
        <f t="array" ref="Y17">ROUND(HLOOKUP($A$1,計算!$AP$2:$AQ$47,4+総括表!$A17,FALSE),0)</f>
        <v>0</v>
      </c>
      <c r="Z17" s="61" cm="1">
        <f t="array" ref="Z17">ROUND(HLOOKUP($A$1,計算!$AR$2:$AS$47,4+総括表!$A17,FALSE),0)</f>
        <v>0</v>
      </c>
      <c r="AA17" s="61">
        <f t="shared" si="1"/>
        <v>0</v>
      </c>
      <c r="AB17" s="61">
        <f t="shared" si="2"/>
        <v>0</v>
      </c>
    </row>
    <row r="18" spans="1:28" ht="20.45" customHeight="1">
      <c r="A18" s="56">
        <v>12</v>
      </c>
      <c r="B18" s="36" t="s">
        <v>59</v>
      </c>
      <c r="C18" s="37" t="s">
        <v>128</v>
      </c>
      <c r="D18" s="61"/>
      <c r="E18" s="61"/>
      <c r="G18" s="61">
        <f>ROUND(計算!E17,0)</f>
        <v>0</v>
      </c>
      <c r="H18" s="61">
        <f>ROUND(計算!F17,0)</f>
        <v>3502</v>
      </c>
      <c r="I18" s="61">
        <f>ROUND(計算!G17,0)</f>
        <v>0</v>
      </c>
      <c r="J18" s="61">
        <f>ROUND(計算!H17,0)</f>
        <v>0</v>
      </c>
      <c r="K18" s="61" cm="1">
        <f t="array" ref="K18">ROUND(HLOOKUP($A$1,計算!$M$2:$N$47,4+総括表!$A18,FALSE),0)</f>
        <v>0</v>
      </c>
      <c r="L18" s="61" cm="1">
        <f t="array" ref="L18">ROUND(HLOOKUP($A$1,計算!$O$2:$P$47,4+総括表!$A18,FALSE),0)</f>
        <v>0</v>
      </c>
      <c r="M18" s="61" cm="1">
        <f t="array" ref="M18">ROUND(HLOOKUP($A$1,計算!$Q$2:$R$47,4+総括表!$A18,FALSE),0)</f>
        <v>0</v>
      </c>
      <c r="N18" s="61" cm="1">
        <f t="array" ref="N18">ROUND(HLOOKUP($A$1,計算!$AA$2:$AB$47,4+総括表!$A18,FALSE),0)</f>
        <v>0</v>
      </c>
      <c r="O18" s="61" cm="1">
        <f t="array" ref="O18">ROUND(HLOOKUP($A$1,計算!$AC$2:$AD$47,4+総括表!$A18,FALSE),0)</f>
        <v>0</v>
      </c>
      <c r="P18" s="61" cm="1">
        <f t="array" ref="P18">ROUND(HLOOKUP($A$1,計算!$AE$2:$AF$47,4+総括表!$A18,FALSE),0)</f>
        <v>0</v>
      </c>
      <c r="Q18" s="61">
        <f t="shared" si="0"/>
        <v>0</v>
      </c>
      <c r="R18" s="61">
        <f t="shared" si="3"/>
        <v>0</v>
      </c>
      <c r="S18" s="61">
        <f t="shared" si="4"/>
        <v>0</v>
      </c>
      <c r="U18" s="61">
        <f>ROUND(計算!AH17,0)</f>
        <v>0</v>
      </c>
      <c r="V18" s="61">
        <f>ROUND(計算!AI17,0)</f>
        <v>0</v>
      </c>
      <c r="W18" s="61" cm="1">
        <f t="array" ref="W18">ROUND(HLOOKUP($A$1,計算!$AK$2:$AL$47,4+総括表!$A18,FALSE),0)</f>
        <v>0</v>
      </c>
      <c r="X18" s="61" cm="1">
        <f t="array" ref="X18">ROUND(HLOOKUP($A$1,計算!$AM$2:$AN$47,4+総括表!$A18,FALSE),0)</f>
        <v>0</v>
      </c>
      <c r="Y18" s="61" cm="1">
        <f t="array" ref="Y18">ROUND(HLOOKUP($A$1,計算!$AP$2:$AQ$47,4+総括表!$A18,FALSE),0)</f>
        <v>0</v>
      </c>
      <c r="Z18" s="61" cm="1">
        <f t="array" ref="Z18">ROUND(HLOOKUP($A$1,計算!$AR$2:$AS$47,4+総括表!$A18,FALSE),0)</f>
        <v>0</v>
      </c>
      <c r="AA18" s="61">
        <f t="shared" si="1"/>
        <v>0</v>
      </c>
      <c r="AB18" s="61">
        <f t="shared" si="2"/>
        <v>0</v>
      </c>
    </row>
    <row r="19" spans="1:28" ht="20.45" customHeight="1">
      <c r="A19" s="56">
        <v>13</v>
      </c>
      <c r="B19" s="36" t="s">
        <v>60</v>
      </c>
      <c r="C19" s="37" t="s">
        <v>129</v>
      </c>
      <c r="D19" s="61"/>
      <c r="E19" s="61"/>
      <c r="G19" s="61">
        <f>ROUND(計算!E18,0)</f>
        <v>5015</v>
      </c>
      <c r="H19" s="61">
        <f>ROUND(計算!F18,0)</f>
        <v>2872</v>
      </c>
      <c r="I19" s="61">
        <f>ROUND(計算!G18,0)</f>
        <v>2479</v>
      </c>
      <c r="J19" s="61">
        <f>ROUND(計算!H18,0)</f>
        <v>655</v>
      </c>
      <c r="K19" s="61" cm="1">
        <f t="array" ref="K19">ROUND(HLOOKUP($A$1,計算!$M$2:$N$47,4+総括表!$A19,FALSE),0)</f>
        <v>1017</v>
      </c>
      <c r="L19" s="61" cm="1">
        <f t="array" ref="L19">ROUND(HLOOKUP($A$1,計算!$O$2:$P$47,4+総括表!$A19,FALSE),0)</f>
        <v>503</v>
      </c>
      <c r="M19" s="61" cm="1">
        <f t="array" ref="M19">ROUND(HLOOKUP($A$1,計算!$Q$2:$R$47,4+総括表!$A19,FALSE),0)</f>
        <v>133</v>
      </c>
      <c r="N19" s="61" cm="1">
        <f t="array" ref="N19">ROUND(HLOOKUP($A$1,計算!$AA$2:$AB$47,4+総括表!$A19,FALSE),0)</f>
        <v>36</v>
      </c>
      <c r="O19" s="61" cm="1">
        <f t="array" ref="O19">ROUND(HLOOKUP($A$1,計算!$AC$2:$AD$47,4+総括表!$A19,FALSE),0)</f>
        <v>18</v>
      </c>
      <c r="P19" s="61" cm="1">
        <f t="array" ref="P19">ROUND(HLOOKUP($A$1,計算!$AE$2:$AF$47,4+総括表!$A19,FALSE),0)</f>
        <v>5</v>
      </c>
      <c r="Q19" s="61">
        <f t="shared" si="0"/>
        <v>6068</v>
      </c>
      <c r="R19" s="61">
        <f t="shared" si="3"/>
        <v>3000</v>
      </c>
      <c r="S19" s="61">
        <f t="shared" si="4"/>
        <v>793</v>
      </c>
      <c r="U19" s="61">
        <f>ROUND(計算!AH18,0)</f>
        <v>2</v>
      </c>
      <c r="V19" s="61">
        <f>ROUND(計算!AI18,0)</f>
        <v>2</v>
      </c>
      <c r="W19" s="61" cm="1">
        <f t="array" ref="W19">ROUND(HLOOKUP($A$1,計算!$AK$2:$AL$47,4+総括表!$A19,FALSE),0)</f>
        <v>0</v>
      </c>
      <c r="X19" s="61" cm="1">
        <f t="array" ref="X19">ROUND(HLOOKUP($A$1,計算!$AM$2:$AN$47,4+総括表!$A19,FALSE),0)</f>
        <v>0</v>
      </c>
      <c r="Y19" s="61" cm="1">
        <f t="array" ref="Y19">ROUND(HLOOKUP($A$1,計算!$AP$2:$AQ$47,4+総括表!$A19,FALSE),0)</f>
        <v>0</v>
      </c>
      <c r="Z19" s="61" cm="1">
        <f t="array" ref="Z19">ROUND(HLOOKUP($A$1,計算!$AR$2:$AS$47,4+総括表!$A19,FALSE),0)</f>
        <v>0</v>
      </c>
      <c r="AA19" s="61">
        <f t="shared" si="1"/>
        <v>2</v>
      </c>
      <c r="AB19" s="61">
        <f t="shared" si="2"/>
        <v>2</v>
      </c>
    </row>
    <row r="20" spans="1:28" ht="20.45" customHeight="1">
      <c r="A20" s="56">
        <v>14</v>
      </c>
      <c r="B20" s="36" t="s">
        <v>61</v>
      </c>
      <c r="C20" s="37" t="s">
        <v>130</v>
      </c>
      <c r="D20" s="61"/>
      <c r="E20" s="61"/>
      <c r="G20" s="61">
        <f>ROUND(計算!E19,0)</f>
        <v>22248</v>
      </c>
      <c r="H20" s="61">
        <f>ROUND(計算!F19,0)</f>
        <v>2836</v>
      </c>
      <c r="I20" s="61">
        <f>ROUND(計算!G19,0)</f>
        <v>10146</v>
      </c>
      <c r="J20" s="61">
        <f>ROUND(計算!H19,0)</f>
        <v>2695</v>
      </c>
      <c r="K20" s="61" cm="1">
        <f t="array" ref="K20">ROUND(HLOOKUP($A$1,計算!$M$2:$N$47,4+総括表!$A20,FALSE),0)</f>
        <v>71</v>
      </c>
      <c r="L20" s="61" cm="1">
        <f t="array" ref="L20">ROUND(HLOOKUP($A$1,計算!$O$2:$P$47,4+総括表!$A20,FALSE),0)</f>
        <v>32</v>
      </c>
      <c r="M20" s="61" cm="1">
        <f t="array" ref="M20">ROUND(HLOOKUP($A$1,計算!$Q$2:$R$47,4+総括表!$A20,FALSE),0)</f>
        <v>9</v>
      </c>
      <c r="N20" s="61" cm="1">
        <f t="array" ref="N20">ROUND(HLOOKUP($A$1,計算!$AA$2:$AB$47,4+総括表!$A20,FALSE),0)</f>
        <v>0</v>
      </c>
      <c r="O20" s="61" cm="1">
        <f t="array" ref="O20">ROUND(HLOOKUP($A$1,計算!$AC$2:$AD$47,4+総括表!$A20,FALSE),0)</f>
        <v>0</v>
      </c>
      <c r="P20" s="61" cm="1">
        <f t="array" ref="P20">ROUND(HLOOKUP($A$1,計算!$AE$2:$AF$47,4+総括表!$A20,FALSE),0)</f>
        <v>0</v>
      </c>
      <c r="Q20" s="61">
        <f t="shared" si="0"/>
        <v>22319</v>
      </c>
      <c r="R20" s="61">
        <f t="shared" si="3"/>
        <v>10178</v>
      </c>
      <c r="S20" s="61">
        <f t="shared" si="4"/>
        <v>2704</v>
      </c>
      <c r="U20" s="61">
        <f>ROUND(計算!AH19,0)</f>
        <v>6</v>
      </c>
      <c r="V20" s="61">
        <f>ROUND(計算!AI19,0)</f>
        <v>6</v>
      </c>
      <c r="W20" s="61" cm="1">
        <f t="array" ref="W20">ROUND(HLOOKUP($A$1,計算!$AK$2:$AL$47,4+総括表!$A20,FALSE),0)</f>
        <v>0</v>
      </c>
      <c r="X20" s="61" cm="1">
        <f t="array" ref="X20">ROUND(HLOOKUP($A$1,計算!$AM$2:$AN$47,4+総括表!$A20,FALSE),0)</f>
        <v>0</v>
      </c>
      <c r="Y20" s="61" cm="1">
        <f t="array" ref="Y20">ROUND(HLOOKUP($A$1,計算!$AP$2:$AQ$47,4+総括表!$A20,FALSE),0)</f>
        <v>0</v>
      </c>
      <c r="Z20" s="61" cm="1">
        <f t="array" ref="Z20">ROUND(HLOOKUP($A$1,計算!$AR$2:$AS$47,4+総括表!$A20,FALSE),0)</f>
        <v>0</v>
      </c>
      <c r="AA20" s="61">
        <f t="shared" si="1"/>
        <v>6</v>
      </c>
      <c r="AB20" s="61">
        <f t="shared" si="2"/>
        <v>6</v>
      </c>
    </row>
    <row r="21" spans="1:28" ht="20.45" customHeight="1">
      <c r="A21" s="56">
        <v>15</v>
      </c>
      <c r="B21" s="39" t="s">
        <v>62</v>
      </c>
      <c r="C21" s="40" t="s">
        <v>131</v>
      </c>
      <c r="D21" s="63"/>
      <c r="E21" s="63"/>
      <c r="G21" s="63">
        <f>ROUND(計算!E20,0)</f>
        <v>36433</v>
      </c>
      <c r="H21" s="63">
        <f>ROUND(計算!F20,0)</f>
        <v>3736</v>
      </c>
      <c r="I21" s="63">
        <f>ROUND(計算!G20,0)</f>
        <v>16716</v>
      </c>
      <c r="J21" s="63">
        <f>ROUND(計算!H20,0)</f>
        <v>10848</v>
      </c>
      <c r="K21" s="63" cm="1">
        <f t="array" ref="K21">ROUND(HLOOKUP($A$1,計算!$M$2:$N$47,4+総括表!$A21,FALSE),0)</f>
        <v>660</v>
      </c>
      <c r="L21" s="63" cm="1">
        <f t="array" ref="L21">ROUND(HLOOKUP($A$1,計算!$O$2:$P$47,4+総括表!$A21,FALSE),0)</f>
        <v>303</v>
      </c>
      <c r="M21" s="63" cm="1">
        <f t="array" ref="M21">ROUND(HLOOKUP($A$1,計算!$Q$2:$R$47,4+総括表!$A21,FALSE),0)</f>
        <v>197</v>
      </c>
      <c r="N21" s="63" cm="1">
        <f t="array" ref="N21">ROUND(HLOOKUP($A$1,計算!$AA$2:$AB$47,4+総括表!$A21,FALSE),0)</f>
        <v>0</v>
      </c>
      <c r="O21" s="63" cm="1">
        <f t="array" ref="O21">ROUND(HLOOKUP($A$1,計算!$AC$2:$AD$47,4+総括表!$A21,FALSE),0)</f>
        <v>0</v>
      </c>
      <c r="P21" s="63" cm="1">
        <f t="array" ref="P21">ROUND(HLOOKUP($A$1,計算!$AE$2:$AF$47,4+総括表!$A21,FALSE),0)</f>
        <v>0</v>
      </c>
      <c r="Q21" s="63">
        <f t="shared" si="0"/>
        <v>37093</v>
      </c>
      <c r="R21" s="63">
        <f t="shared" si="3"/>
        <v>17019</v>
      </c>
      <c r="S21" s="63">
        <f t="shared" si="4"/>
        <v>11045</v>
      </c>
      <c r="U21" s="63">
        <f>ROUND(計算!AH20,0)</f>
        <v>22</v>
      </c>
      <c r="V21" s="63">
        <f>ROUND(計算!AI20,0)</f>
        <v>21</v>
      </c>
      <c r="W21" s="63" cm="1">
        <f t="array" ref="W21">ROUND(HLOOKUP($A$1,計算!$AK$2:$AL$47,4+総括表!$A21,FALSE),0)</f>
        <v>0</v>
      </c>
      <c r="X21" s="63" cm="1">
        <f t="array" ref="X21">ROUND(HLOOKUP($A$1,計算!$AM$2:$AN$47,4+総括表!$A21,FALSE),0)</f>
        <v>0</v>
      </c>
      <c r="Y21" s="63" cm="1">
        <f t="array" ref="Y21">ROUND(HLOOKUP($A$1,計算!$AP$2:$AQ$47,4+総括表!$A21,FALSE),0)</f>
        <v>0</v>
      </c>
      <c r="Z21" s="63" cm="1">
        <f t="array" ref="Z21">ROUND(HLOOKUP($A$1,計算!$AR$2:$AS$47,4+総括表!$A21,FALSE),0)</f>
        <v>0</v>
      </c>
      <c r="AA21" s="63">
        <f t="shared" si="1"/>
        <v>22</v>
      </c>
      <c r="AB21" s="63">
        <f t="shared" si="2"/>
        <v>21</v>
      </c>
    </row>
    <row r="22" spans="1:28" ht="20.45" customHeight="1">
      <c r="A22" s="56">
        <v>16</v>
      </c>
      <c r="B22" s="36" t="s">
        <v>63</v>
      </c>
      <c r="C22" s="37" t="s">
        <v>132</v>
      </c>
      <c r="D22" s="61"/>
      <c r="E22" s="61"/>
      <c r="G22" s="61">
        <f>ROUND(計算!E21,0)</f>
        <v>9455</v>
      </c>
      <c r="H22" s="61">
        <f>ROUND(計算!F21,0)</f>
        <v>3908</v>
      </c>
      <c r="I22" s="61">
        <f>ROUND(計算!G21,0)</f>
        <v>3379</v>
      </c>
      <c r="J22" s="61">
        <f>ROUND(計算!H21,0)</f>
        <v>4088</v>
      </c>
      <c r="K22" s="61" cm="1">
        <f t="array" ref="K22">ROUND(HLOOKUP($A$1,計算!$M$2:$N$47,4+総括表!$A22,FALSE),0)</f>
        <v>214</v>
      </c>
      <c r="L22" s="61" cm="1">
        <f t="array" ref="L22">ROUND(HLOOKUP($A$1,計算!$O$2:$P$47,4+総括表!$A22,FALSE),0)</f>
        <v>77</v>
      </c>
      <c r="M22" s="61" cm="1">
        <f t="array" ref="M22">ROUND(HLOOKUP($A$1,計算!$Q$2:$R$47,4+総括表!$A22,FALSE),0)</f>
        <v>93</v>
      </c>
      <c r="N22" s="61" cm="1">
        <f t="array" ref="N22">ROUND(HLOOKUP($A$1,計算!$AA$2:$AB$47,4+総括表!$A22,FALSE),0)</f>
        <v>3</v>
      </c>
      <c r="O22" s="61" cm="1">
        <f t="array" ref="O22">ROUND(HLOOKUP($A$1,計算!$AC$2:$AD$47,4+総括表!$A22,FALSE),0)</f>
        <v>1</v>
      </c>
      <c r="P22" s="61" cm="1">
        <f t="array" ref="P22">ROUND(HLOOKUP($A$1,計算!$AE$2:$AF$47,4+総括表!$A22,FALSE),0)</f>
        <v>1</v>
      </c>
      <c r="Q22" s="61">
        <f t="shared" si="0"/>
        <v>9672</v>
      </c>
      <c r="R22" s="61">
        <f t="shared" si="3"/>
        <v>3457</v>
      </c>
      <c r="S22" s="61">
        <f t="shared" si="4"/>
        <v>4182</v>
      </c>
      <c r="U22" s="61">
        <f>ROUND(計算!AH21,0)</f>
        <v>8</v>
      </c>
      <c r="V22" s="61">
        <f>ROUND(計算!AI21,0)</f>
        <v>8</v>
      </c>
      <c r="W22" s="61" cm="1">
        <f t="array" ref="W22">ROUND(HLOOKUP($A$1,計算!$AK$2:$AL$47,4+総括表!$A22,FALSE),0)</f>
        <v>0</v>
      </c>
      <c r="X22" s="61" cm="1">
        <f t="array" ref="X22">ROUND(HLOOKUP($A$1,計算!$AM$2:$AN$47,4+総括表!$A22,FALSE),0)</f>
        <v>0</v>
      </c>
      <c r="Y22" s="61" cm="1">
        <f t="array" ref="Y22">ROUND(HLOOKUP($A$1,計算!$AP$2:$AQ$47,4+総括表!$A22,FALSE),0)</f>
        <v>0</v>
      </c>
      <c r="Z22" s="61" cm="1">
        <f t="array" ref="Z22">ROUND(HLOOKUP($A$1,計算!$AR$2:$AS$47,4+総括表!$A22,FALSE),0)</f>
        <v>0</v>
      </c>
      <c r="AA22" s="61">
        <f t="shared" si="1"/>
        <v>8</v>
      </c>
      <c r="AB22" s="61">
        <f t="shared" si="2"/>
        <v>8</v>
      </c>
    </row>
    <row r="23" spans="1:28" ht="20.45" customHeight="1">
      <c r="A23" s="56">
        <v>17</v>
      </c>
      <c r="B23" s="36" t="s">
        <v>64</v>
      </c>
      <c r="C23" s="37" t="s">
        <v>133</v>
      </c>
      <c r="D23" s="61"/>
      <c r="E23" s="61"/>
      <c r="G23" s="61">
        <f>ROUND(計算!E22,0)</f>
        <v>18616</v>
      </c>
      <c r="H23" s="61">
        <f>ROUND(計算!F22,0)</f>
        <v>6865</v>
      </c>
      <c r="I23" s="61">
        <f>ROUND(計算!G22,0)</f>
        <v>6856</v>
      </c>
      <c r="J23" s="61">
        <f>ROUND(計算!H22,0)</f>
        <v>2428</v>
      </c>
      <c r="K23" s="61" cm="1">
        <f t="array" ref="K23">ROUND(HLOOKUP($A$1,計算!$M$2:$N$47,4+総括表!$A23,FALSE),0)</f>
        <v>22</v>
      </c>
      <c r="L23" s="61" cm="1">
        <f t="array" ref="L23">ROUND(HLOOKUP($A$1,計算!$O$2:$P$47,4+総括表!$A23,FALSE),0)</f>
        <v>8</v>
      </c>
      <c r="M23" s="61" cm="1">
        <f t="array" ref="M23">ROUND(HLOOKUP($A$1,計算!$Q$2:$R$47,4+総括表!$A23,FALSE),0)</f>
        <v>3</v>
      </c>
      <c r="N23" s="61" cm="1">
        <f t="array" ref="N23">ROUND(HLOOKUP($A$1,計算!$AA$2:$AB$47,4+総括表!$A23,FALSE),0)</f>
        <v>4</v>
      </c>
      <c r="O23" s="61" cm="1">
        <f t="array" ref="O23">ROUND(HLOOKUP($A$1,計算!$AC$2:$AD$47,4+総括表!$A23,FALSE),0)</f>
        <v>1</v>
      </c>
      <c r="P23" s="61" cm="1">
        <f t="array" ref="P23">ROUND(HLOOKUP($A$1,計算!$AE$2:$AF$47,4+総括表!$A23,FALSE),0)</f>
        <v>1</v>
      </c>
      <c r="Q23" s="61">
        <f t="shared" si="0"/>
        <v>18642</v>
      </c>
      <c r="R23" s="61">
        <f t="shared" si="3"/>
        <v>6865</v>
      </c>
      <c r="S23" s="61">
        <f t="shared" si="4"/>
        <v>2432</v>
      </c>
      <c r="U23" s="61">
        <f>ROUND(計算!AH22,0)</f>
        <v>7</v>
      </c>
      <c r="V23" s="61">
        <f>ROUND(計算!AI22,0)</f>
        <v>7</v>
      </c>
      <c r="W23" s="61" cm="1">
        <f t="array" ref="W23">ROUND(HLOOKUP($A$1,計算!$AK$2:$AL$47,4+総括表!$A23,FALSE),0)</f>
        <v>0</v>
      </c>
      <c r="X23" s="61" cm="1">
        <f t="array" ref="X23">ROUND(HLOOKUP($A$1,計算!$AM$2:$AN$47,4+総括表!$A23,FALSE),0)</f>
        <v>0</v>
      </c>
      <c r="Y23" s="61" cm="1">
        <f t="array" ref="Y23">ROUND(HLOOKUP($A$1,計算!$AP$2:$AQ$47,4+総括表!$A23,FALSE),0)</f>
        <v>0</v>
      </c>
      <c r="Z23" s="61" cm="1">
        <f t="array" ref="Z23">ROUND(HLOOKUP($A$1,計算!$AR$2:$AS$47,4+総括表!$A23,FALSE),0)</f>
        <v>0</v>
      </c>
      <c r="AA23" s="61">
        <f t="shared" si="1"/>
        <v>7</v>
      </c>
      <c r="AB23" s="61">
        <f t="shared" si="2"/>
        <v>7</v>
      </c>
    </row>
    <row r="24" spans="1:28" ht="20.45" customHeight="1">
      <c r="A24" s="56">
        <v>18</v>
      </c>
      <c r="B24" s="36" t="s">
        <v>65</v>
      </c>
      <c r="C24" s="37" t="s">
        <v>134</v>
      </c>
      <c r="D24" s="61"/>
      <c r="E24" s="61"/>
      <c r="G24" s="61">
        <f>ROUND(計算!E23,0)</f>
        <v>14454</v>
      </c>
      <c r="H24" s="61">
        <f>ROUND(計算!F23,0)</f>
        <v>4623</v>
      </c>
      <c r="I24" s="61">
        <f>ROUND(計算!G23,0)</f>
        <v>4411</v>
      </c>
      <c r="J24" s="61">
        <f>ROUND(計算!H23,0)</f>
        <v>3233</v>
      </c>
      <c r="K24" s="61" cm="1">
        <f t="array" ref="K24">ROUND(HLOOKUP($A$1,計算!$M$2:$N$47,4+総括表!$A24,FALSE),0)</f>
        <v>310</v>
      </c>
      <c r="L24" s="61" cm="1">
        <f t="array" ref="L24">ROUND(HLOOKUP($A$1,計算!$O$2:$P$47,4+総括表!$A24,FALSE),0)</f>
        <v>94</v>
      </c>
      <c r="M24" s="61" cm="1">
        <f t="array" ref="M24">ROUND(HLOOKUP($A$1,計算!$Q$2:$R$47,4+総括表!$A24,FALSE),0)</f>
        <v>69</v>
      </c>
      <c r="N24" s="61" cm="1">
        <f t="array" ref="N24">ROUND(HLOOKUP($A$1,計算!$AA$2:$AB$47,4+総括表!$A24,FALSE),0)</f>
        <v>71</v>
      </c>
      <c r="O24" s="61" cm="1">
        <f t="array" ref="O24">ROUND(HLOOKUP($A$1,計算!$AC$2:$AD$47,4+総括表!$A24,FALSE),0)</f>
        <v>22</v>
      </c>
      <c r="P24" s="61" cm="1">
        <f t="array" ref="P24">ROUND(HLOOKUP($A$1,計算!$AE$2:$AF$47,4+総括表!$A24,FALSE),0)</f>
        <v>16</v>
      </c>
      <c r="Q24" s="61">
        <f t="shared" si="0"/>
        <v>14835</v>
      </c>
      <c r="R24" s="61">
        <f t="shared" si="3"/>
        <v>4527</v>
      </c>
      <c r="S24" s="61">
        <f t="shared" si="4"/>
        <v>3318</v>
      </c>
      <c r="U24" s="61">
        <f>ROUND(計算!AH23,0)</f>
        <v>10</v>
      </c>
      <c r="V24" s="61">
        <f>ROUND(計算!AI23,0)</f>
        <v>9</v>
      </c>
      <c r="W24" s="61" cm="1">
        <f t="array" ref="W24">ROUND(HLOOKUP($A$1,計算!$AK$2:$AL$47,4+総括表!$A24,FALSE),0)</f>
        <v>0</v>
      </c>
      <c r="X24" s="61" cm="1">
        <f t="array" ref="X24">ROUND(HLOOKUP($A$1,計算!$AM$2:$AN$47,4+総括表!$A24,FALSE),0)</f>
        <v>0</v>
      </c>
      <c r="Y24" s="61" cm="1">
        <f t="array" ref="Y24">ROUND(HLOOKUP($A$1,計算!$AP$2:$AQ$47,4+総括表!$A24,FALSE),0)</f>
        <v>0</v>
      </c>
      <c r="Z24" s="61" cm="1">
        <f t="array" ref="Z24">ROUND(HLOOKUP($A$1,計算!$AR$2:$AS$47,4+総括表!$A24,FALSE),0)</f>
        <v>0</v>
      </c>
      <c r="AA24" s="61">
        <f t="shared" si="1"/>
        <v>10</v>
      </c>
      <c r="AB24" s="61">
        <f t="shared" si="2"/>
        <v>9</v>
      </c>
    </row>
    <row r="25" spans="1:28" ht="20.45" customHeight="1">
      <c r="A25" s="56">
        <v>19</v>
      </c>
      <c r="B25" s="36" t="s">
        <v>66</v>
      </c>
      <c r="C25" s="37" t="s">
        <v>135</v>
      </c>
      <c r="D25" s="61"/>
      <c r="E25" s="61"/>
      <c r="G25" s="61">
        <f>ROUND(計算!E24,0)</f>
        <v>4257</v>
      </c>
      <c r="H25" s="61">
        <f>ROUND(計算!F24,0)</f>
        <v>1280</v>
      </c>
      <c r="I25" s="61">
        <f>ROUND(計算!G24,0)</f>
        <v>1746</v>
      </c>
      <c r="J25" s="61">
        <f>ROUND(計算!H24,0)</f>
        <v>833</v>
      </c>
      <c r="K25" s="61" cm="1">
        <f t="array" ref="K25">ROUND(HLOOKUP($A$1,計算!$M$2:$N$47,4+総括表!$A25,FALSE),0)</f>
        <v>196</v>
      </c>
      <c r="L25" s="61" cm="1">
        <f t="array" ref="L25">ROUND(HLOOKUP($A$1,計算!$O$2:$P$47,4+総括表!$A25,FALSE),0)</f>
        <v>81</v>
      </c>
      <c r="M25" s="61" cm="1">
        <f t="array" ref="M25">ROUND(HLOOKUP($A$1,計算!$Q$2:$R$47,4+総括表!$A25,FALSE),0)</f>
        <v>38</v>
      </c>
      <c r="N25" s="61" cm="1">
        <f t="array" ref="N25">ROUND(HLOOKUP($A$1,計算!$AA$2:$AB$47,4+総括表!$A25,FALSE),0)</f>
        <v>98</v>
      </c>
      <c r="O25" s="61" cm="1">
        <f t="array" ref="O25">ROUND(HLOOKUP($A$1,計算!$AC$2:$AD$47,4+総括表!$A25,FALSE),0)</f>
        <v>40</v>
      </c>
      <c r="P25" s="61" cm="1">
        <f t="array" ref="P25">ROUND(HLOOKUP($A$1,計算!$AE$2:$AF$47,4+総括表!$A25,FALSE),0)</f>
        <v>19</v>
      </c>
      <c r="Q25" s="61">
        <f t="shared" si="0"/>
        <v>4551</v>
      </c>
      <c r="R25" s="61">
        <f t="shared" si="3"/>
        <v>1867</v>
      </c>
      <c r="S25" s="61">
        <f t="shared" si="4"/>
        <v>890</v>
      </c>
      <c r="U25" s="61">
        <f>ROUND(計算!AH24,0)</f>
        <v>4</v>
      </c>
      <c r="V25" s="61">
        <f>ROUND(計算!AI24,0)</f>
        <v>3</v>
      </c>
      <c r="W25" s="61" cm="1">
        <f t="array" ref="W25">ROUND(HLOOKUP($A$1,計算!$AK$2:$AL$47,4+総括表!$A25,FALSE),0)</f>
        <v>0</v>
      </c>
      <c r="X25" s="61" cm="1">
        <f t="array" ref="X25">ROUND(HLOOKUP($A$1,計算!$AM$2:$AN$47,4+総括表!$A25,FALSE),0)</f>
        <v>0</v>
      </c>
      <c r="Y25" s="61" cm="1">
        <f t="array" ref="Y25">ROUND(HLOOKUP($A$1,計算!$AP$2:$AQ$47,4+総括表!$A25,FALSE),0)</f>
        <v>0</v>
      </c>
      <c r="Z25" s="61" cm="1">
        <f t="array" ref="Z25">ROUND(HLOOKUP($A$1,計算!$AR$2:$AS$47,4+総括表!$A25,FALSE),0)</f>
        <v>0</v>
      </c>
      <c r="AA25" s="61">
        <f t="shared" si="1"/>
        <v>4</v>
      </c>
      <c r="AB25" s="61">
        <f t="shared" si="2"/>
        <v>3</v>
      </c>
    </row>
    <row r="26" spans="1:28" ht="20.45" customHeight="1">
      <c r="A26" s="56">
        <v>20</v>
      </c>
      <c r="B26" s="39" t="s">
        <v>67</v>
      </c>
      <c r="C26" s="40" t="s">
        <v>136</v>
      </c>
      <c r="D26" s="63"/>
      <c r="E26" s="63"/>
      <c r="G26" s="63">
        <f>ROUND(計算!E25,0)</f>
        <v>0</v>
      </c>
      <c r="H26" s="63">
        <f>ROUND(計算!F25,0)</f>
        <v>0</v>
      </c>
      <c r="I26" s="63">
        <f>ROUND(計算!G25,0)</f>
        <v>0</v>
      </c>
      <c r="J26" s="63">
        <f>ROUND(計算!H25,0)</f>
        <v>0</v>
      </c>
      <c r="K26" s="63" cm="1">
        <f t="array" ref="K26">ROUND(HLOOKUP($A$1,計算!$M$2:$N$47,4+総括表!$A26,FALSE),0)</f>
        <v>0</v>
      </c>
      <c r="L26" s="63" cm="1">
        <f t="array" ref="L26">ROUND(HLOOKUP($A$1,計算!$O$2:$P$47,4+総括表!$A26,FALSE),0)</f>
        <v>0</v>
      </c>
      <c r="M26" s="63" cm="1">
        <f t="array" ref="M26">ROUND(HLOOKUP($A$1,計算!$Q$2:$R$47,4+総括表!$A26,FALSE),0)</f>
        <v>0</v>
      </c>
      <c r="N26" s="63" cm="1">
        <f t="array" ref="N26">ROUND(HLOOKUP($A$1,計算!$AA$2:$AB$47,4+総括表!$A26,FALSE),0)</f>
        <v>0</v>
      </c>
      <c r="O26" s="63" cm="1">
        <f t="array" ref="O26">ROUND(HLOOKUP($A$1,計算!$AC$2:$AD$47,4+総括表!$A26,FALSE),0)</f>
        <v>0</v>
      </c>
      <c r="P26" s="63" cm="1">
        <f t="array" ref="P26">ROUND(HLOOKUP($A$1,計算!$AE$2:$AF$47,4+総括表!$A26,FALSE),0)</f>
        <v>0</v>
      </c>
      <c r="Q26" s="63">
        <f t="shared" si="0"/>
        <v>0</v>
      </c>
      <c r="R26" s="63">
        <f t="shared" si="3"/>
        <v>0</v>
      </c>
      <c r="S26" s="63">
        <f t="shared" si="4"/>
        <v>0</v>
      </c>
      <c r="U26" s="63">
        <f>ROUND(計算!AH25,0)</f>
        <v>0</v>
      </c>
      <c r="V26" s="63">
        <f>ROUND(計算!AI25,0)</f>
        <v>0</v>
      </c>
      <c r="W26" s="63" cm="1">
        <f t="array" ref="W26">ROUND(HLOOKUP($A$1,計算!$AK$2:$AL$47,4+総括表!$A26,FALSE),0)</f>
        <v>0</v>
      </c>
      <c r="X26" s="63" cm="1">
        <f t="array" ref="X26">ROUND(HLOOKUP($A$1,計算!$AM$2:$AN$47,4+総括表!$A26,FALSE),0)</f>
        <v>0</v>
      </c>
      <c r="Y26" s="63" cm="1">
        <f t="array" ref="Y26">ROUND(HLOOKUP($A$1,計算!$AP$2:$AQ$47,4+総括表!$A26,FALSE),0)</f>
        <v>0</v>
      </c>
      <c r="Z26" s="63" cm="1">
        <f t="array" ref="Z26">ROUND(HLOOKUP($A$1,計算!$AR$2:$AS$47,4+総括表!$A26,FALSE),0)</f>
        <v>0</v>
      </c>
      <c r="AA26" s="63">
        <f t="shared" si="1"/>
        <v>0</v>
      </c>
      <c r="AB26" s="63">
        <f t="shared" si="2"/>
        <v>0</v>
      </c>
    </row>
    <row r="27" spans="1:28" ht="20.45" customHeight="1">
      <c r="A27" s="56">
        <v>21</v>
      </c>
      <c r="B27" s="36" t="s">
        <v>68</v>
      </c>
      <c r="C27" s="37" t="s">
        <v>137</v>
      </c>
      <c r="D27" s="61"/>
      <c r="E27" s="61"/>
      <c r="G27" s="61">
        <f>ROUND(計算!E26,0)</f>
        <v>0</v>
      </c>
      <c r="H27" s="61">
        <f>ROUND(計算!F26,0)</f>
        <v>533</v>
      </c>
      <c r="I27" s="61">
        <f>ROUND(計算!G26,0)</f>
        <v>0</v>
      </c>
      <c r="J27" s="61">
        <f>ROUND(計算!H26,0)</f>
        <v>0</v>
      </c>
      <c r="K27" s="61" cm="1">
        <f t="array" ref="K27">ROUND(HLOOKUP($A$1,計算!$M$2:$N$47,4+総括表!$A27,FALSE),0)</f>
        <v>653</v>
      </c>
      <c r="L27" s="61" cm="1">
        <f t="array" ref="L27">ROUND(HLOOKUP($A$1,計算!$O$2:$P$47,4+総括表!$A27,FALSE),0)</f>
        <v>300</v>
      </c>
      <c r="M27" s="61" cm="1">
        <f t="array" ref="M27">ROUND(HLOOKUP($A$1,計算!$Q$2:$R$47,4+総括表!$A27,FALSE),0)</f>
        <v>239</v>
      </c>
      <c r="N27" s="61" cm="1">
        <f t="array" ref="N27">ROUND(HLOOKUP($A$1,計算!$AA$2:$AB$47,4+総括表!$A27,FALSE),0)</f>
        <v>156</v>
      </c>
      <c r="O27" s="61" cm="1">
        <f t="array" ref="O27">ROUND(HLOOKUP($A$1,計算!$AC$2:$AD$47,4+総括表!$A27,FALSE),0)</f>
        <v>72</v>
      </c>
      <c r="P27" s="61" cm="1">
        <f t="array" ref="P27">ROUND(HLOOKUP($A$1,計算!$AE$2:$AF$47,4+総括表!$A27,FALSE),0)</f>
        <v>57</v>
      </c>
      <c r="Q27" s="61">
        <f t="shared" si="0"/>
        <v>809</v>
      </c>
      <c r="R27" s="61">
        <f t="shared" si="3"/>
        <v>372</v>
      </c>
      <c r="S27" s="61">
        <f t="shared" si="4"/>
        <v>296</v>
      </c>
      <c r="U27" s="61">
        <f>ROUND(計算!AH26,0)</f>
        <v>0</v>
      </c>
      <c r="V27" s="61">
        <f>ROUND(計算!AI26,0)</f>
        <v>0</v>
      </c>
      <c r="W27" s="61" cm="1">
        <f t="array" ref="W27">ROUND(HLOOKUP($A$1,計算!$AK$2:$AL$47,4+総括表!$A27,FALSE),0)</f>
        <v>1</v>
      </c>
      <c r="X27" s="61" cm="1">
        <f t="array" ref="X27">ROUND(HLOOKUP($A$1,計算!$AM$2:$AN$47,4+総括表!$A27,FALSE),0)</f>
        <v>0</v>
      </c>
      <c r="Y27" s="61" cm="1">
        <f t="array" ref="Y27">ROUND(HLOOKUP($A$1,計算!$AP$2:$AQ$47,4+総括表!$A27,FALSE),0)</f>
        <v>0</v>
      </c>
      <c r="Z27" s="61" cm="1">
        <f t="array" ref="Z27">ROUND(HLOOKUP($A$1,計算!$AR$2:$AS$47,4+総括表!$A27,FALSE),0)</f>
        <v>0</v>
      </c>
      <c r="AA27" s="61">
        <f t="shared" si="1"/>
        <v>1</v>
      </c>
      <c r="AB27" s="61">
        <f t="shared" si="2"/>
        <v>0</v>
      </c>
    </row>
    <row r="28" spans="1:28" ht="20.45" customHeight="1">
      <c r="A28" s="56">
        <v>22</v>
      </c>
      <c r="B28" s="36" t="s">
        <v>69</v>
      </c>
      <c r="C28" s="37" t="s">
        <v>138</v>
      </c>
      <c r="D28" s="61"/>
      <c r="E28" s="61"/>
      <c r="G28" s="61">
        <f>ROUND(計算!E27,0)</f>
        <v>0</v>
      </c>
      <c r="H28" s="61">
        <f>ROUND(計算!F27,0)</f>
        <v>3168</v>
      </c>
      <c r="I28" s="61">
        <f>ROUND(計算!G27,0)</f>
        <v>0</v>
      </c>
      <c r="J28" s="61">
        <f>ROUND(計算!H27,0)</f>
        <v>0</v>
      </c>
      <c r="K28" s="61" cm="1">
        <f t="array" ref="K28">ROUND(HLOOKUP($A$1,計算!$M$2:$N$47,4+総括表!$A28,FALSE),0)</f>
        <v>35</v>
      </c>
      <c r="L28" s="61" cm="1">
        <f t="array" ref="L28">ROUND(HLOOKUP($A$1,計算!$O$2:$P$47,4+総括表!$A28,FALSE),0)</f>
        <v>20</v>
      </c>
      <c r="M28" s="61" cm="1">
        <f t="array" ref="M28">ROUND(HLOOKUP($A$1,計算!$Q$2:$R$47,4+総括表!$A28,FALSE),0)</f>
        <v>5</v>
      </c>
      <c r="N28" s="61" cm="1">
        <f t="array" ref="N28">ROUND(HLOOKUP($A$1,計算!$AA$2:$AB$47,4+総括表!$A28,FALSE),0)</f>
        <v>19</v>
      </c>
      <c r="O28" s="61" cm="1">
        <f t="array" ref="O28">ROUND(HLOOKUP($A$1,計算!$AC$2:$AD$47,4+総括表!$A28,FALSE),0)</f>
        <v>11</v>
      </c>
      <c r="P28" s="61" cm="1">
        <f t="array" ref="P28">ROUND(HLOOKUP($A$1,計算!$AE$2:$AF$47,4+総括表!$A28,FALSE),0)</f>
        <v>3</v>
      </c>
      <c r="Q28" s="61">
        <f t="shared" si="0"/>
        <v>54</v>
      </c>
      <c r="R28" s="61">
        <f t="shared" si="3"/>
        <v>31</v>
      </c>
      <c r="S28" s="61">
        <f t="shared" si="4"/>
        <v>8</v>
      </c>
      <c r="U28" s="61">
        <f>ROUND(計算!AH27,0)</f>
        <v>0</v>
      </c>
      <c r="V28" s="61">
        <f>ROUND(計算!AI27,0)</f>
        <v>0</v>
      </c>
      <c r="W28" s="61" cm="1">
        <f t="array" ref="W28">ROUND(HLOOKUP($A$1,計算!$AK$2:$AL$47,4+総括表!$A28,FALSE),0)</f>
        <v>0</v>
      </c>
      <c r="X28" s="61" cm="1">
        <f t="array" ref="X28">ROUND(HLOOKUP($A$1,計算!$AM$2:$AN$47,4+総括表!$A28,FALSE),0)</f>
        <v>0</v>
      </c>
      <c r="Y28" s="61" cm="1">
        <f t="array" ref="Y28">ROUND(HLOOKUP($A$1,計算!$AP$2:$AQ$47,4+総括表!$A28,FALSE),0)</f>
        <v>0</v>
      </c>
      <c r="Z28" s="61" cm="1">
        <f t="array" ref="Z28">ROUND(HLOOKUP($A$1,計算!$AR$2:$AS$47,4+総括表!$A28,FALSE),0)</f>
        <v>0</v>
      </c>
      <c r="AA28" s="61">
        <f t="shared" si="1"/>
        <v>0</v>
      </c>
      <c r="AB28" s="61">
        <f t="shared" si="2"/>
        <v>0</v>
      </c>
    </row>
    <row r="29" spans="1:28" ht="20.45" customHeight="1">
      <c r="A29" s="56">
        <v>23</v>
      </c>
      <c r="B29" s="36" t="s">
        <v>70</v>
      </c>
      <c r="C29" s="37" t="s">
        <v>139</v>
      </c>
      <c r="D29" s="61"/>
      <c r="E29" s="61"/>
      <c r="G29" s="61">
        <f>ROUND(計算!E28,0)</f>
        <v>0</v>
      </c>
      <c r="H29" s="61">
        <f>ROUND(計算!F28,0)</f>
        <v>267</v>
      </c>
      <c r="I29" s="61">
        <f>ROUND(計算!G28,0)</f>
        <v>0</v>
      </c>
      <c r="J29" s="61">
        <f>ROUND(計算!H28,0)</f>
        <v>0</v>
      </c>
      <c r="K29" s="61" cm="1">
        <f t="array" ref="K29">ROUND(HLOOKUP($A$1,計算!$M$2:$N$47,4+総括表!$A29,FALSE),0)</f>
        <v>350</v>
      </c>
      <c r="L29" s="61" cm="1">
        <f t="array" ref="L29">ROUND(HLOOKUP($A$1,計算!$O$2:$P$47,4+総括表!$A29,FALSE),0)</f>
        <v>186</v>
      </c>
      <c r="M29" s="61" cm="1">
        <f t="array" ref="M29">ROUND(HLOOKUP($A$1,計算!$Q$2:$R$47,4+総括表!$A29,FALSE),0)</f>
        <v>50</v>
      </c>
      <c r="N29" s="61" cm="1">
        <f t="array" ref="N29">ROUND(HLOOKUP($A$1,計算!$AA$2:$AB$47,4+総括表!$A29,FALSE),0)</f>
        <v>325</v>
      </c>
      <c r="O29" s="61" cm="1">
        <f t="array" ref="O29">ROUND(HLOOKUP($A$1,計算!$AC$2:$AD$47,4+総括表!$A29,FALSE),0)</f>
        <v>173</v>
      </c>
      <c r="P29" s="61" cm="1">
        <f t="array" ref="P29">ROUND(HLOOKUP($A$1,計算!$AE$2:$AF$47,4+総括表!$A29,FALSE),0)</f>
        <v>47</v>
      </c>
      <c r="Q29" s="61">
        <f t="shared" si="0"/>
        <v>675</v>
      </c>
      <c r="R29" s="61">
        <f t="shared" si="3"/>
        <v>359</v>
      </c>
      <c r="S29" s="61">
        <f t="shared" si="4"/>
        <v>97</v>
      </c>
      <c r="U29" s="61">
        <f>ROUND(計算!AH28,0)</f>
        <v>0</v>
      </c>
      <c r="V29" s="61">
        <f>ROUND(計算!AI28,0)</f>
        <v>0</v>
      </c>
      <c r="W29" s="61" cm="1">
        <f t="array" ref="W29">ROUND(HLOOKUP($A$1,計算!$AK$2:$AL$47,4+総括表!$A29,FALSE),0)</f>
        <v>0</v>
      </c>
      <c r="X29" s="61" cm="1">
        <f t="array" ref="X29">ROUND(HLOOKUP($A$1,計算!$AM$2:$AN$47,4+総括表!$A29,FALSE),0)</f>
        <v>0</v>
      </c>
      <c r="Y29" s="61" cm="1">
        <f t="array" ref="Y29">ROUND(HLOOKUP($A$1,計算!$AP$2:$AQ$47,4+総括表!$A29,FALSE),0)</f>
        <v>0</v>
      </c>
      <c r="Z29" s="61" cm="1">
        <f t="array" ref="Z29">ROUND(HLOOKUP($A$1,計算!$AR$2:$AS$47,4+総括表!$A29,FALSE),0)</f>
        <v>0</v>
      </c>
      <c r="AA29" s="61">
        <f t="shared" si="1"/>
        <v>0</v>
      </c>
      <c r="AB29" s="61">
        <f t="shared" si="2"/>
        <v>0</v>
      </c>
    </row>
    <row r="30" spans="1:28" ht="20.45" customHeight="1">
      <c r="A30" s="56">
        <v>24</v>
      </c>
      <c r="B30" s="36" t="s">
        <v>71</v>
      </c>
      <c r="C30" s="37" t="s">
        <v>140</v>
      </c>
      <c r="D30" s="61"/>
      <c r="E30" s="61"/>
      <c r="G30" s="61">
        <f>ROUND(計算!E29,0)</f>
        <v>0</v>
      </c>
      <c r="H30" s="61">
        <f>ROUND(計算!F29,0)</f>
        <v>321</v>
      </c>
      <c r="I30" s="61">
        <f>ROUND(計算!G29,0)</f>
        <v>0</v>
      </c>
      <c r="J30" s="61">
        <f>ROUND(計算!H29,0)</f>
        <v>0</v>
      </c>
      <c r="K30" s="61" cm="1">
        <f t="array" ref="K30">ROUND(HLOOKUP($A$1,計算!$M$2:$N$47,4+総括表!$A30,FALSE),0)</f>
        <v>395</v>
      </c>
      <c r="L30" s="61" cm="1">
        <f t="array" ref="L30">ROUND(HLOOKUP($A$1,計算!$O$2:$P$47,4+総括表!$A30,FALSE),0)</f>
        <v>256</v>
      </c>
      <c r="M30" s="61" cm="1">
        <f t="array" ref="M30">ROUND(HLOOKUP($A$1,計算!$Q$2:$R$47,4+総括表!$A30,FALSE),0)</f>
        <v>178</v>
      </c>
      <c r="N30" s="61" cm="1">
        <f t="array" ref="N30">ROUND(HLOOKUP($A$1,計算!$AA$2:$AB$47,4+総括表!$A30,FALSE),0)</f>
        <v>144</v>
      </c>
      <c r="O30" s="61" cm="1">
        <f t="array" ref="O30">ROUND(HLOOKUP($A$1,計算!$AC$2:$AD$47,4+総括表!$A30,FALSE),0)</f>
        <v>93</v>
      </c>
      <c r="P30" s="61" cm="1">
        <f t="array" ref="P30">ROUND(HLOOKUP($A$1,計算!$AE$2:$AF$47,4+総括表!$A30,FALSE),0)</f>
        <v>65</v>
      </c>
      <c r="Q30" s="61">
        <f t="shared" si="0"/>
        <v>539</v>
      </c>
      <c r="R30" s="61">
        <f t="shared" si="3"/>
        <v>349</v>
      </c>
      <c r="S30" s="61">
        <f t="shared" si="4"/>
        <v>243</v>
      </c>
      <c r="U30" s="61">
        <f>ROUND(計算!AH29,0)</f>
        <v>0</v>
      </c>
      <c r="V30" s="61">
        <f>ROUND(計算!AI29,0)</f>
        <v>0</v>
      </c>
      <c r="W30" s="61" cm="1">
        <f t="array" ref="W30">ROUND(HLOOKUP($A$1,計算!$AK$2:$AL$47,4+総括表!$A30,FALSE),0)</f>
        <v>0</v>
      </c>
      <c r="X30" s="61" cm="1">
        <f t="array" ref="X30">ROUND(HLOOKUP($A$1,計算!$AM$2:$AN$47,4+総括表!$A30,FALSE),0)</f>
        <v>0</v>
      </c>
      <c r="Y30" s="61" cm="1">
        <f t="array" ref="Y30">ROUND(HLOOKUP($A$1,計算!$AP$2:$AQ$47,4+総括表!$A30,FALSE),0)</f>
        <v>0</v>
      </c>
      <c r="Z30" s="61" cm="1">
        <f t="array" ref="Z30">ROUND(HLOOKUP($A$1,計算!$AR$2:$AS$47,4+総括表!$A30,FALSE),0)</f>
        <v>0</v>
      </c>
      <c r="AA30" s="61">
        <f t="shared" si="1"/>
        <v>0</v>
      </c>
      <c r="AB30" s="61">
        <f t="shared" si="2"/>
        <v>0</v>
      </c>
    </row>
    <row r="31" spans="1:28" ht="20.45" customHeight="1">
      <c r="A31" s="56">
        <v>25</v>
      </c>
      <c r="B31" s="39" t="s">
        <v>72</v>
      </c>
      <c r="C31" s="40" t="s">
        <v>141</v>
      </c>
      <c r="D31" s="63"/>
      <c r="E31" s="63"/>
      <c r="G31" s="63">
        <f>ROUND(計算!E30,0)</f>
        <v>17001</v>
      </c>
      <c r="H31" s="63">
        <f>ROUND(計算!F30,0)</f>
        <v>6997</v>
      </c>
      <c r="I31" s="63">
        <f>ROUND(計算!G30,0)</f>
        <v>11214</v>
      </c>
      <c r="J31" s="63">
        <f>ROUND(計算!H30,0)</f>
        <v>7057</v>
      </c>
      <c r="K31" s="63" cm="1">
        <f t="array" ref="K31">ROUND(HLOOKUP($A$1,計算!$M$2:$N$47,4+総括表!$A31,FALSE),0)</f>
        <v>3713</v>
      </c>
      <c r="L31" s="63" cm="1">
        <f t="array" ref="L31">ROUND(HLOOKUP($A$1,計算!$O$2:$P$47,4+総括表!$A31,FALSE),0)</f>
        <v>2449</v>
      </c>
      <c r="M31" s="63" cm="1">
        <f t="array" ref="M31">ROUND(HLOOKUP($A$1,計算!$Q$2:$R$47,4+総括表!$A31,FALSE),0)</f>
        <v>1541</v>
      </c>
      <c r="N31" s="63" cm="1">
        <f t="array" ref="N31">ROUND(HLOOKUP($A$1,計算!$AA$2:$AB$47,4+総括表!$A31,FALSE),0)</f>
        <v>4538</v>
      </c>
      <c r="O31" s="63" cm="1">
        <f t="array" ref="O31">ROUND(HLOOKUP($A$1,計算!$AC$2:$AD$47,4+総括表!$A31,FALSE),0)</f>
        <v>2993</v>
      </c>
      <c r="P31" s="63" cm="1">
        <f t="array" ref="P31">ROUND(HLOOKUP($A$1,計算!$AE$2:$AF$47,4+総括表!$A31,FALSE),0)</f>
        <v>1884</v>
      </c>
      <c r="Q31" s="63">
        <f t="shared" si="0"/>
        <v>25252</v>
      </c>
      <c r="R31" s="63">
        <f t="shared" si="3"/>
        <v>16656</v>
      </c>
      <c r="S31" s="63">
        <f t="shared" si="4"/>
        <v>10482</v>
      </c>
      <c r="U31" s="63">
        <f>ROUND(計算!AH30,0)</f>
        <v>40</v>
      </c>
      <c r="V31" s="63">
        <f>ROUND(計算!AI30,0)</f>
        <v>31</v>
      </c>
      <c r="W31" s="63" cm="1">
        <f t="array" ref="W31">ROUND(HLOOKUP($A$1,計算!$AK$2:$AL$47,4+総括表!$A31,FALSE),0)</f>
        <v>9</v>
      </c>
      <c r="X31" s="63" cm="1">
        <f t="array" ref="X31">ROUND(HLOOKUP($A$1,計算!$AM$2:$AN$47,4+総括表!$A31,FALSE),0)</f>
        <v>7</v>
      </c>
      <c r="Y31" s="63" cm="1">
        <f t="array" ref="Y31">ROUND(HLOOKUP($A$1,計算!$AP$2:$AQ$47,4+総括表!$A31,FALSE),0)</f>
        <v>11</v>
      </c>
      <c r="Z31" s="63" cm="1">
        <f t="array" ref="Z31">ROUND(HLOOKUP($A$1,計算!$AR$2:$AS$47,4+総括表!$A31,FALSE),0)</f>
        <v>8</v>
      </c>
      <c r="AA31" s="63">
        <f t="shared" si="1"/>
        <v>60</v>
      </c>
      <c r="AB31" s="63">
        <f t="shared" si="2"/>
        <v>46</v>
      </c>
    </row>
    <row r="32" spans="1:28" ht="20.45" customHeight="1">
      <c r="A32" s="56">
        <v>26</v>
      </c>
      <c r="B32" s="36" t="s">
        <v>73</v>
      </c>
      <c r="C32" s="37" t="s">
        <v>142</v>
      </c>
      <c r="D32" s="61"/>
      <c r="E32" s="61"/>
      <c r="G32" s="61">
        <f>ROUND(計算!E31,0)</f>
        <v>0</v>
      </c>
      <c r="H32" s="61">
        <f>ROUND(計算!F31,0)</f>
        <v>1542</v>
      </c>
      <c r="I32" s="61">
        <f>ROUND(計算!G31,0)</f>
        <v>0</v>
      </c>
      <c r="J32" s="61">
        <f>ROUND(計算!H31,0)</f>
        <v>0</v>
      </c>
      <c r="K32" s="61" cm="1">
        <f t="array" ref="K32">ROUND(HLOOKUP($A$1,計算!$M$2:$N$47,4+総括表!$A32,FALSE),0)</f>
        <v>1378</v>
      </c>
      <c r="L32" s="61" cm="1">
        <f t="array" ref="L32">ROUND(HLOOKUP($A$1,計算!$O$2:$P$47,4+総括表!$A32,FALSE),0)</f>
        <v>924</v>
      </c>
      <c r="M32" s="61" cm="1">
        <f t="array" ref="M32">ROUND(HLOOKUP($A$1,計算!$Q$2:$R$47,4+総括表!$A32,FALSE),0)</f>
        <v>431</v>
      </c>
      <c r="N32" s="61" cm="1">
        <f t="array" ref="N32">ROUND(HLOOKUP($A$1,計算!$AA$2:$AB$47,4+総括表!$A32,FALSE),0)</f>
        <v>1415</v>
      </c>
      <c r="O32" s="61" cm="1">
        <f t="array" ref="O32">ROUND(HLOOKUP($A$1,計算!$AC$2:$AD$47,4+総括表!$A32,FALSE),0)</f>
        <v>949</v>
      </c>
      <c r="P32" s="61" cm="1">
        <f t="array" ref="P32">ROUND(HLOOKUP($A$1,計算!$AE$2:$AF$47,4+総括表!$A32,FALSE),0)</f>
        <v>442</v>
      </c>
      <c r="Q32" s="61">
        <f t="shared" si="0"/>
        <v>2793</v>
      </c>
      <c r="R32" s="61">
        <f t="shared" si="3"/>
        <v>1873</v>
      </c>
      <c r="S32" s="61">
        <f t="shared" si="4"/>
        <v>873</v>
      </c>
      <c r="U32" s="61">
        <f>ROUND(計算!AH31,0)</f>
        <v>0</v>
      </c>
      <c r="V32" s="61">
        <f>ROUND(計算!AI31,0)</f>
        <v>0</v>
      </c>
      <c r="W32" s="61" cm="1">
        <f t="array" ref="W32">ROUND(HLOOKUP($A$1,計算!$AK$2:$AL$47,4+総括表!$A32,FALSE),0)</f>
        <v>1</v>
      </c>
      <c r="X32" s="61" cm="1">
        <f t="array" ref="X32">ROUND(HLOOKUP($A$1,計算!$AM$2:$AN$47,4+総括表!$A32,FALSE),0)</f>
        <v>1</v>
      </c>
      <c r="Y32" s="61" cm="1">
        <f t="array" ref="Y32">ROUND(HLOOKUP($A$1,計算!$AP$2:$AQ$47,4+総括表!$A32,FALSE),0)</f>
        <v>1</v>
      </c>
      <c r="Z32" s="61" cm="1">
        <f t="array" ref="Z32">ROUND(HLOOKUP($A$1,計算!$AR$2:$AS$47,4+総括表!$A32,FALSE),0)</f>
        <v>1</v>
      </c>
      <c r="AA32" s="61">
        <f t="shared" si="1"/>
        <v>2</v>
      </c>
      <c r="AB32" s="61">
        <f t="shared" si="2"/>
        <v>2</v>
      </c>
    </row>
    <row r="33" spans="1:28" ht="20.45" customHeight="1">
      <c r="A33" s="56">
        <v>27</v>
      </c>
      <c r="B33" s="36" t="s">
        <v>74</v>
      </c>
      <c r="C33" s="37" t="s">
        <v>143</v>
      </c>
      <c r="D33" s="61"/>
      <c r="E33" s="61"/>
      <c r="G33" s="61">
        <f>ROUND(計算!E32,0)</f>
        <v>0</v>
      </c>
      <c r="H33" s="61">
        <f>ROUND(計算!F32,0)</f>
        <v>1594</v>
      </c>
      <c r="I33" s="61">
        <f>ROUND(計算!G32,0)</f>
        <v>0</v>
      </c>
      <c r="J33" s="61">
        <f>ROUND(計算!H32,0)</f>
        <v>0</v>
      </c>
      <c r="K33" s="61" cm="1">
        <f t="array" ref="K33">ROUND(HLOOKUP($A$1,計算!$M$2:$N$47,4+総括表!$A33,FALSE),0)</f>
        <v>1778</v>
      </c>
      <c r="L33" s="61" cm="1">
        <f t="array" ref="L33">ROUND(HLOOKUP($A$1,計算!$O$2:$P$47,4+総括表!$A33,FALSE),0)</f>
        <v>1581</v>
      </c>
      <c r="M33" s="61" cm="1">
        <f t="array" ref="M33">ROUND(HLOOKUP($A$1,計算!$Q$2:$R$47,4+総括表!$A33,FALSE),0)</f>
        <v>23</v>
      </c>
      <c r="N33" s="61" cm="1">
        <f t="array" ref="N33">ROUND(HLOOKUP($A$1,計算!$AA$2:$AB$47,4+総括表!$A33,FALSE),0)</f>
        <v>8341</v>
      </c>
      <c r="O33" s="61" cm="1">
        <f t="array" ref="O33">ROUND(HLOOKUP($A$1,計算!$AC$2:$AD$47,4+総括表!$A33,FALSE),0)</f>
        <v>7417</v>
      </c>
      <c r="P33" s="61" cm="1">
        <f t="array" ref="P33">ROUND(HLOOKUP($A$1,計算!$AE$2:$AF$47,4+総括表!$A33,FALSE),0)</f>
        <v>107</v>
      </c>
      <c r="Q33" s="61">
        <f t="shared" si="0"/>
        <v>10119</v>
      </c>
      <c r="R33" s="61">
        <f t="shared" si="3"/>
        <v>8998</v>
      </c>
      <c r="S33" s="61">
        <f t="shared" si="4"/>
        <v>130</v>
      </c>
      <c r="U33" s="61">
        <f>ROUND(計算!AH32,0)</f>
        <v>0</v>
      </c>
      <c r="V33" s="61">
        <f>ROUND(計算!AI32,0)</f>
        <v>0</v>
      </c>
      <c r="W33" s="61" cm="1">
        <f t="array" ref="W33">ROUND(HLOOKUP($A$1,計算!$AK$2:$AL$47,4+総括表!$A33,FALSE),0)</f>
        <v>0</v>
      </c>
      <c r="X33" s="61" cm="1">
        <f t="array" ref="X33">ROUND(HLOOKUP($A$1,計算!$AM$2:$AN$47,4+総括表!$A33,FALSE),0)</f>
        <v>0</v>
      </c>
      <c r="Y33" s="61" cm="1">
        <f t="array" ref="Y33">ROUND(HLOOKUP($A$1,計算!$AP$2:$AQ$47,4+総括表!$A33,FALSE),0)</f>
        <v>1</v>
      </c>
      <c r="Z33" s="61" cm="1">
        <f t="array" ref="Z33">ROUND(HLOOKUP($A$1,計算!$AR$2:$AS$47,4+総括表!$A33,FALSE),0)</f>
        <v>0</v>
      </c>
      <c r="AA33" s="61">
        <f t="shared" si="1"/>
        <v>1</v>
      </c>
      <c r="AB33" s="61">
        <f t="shared" si="2"/>
        <v>0</v>
      </c>
    </row>
    <row r="34" spans="1:28" ht="20.45" customHeight="1">
      <c r="A34" s="56">
        <v>28</v>
      </c>
      <c r="B34" s="36" t="s">
        <v>75</v>
      </c>
      <c r="C34" s="37" t="s">
        <v>144</v>
      </c>
      <c r="D34" s="61"/>
      <c r="E34" s="61"/>
      <c r="G34" s="61">
        <f>ROUND(計算!E33,0)</f>
        <v>0</v>
      </c>
      <c r="H34" s="61">
        <f>ROUND(計算!F33,0)</f>
        <v>533</v>
      </c>
      <c r="I34" s="61">
        <f>ROUND(計算!G33,0)</f>
        <v>0</v>
      </c>
      <c r="J34" s="61">
        <f>ROUND(計算!H33,0)</f>
        <v>0</v>
      </c>
      <c r="K34" s="61" cm="1">
        <f t="array" ref="K34">ROUND(HLOOKUP($A$1,計算!$M$2:$N$47,4+総括表!$A34,FALSE),0)</f>
        <v>263</v>
      </c>
      <c r="L34" s="61" cm="1">
        <f t="array" ref="L34">ROUND(HLOOKUP($A$1,計算!$O$2:$P$47,4+総括表!$A34,FALSE),0)</f>
        <v>182</v>
      </c>
      <c r="M34" s="61" cm="1">
        <f t="array" ref="M34">ROUND(HLOOKUP($A$1,計算!$Q$2:$R$47,4+総括表!$A34,FALSE),0)</f>
        <v>87</v>
      </c>
      <c r="N34" s="61" cm="1">
        <f t="array" ref="N34">ROUND(HLOOKUP($A$1,計算!$AA$2:$AB$47,4+総括表!$A34,FALSE),0)</f>
        <v>384</v>
      </c>
      <c r="O34" s="61" cm="1">
        <f t="array" ref="O34">ROUND(HLOOKUP($A$1,計算!$AC$2:$AD$47,4+総括表!$A34,FALSE),0)</f>
        <v>265</v>
      </c>
      <c r="P34" s="61" cm="1">
        <f t="array" ref="P34">ROUND(HLOOKUP($A$1,計算!$AE$2:$AF$47,4+総括表!$A34,FALSE),0)</f>
        <v>126</v>
      </c>
      <c r="Q34" s="61">
        <f t="shared" si="0"/>
        <v>647</v>
      </c>
      <c r="R34" s="61">
        <f t="shared" si="3"/>
        <v>447</v>
      </c>
      <c r="S34" s="61">
        <f t="shared" si="4"/>
        <v>213</v>
      </c>
      <c r="U34" s="61">
        <f>ROUND(計算!AH33,0)</f>
        <v>0</v>
      </c>
      <c r="V34" s="61">
        <f>ROUND(計算!AI33,0)</f>
        <v>0</v>
      </c>
      <c r="W34" s="61" cm="1">
        <f t="array" ref="W34">ROUND(HLOOKUP($A$1,計算!$AK$2:$AL$47,4+総括表!$A34,FALSE),0)</f>
        <v>0</v>
      </c>
      <c r="X34" s="61" cm="1">
        <f t="array" ref="X34">ROUND(HLOOKUP($A$1,計算!$AM$2:$AN$47,4+総括表!$A34,FALSE),0)</f>
        <v>0</v>
      </c>
      <c r="Y34" s="61" cm="1">
        <f t="array" ref="Y34">ROUND(HLOOKUP($A$1,計算!$AP$2:$AQ$47,4+総括表!$A34,FALSE),0)</f>
        <v>0</v>
      </c>
      <c r="Z34" s="61" cm="1">
        <f t="array" ref="Z34">ROUND(HLOOKUP($A$1,計算!$AR$2:$AS$47,4+総括表!$A34,FALSE),0)</f>
        <v>0</v>
      </c>
      <c r="AA34" s="61">
        <f t="shared" si="1"/>
        <v>0</v>
      </c>
      <c r="AB34" s="61">
        <f t="shared" si="2"/>
        <v>0</v>
      </c>
    </row>
    <row r="35" spans="1:28" ht="20.45" customHeight="1">
      <c r="A35" s="56">
        <v>29</v>
      </c>
      <c r="B35" s="36" t="s">
        <v>76</v>
      </c>
      <c r="C35" s="37" t="s">
        <v>145</v>
      </c>
      <c r="D35" s="61"/>
      <c r="E35" s="61"/>
      <c r="G35" s="61">
        <f>ROUND(計算!E34,0)</f>
        <v>2465</v>
      </c>
      <c r="H35" s="61">
        <f>ROUND(計算!F34,0)</f>
        <v>6753</v>
      </c>
      <c r="I35" s="61">
        <f>ROUND(計算!G34,0)</f>
        <v>949</v>
      </c>
      <c r="J35" s="61">
        <f>ROUND(計算!H34,0)</f>
        <v>462</v>
      </c>
      <c r="K35" s="61" cm="1">
        <f t="array" ref="K35">ROUND(HLOOKUP($A$1,計算!$M$2:$N$47,4+総括表!$A35,FALSE),0)</f>
        <v>6043</v>
      </c>
      <c r="L35" s="61" cm="1">
        <f t="array" ref="L35">ROUND(HLOOKUP($A$1,計算!$O$2:$P$47,4+総括表!$A35,FALSE),0)</f>
        <v>2327</v>
      </c>
      <c r="M35" s="61" cm="1">
        <f t="array" ref="M35">ROUND(HLOOKUP($A$1,計算!$Q$2:$R$47,4+総括表!$A35,FALSE),0)</f>
        <v>1133</v>
      </c>
      <c r="N35" s="61" cm="1">
        <f t="array" ref="N35">ROUND(HLOOKUP($A$1,計算!$AA$2:$AB$47,4+総括表!$A35,FALSE),0)</f>
        <v>1405</v>
      </c>
      <c r="O35" s="61" cm="1">
        <f t="array" ref="O35">ROUND(HLOOKUP($A$1,計算!$AC$2:$AD$47,4+総括表!$A35,FALSE),0)</f>
        <v>541</v>
      </c>
      <c r="P35" s="61" cm="1">
        <f t="array" ref="P35">ROUND(HLOOKUP($A$1,計算!$AE$2:$AF$47,4+総括表!$A35,FALSE),0)</f>
        <v>264</v>
      </c>
      <c r="Q35" s="61">
        <f t="shared" si="0"/>
        <v>9913</v>
      </c>
      <c r="R35" s="61">
        <f t="shared" si="3"/>
        <v>3817</v>
      </c>
      <c r="S35" s="61">
        <f t="shared" si="4"/>
        <v>1859</v>
      </c>
      <c r="U35" s="61">
        <f>ROUND(計算!AH34,0)</f>
        <v>1</v>
      </c>
      <c r="V35" s="61">
        <f>ROUND(計算!AI34,0)</f>
        <v>1</v>
      </c>
      <c r="W35" s="61" cm="1">
        <f t="array" ref="W35">ROUND(HLOOKUP($A$1,計算!$AK$2:$AL$47,4+総括表!$A35,FALSE),0)</f>
        <v>3</v>
      </c>
      <c r="X35" s="61" cm="1">
        <f t="array" ref="X35">ROUND(HLOOKUP($A$1,計算!$AM$2:$AN$47,4+総括表!$A35,FALSE),0)</f>
        <v>3</v>
      </c>
      <c r="Y35" s="61" cm="1">
        <f t="array" ref="Y35">ROUND(HLOOKUP($A$1,計算!$AP$2:$AQ$47,4+総括表!$A35,FALSE),0)</f>
        <v>1</v>
      </c>
      <c r="Z35" s="61" cm="1">
        <f t="array" ref="Z35">ROUND(HLOOKUP($A$1,計算!$AR$2:$AS$47,4+総括表!$A35,FALSE),0)</f>
        <v>1</v>
      </c>
      <c r="AA35" s="61">
        <f t="shared" si="1"/>
        <v>5</v>
      </c>
      <c r="AB35" s="61">
        <f t="shared" si="2"/>
        <v>5</v>
      </c>
    </row>
    <row r="36" spans="1:28" ht="20.45" customHeight="1">
      <c r="A36" s="56">
        <v>30</v>
      </c>
      <c r="B36" s="39" t="s">
        <v>77</v>
      </c>
      <c r="C36" s="40" t="s">
        <v>146</v>
      </c>
      <c r="D36" s="63"/>
      <c r="E36" s="63"/>
      <c r="G36" s="63">
        <f>ROUND(計算!E35,0)</f>
        <v>15722</v>
      </c>
      <c r="H36" s="63">
        <f>ROUND(計算!F35,0)</f>
        <v>6428</v>
      </c>
      <c r="I36" s="63">
        <f>ROUND(計算!G35,0)</f>
        <v>8308</v>
      </c>
      <c r="J36" s="63">
        <f>ROUND(計算!H35,0)</f>
        <v>1167</v>
      </c>
      <c r="K36" s="63" cm="1">
        <f t="array" ref="K36">ROUND(HLOOKUP($A$1,計算!$M$2:$N$47,4+総括表!$A36,FALSE),0)</f>
        <v>3442</v>
      </c>
      <c r="L36" s="63" cm="1">
        <f t="array" ref="L36">ROUND(HLOOKUP($A$1,計算!$O$2:$P$47,4+総括表!$A36,FALSE),0)</f>
        <v>1819</v>
      </c>
      <c r="M36" s="63" cm="1">
        <f t="array" ref="M36">ROUND(HLOOKUP($A$1,計算!$Q$2:$R$47,4+総括表!$A36,FALSE),0)</f>
        <v>255</v>
      </c>
      <c r="N36" s="63" cm="1">
        <f t="array" ref="N36">ROUND(HLOOKUP($A$1,計算!$AA$2:$AB$47,4+総括表!$A36,FALSE),0)</f>
        <v>1341</v>
      </c>
      <c r="O36" s="63" cm="1">
        <f t="array" ref="O36">ROUND(HLOOKUP($A$1,計算!$AC$2:$AD$47,4+総括表!$A36,FALSE),0)</f>
        <v>708</v>
      </c>
      <c r="P36" s="63" cm="1">
        <f t="array" ref="P36">ROUND(HLOOKUP($A$1,計算!$AE$2:$AF$47,4+総括表!$A36,FALSE),0)</f>
        <v>99</v>
      </c>
      <c r="Q36" s="63">
        <f t="shared" si="0"/>
        <v>20505</v>
      </c>
      <c r="R36" s="63">
        <f t="shared" si="3"/>
        <v>10835</v>
      </c>
      <c r="S36" s="63">
        <f t="shared" si="4"/>
        <v>1521</v>
      </c>
      <c r="U36" s="63">
        <f>ROUND(計算!AH35,0)</f>
        <v>2</v>
      </c>
      <c r="V36" s="63">
        <f>ROUND(計算!AI35,0)</f>
        <v>2</v>
      </c>
      <c r="W36" s="63" cm="1">
        <f t="array" ref="W36">ROUND(HLOOKUP($A$1,計算!$AK$2:$AL$47,4+総括表!$A36,FALSE),0)</f>
        <v>1</v>
      </c>
      <c r="X36" s="63" cm="1">
        <f t="array" ref="X36">ROUND(HLOOKUP($A$1,計算!$AM$2:$AN$47,4+総括表!$A36,FALSE),0)</f>
        <v>0</v>
      </c>
      <c r="Y36" s="63" cm="1">
        <f t="array" ref="Y36">ROUND(HLOOKUP($A$1,計算!$AP$2:$AQ$47,4+総括表!$A36,FALSE),0)</f>
        <v>0</v>
      </c>
      <c r="Z36" s="63" cm="1">
        <f t="array" ref="Z36">ROUND(HLOOKUP($A$1,計算!$AR$2:$AS$47,4+総括表!$A36,FALSE),0)</f>
        <v>0</v>
      </c>
      <c r="AA36" s="63">
        <f t="shared" si="1"/>
        <v>3</v>
      </c>
      <c r="AB36" s="63">
        <f t="shared" si="2"/>
        <v>2</v>
      </c>
    </row>
    <row r="37" spans="1:28" ht="20.45" customHeight="1">
      <c r="A37" s="56">
        <v>31</v>
      </c>
      <c r="B37" s="36" t="s">
        <v>78</v>
      </c>
      <c r="C37" s="37" t="s">
        <v>147</v>
      </c>
      <c r="D37" s="61"/>
      <c r="E37" s="61"/>
      <c r="G37" s="61">
        <f>ROUND(計算!E36,0)</f>
        <v>0</v>
      </c>
      <c r="H37" s="61">
        <f>ROUND(計算!F36,0)</f>
        <v>0</v>
      </c>
      <c r="I37" s="61">
        <f>ROUND(計算!G36,0)</f>
        <v>0</v>
      </c>
      <c r="J37" s="61">
        <f>ROUND(計算!H36,0)</f>
        <v>0</v>
      </c>
      <c r="K37" s="61" cm="1">
        <f t="array" ref="K37">ROUND(HLOOKUP($A$1,計算!$M$2:$N$47,4+総括表!$A37,FALSE),0)</f>
        <v>280</v>
      </c>
      <c r="L37" s="61" cm="1">
        <f t="array" ref="L37">ROUND(HLOOKUP($A$1,計算!$O$2:$P$47,4+総括表!$A37,FALSE),0)</f>
        <v>201</v>
      </c>
      <c r="M37" s="61" cm="1">
        <f t="array" ref="M37">ROUND(HLOOKUP($A$1,計算!$Q$2:$R$47,4+総括表!$A37,FALSE),0)</f>
        <v>102</v>
      </c>
      <c r="N37" s="61" cm="1">
        <f t="array" ref="N37">ROUND(HLOOKUP($A$1,計算!$AA$2:$AB$47,4+総括表!$A37,FALSE),0)</f>
        <v>330</v>
      </c>
      <c r="O37" s="61" cm="1">
        <f t="array" ref="O37">ROUND(HLOOKUP($A$1,計算!$AC$2:$AD$47,4+総括表!$A37,FALSE),0)</f>
        <v>237</v>
      </c>
      <c r="P37" s="61" cm="1">
        <f t="array" ref="P37">ROUND(HLOOKUP($A$1,計算!$AE$2:$AF$47,4+総括表!$A37,FALSE),0)</f>
        <v>120</v>
      </c>
      <c r="Q37" s="61">
        <f t="shared" si="0"/>
        <v>610</v>
      </c>
      <c r="R37" s="61">
        <f t="shared" si="3"/>
        <v>438</v>
      </c>
      <c r="S37" s="61">
        <f t="shared" si="4"/>
        <v>222</v>
      </c>
      <c r="U37" s="61">
        <f>ROUND(計算!AH36,0)</f>
        <v>0</v>
      </c>
      <c r="V37" s="61">
        <f>ROUND(計算!AI36,0)</f>
        <v>0</v>
      </c>
      <c r="W37" s="61" cm="1">
        <f t="array" ref="W37">ROUND(HLOOKUP($A$1,計算!$AK$2:$AL$47,4+総括表!$A37,FALSE),0)</f>
        <v>0</v>
      </c>
      <c r="X37" s="61" cm="1">
        <f t="array" ref="X37">ROUND(HLOOKUP($A$1,計算!$AM$2:$AN$47,4+総括表!$A37,FALSE),0)</f>
        <v>0</v>
      </c>
      <c r="Y37" s="61" cm="1">
        <f t="array" ref="Y37">ROUND(HLOOKUP($A$1,計算!$AP$2:$AQ$47,4+総括表!$A37,FALSE),0)</f>
        <v>0</v>
      </c>
      <c r="Z37" s="61" cm="1">
        <f t="array" ref="Z37">ROUND(HLOOKUP($A$1,計算!$AR$2:$AS$47,4+総括表!$A37,FALSE),0)</f>
        <v>0</v>
      </c>
      <c r="AA37" s="61">
        <f t="shared" si="1"/>
        <v>0</v>
      </c>
      <c r="AB37" s="61">
        <f t="shared" si="2"/>
        <v>0</v>
      </c>
    </row>
    <row r="38" spans="1:28" ht="20.45" customHeight="1">
      <c r="A38" s="56">
        <v>32</v>
      </c>
      <c r="B38" s="36" t="s">
        <v>79</v>
      </c>
      <c r="C38" s="37" t="s">
        <v>148</v>
      </c>
      <c r="D38" s="61"/>
      <c r="E38" s="61"/>
      <c r="G38" s="61">
        <f>ROUND(計算!E37,0)</f>
        <v>28498</v>
      </c>
      <c r="H38" s="61">
        <f>ROUND(計算!F37,0)</f>
        <v>157</v>
      </c>
      <c r="I38" s="61">
        <f>ROUND(計算!G37,0)</f>
        <v>20968</v>
      </c>
      <c r="J38" s="61">
        <f>ROUND(計算!H37,0)</f>
        <v>15051</v>
      </c>
      <c r="K38" s="61" cm="1">
        <f t="array" ref="K38">ROUND(HLOOKUP($A$1,計算!$M$2:$N$47,4+総括表!$A38,FALSE),0)</f>
        <v>165</v>
      </c>
      <c r="L38" s="61" cm="1">
        <f t="array" ref="L38">ROUND(HLOOKUP($A$1,計算!$O$2:$P$47,4+総括表!$A38,FALSE),0)</f>
        <v>121</v>
      </c>
      <c r="M38" s="61" cm="1">
        <f t="array" ref="M38">ROUND(HLOOKUP($A$1,計算!$Q$2:$R$47,4+総括表!$A38,FALSE),0)</f>
        <v>87</v>
      </c>
      <c r="N38" s="61" cm="1">
        <f t="array" ref="N38">ROUND(HLOOKUP($A$1,計算!$AA$2:$AB$47,4+総括表!$A38,FALSE),0)</f>
        <v>1585</v>
      </c>
      <c r="O38" s="61" cm="1">
        <f t="array" ref="O38">ROUND(HLOOKUP($A$1,計算!$AC$2:$AD$47,4+総括表!$A38,FALSE),0)</f>
        <v>1166</v>
      </c>
      <c r="P38" s="61" cm="1">
        <f t="array" ref="P38">ROUND(HLOOKUP($A$1,計算!$AE$2:$AF$47,4+総括表!$A38,FALSE),0)</f>
        <v>837</v>
      </c>
      <c r="Q38" s="61">
        <f t="shared" si="0"/>
        <v>30248</v>
      </c>
      <c r="R38" s="61">
        <f t="shared" si="3"/>
        <v>22255</v>
      </c>
      <c r="S38" s="61">
        <f t="shared" si="4"/>
        <v>15975</v>
      </c>
      <c r="U38" s="61">
        <f>ROUND(計算!AH37,0)</f>
        <v>24</v>
      </c>
      <c r="V38" s="61">
        <f>ROUND(計算!AI37,0)</f>
        <v>23</v>
      </c>
      <c r="W38" s="61" cm="1">
        <f t="array" ref="W38">ROUND(HLOOKUP($A$1,計算!$AK$2:$AL$47,4+総括表!$A38,FALSE),0)</f>
        <v>0</v>
      </c>
      <c r="X38" s="61" cm="1">
        <f t="array" ref="X38">ROUND(HLOOKUP($A$1,計算!$AM$2:$AN$47,4+総括表!$A38,FALSE),0)</f>
        <v>0</v>
      </c>
      <c r="Y38" s="61" cm="1">
        <f t="array" ref="Y38">ROUND(HLOOKUP($A$1,計算!$AP$2:$AQ$47,4+総括表!$A38,FALSE),0)</f>
        <v>1</v>
      </c>
      <c r="Z38" s="61" cm="1">
        <f t="array" ref="Z38">ROUND(HLOOKUP($A$1,計算!$AR$2:$AS$47,4+総括表!$A38,FALSE),0)</f>
        <v>1</v>
      </c>
      <c r="AA38" s="61">
        <f t="shared" si="1"/>
        <v>25</v>
      </c>
      <c r="AB38" s="61">
        <f t="shared" si="2"/>
        <v>24</v>
      </c>
    </row>
    <row r="39" spans="1:28" ht="20.45" customHeight="1">
      <c r="A39" s="56">
        <v>33</v>
      </c>
      <c r="B39" s="36" t="s">
        <v>80</v>
      </c>
      <c r="C39" s="37" t="s">
        <v>149</v>
      </c>
      <c r="D39" s="61"/>
      <c r="E39" s="61"/>
      <c r="G39" s="61">
        <f>ROUND(計算!E38,0)</f>
        <v>0</v>
      </c>
      <c r="H39" s="61">
        <f>ROUND(計算!F38,0)</f>
        <v>22</v>
      </c>
      <c r="I39" s="61">
        <f>ROUND(計算!G38,0)</f>
        <v>0</v>
      </c>
      <c r="J39" s="61">
        <f>ROUND(計算!H38,0)</f>
        <v>0</v>
      </c>
      <c r="K39" s="61" cm="1">
        <f t="array" ref="K39">ROUND(HLOOKUP($A$1,計算!$M$2:$N$47,4+総括表!$A39,FALSE),0)</f>
        <v>31</v>
      </c>
      <c r="L39" s="61" cm="1">
        <f t="array" ref="L39">ROUND(HLOOKUP($A$1,計算!$O$2:$P$47,4+総括表!$A39,FALSE),0)</f>
        <v>20</v>
      </c>
      <c r="M39" s="61" cm="1">
        <f t="array" ref="M39">ROUND(HLOOKUP($A$1,計算!$Q$2:$R$47,4+総括表!$A39,FALSE),0)</f>
        <v>16</v>
      </c>
      <c r="N39" s="61" cm="1">
        <f t="array" ref="N39">ROUND(HLOOKUP($A$1,計算!$AA$2:$AB$47,4+総括表!$A39,FALSE),0)</f>
        <v>2708</v>
      </c>
      <c r="O39" s="61" cm="1">
        <f t="array" ref="O39">ROUND(HLOOKUP($A$1,計算!$AC$2:$AD$47,4+総括表!$A39,FALSE),0)</f>
        <v>1739</v>
      </c>
      <c r="P39" s="61" cm="1">
        <f t="array" ref="P39">ROUND(HLOOKUP($A$1,計算!$AE$2:$AF$47,4+総括表!$A39,FALSE),0)</f>
        <v>1420</v>
      </c>
      <c r="Q39" s="61">
        <f t="shared" si="0"/>
        <v>2739</v>
      </c>
      <c r="R39" s="61">
        <f t="shared" si="3"/>
        <v>1759</v>
      </c>
      <c r="S39" s="61">
        <f t="shared" si="4"/>
        <v>1436</v>
      </c>
      <c r="U39" s="61">
        <f>ROUND(計算!AH38,0)</f>
        <v>0</v>
      </c>
      <c r="V39" s="61">
        <f>ROUND(計算!AI38,0)</f>
        <v>0</v>
      </c>
      <c r="W39" s="61" cm="1">
        <f t="array" ref="W39">ROUND(HLOOKUP($A$1,計算!$AK$2:$AL$47,4+総括表!$A39,FALSE),0)</f>
        <v>0</v>
      </c>
      <c r="X39" s="61" cm="1">
        <f t="array" ref="X39">ROUND(HLOOKUP($A$1,計算!$AM$2:$AN$47,4+総括表!$A39,FALSE),0)</f>
        <v>0</v>
      </c>
      <c r="Y39" s="61" cm="1">
        <f t="array" ref="Y39">ROUND(HLOOKUP($A$1,計算!$AP$2:$AQ$47,4+総括表!$A39,FALSE),0)</f>
        <v>3</v>
      </c>
      <c r="Z39" s="61" cm="1">
        <f t="array" ref="Z39">ROUND(HLOOKUP($A$1,計算!$AR$2:$AS$47,4+総括表!$A39,FALSE),0)</f>
        <v>3</v>
      </c>
      <c r="AA39" s="61">
        <f t="shared" si="1"/>
        <v>3</v>
      </c>
      <c r="AB39" s="61">
        <f t="shared" si="2"/>
        <v>3</v>
      </c>
    </row>
    <row r="40" spans="1:28" ht="20.45" customHeight="1">
      <c r="A40" s="56">
        <v>34</v>
      </c>
      <c r="B40" s="36" t="s">
        <v>81</v>
      </c>
      <c r="C40" s="37" t="s">
        <v>150</v>
      </c>
      <c r="D40" s="61"/>
      <c r="E40" s="61"/>
      <c r="G40" s="61">
        <f>ROUND(計算!E39,0)</f>
        <v>0</v>
      </c>
      <c r="H40" s="61">
        <f>ROUND(計算!F39,0)</f>
        <v>365</v>
      </c>
      <c r="I40" s="61">
        <f>ROUND(計算!G39,0)</f>
        <v>0</v>
      </c>
      <c r="J40" s="61">
        <f>ROUND(計算!H39,0)</f>
        <v>0</v>
      </c>
      <c r="K40" s="61" cm="1">
        <f t="array" ref="K40">ROUND(HLOOKUP($A$1,計算!$M$2:$N$47,4+総括表!$A40,FALSE),0)</f>
        <v>388</v>
      </c>
      <c r="L40" s="61" cm="1">
        <f t="array" ref="L40">ROUND(HLOOKUP($A$1,計算!$O$2:$P$47,4+総括表!$A40,FALSE),0)</f>
        <v>230</v>
      </c>
      <c r="M40" s="61" cm="1">
        <f t="array" ref="M40">ROUND(HLOOKUP($A$1,計算!$Q$2:$R$47,4+総括表!$A40,FALSE),0)</f>
        <v>185</v>
      </c>
      <c r="N40" s="61" cm="1">
        <f t="array" ref="N40">ROUND(HLOOKUP($A$1,計算!$AA$2:$AB$47,4+総括表!$A40,FALSE),0)</f>
        <v>298</v>
      </c>
      <c r="O40" s="61" cm="1">
        <f t="array" ref="O40">ROUND(HLOOKUP($A$1,計算!$AC$2:$AD$47,4+総括表!$A40,FALSE),0)</f>
        <v>177</v>
      </c>
      <c r="P40" s="61" cm="1">
        <f t="array" ref="P40">ROUND(HLOOKUP($A$1,計算!$AE$2:$AF$47,4+総括表!$A40,FALSE),0)</f>
        <v>142</v>
      </c>
      <c r="Q40" s="61">
        <f t="shared" si="0"/>
        <v>686</v>
      </c>
      <c r="R40" s="61">
        <f t="shared" si="3"/>
        <v>407</v>
      </c>
      <c r="S40" s="61">
        <f t="shared" si="4"/>
        <v>327</v>
      </c>
      <c r="U40" s="61">
        <f>ROUND(計算!AH39,0)</f>
        <v>0</v>
      </c>
      <c r="V40" s="61">
        <f>ROUND(計算!AI39,0)</f>
        <v>0</v>
      </c>
      <c r="W40" s="61" cm="1">
        <f t="array" ref="W40">ROUND(HLOOKUP($A$1,計算!$AK$2:$AL$47,4+総括表!$A40,FALSE),0)</f>
        <v>1</v>
      </c>
      <c r="X40" s="61" cm="1">
        <f t="array" ref="X40">ROUND(HLOOKUP($A$1,計算!$AM$2:$AN$47,4+総括表!$A40,FALSE),0)</f>
        <v>0</v>
      </c>
      <c r="Y40" s="61" cm="1">
        <f t="array" ref="Y40">ROUND(HLOOKUP($A$1,計算!$AP$2:$AQ$47,4+総括表!$A40,FALSE),0)</f>
        <v>0</v>
      </c>
      <c r="Z40" s="61" cm="1">
        <f t="array" ref="Z40">ROUND(HLOOKUP($A$1,計算!$AR$2:$AS$47,4+総括表!$A40,FALSE),0)</f>
        <v>0</v>
      </c>
      <c r="AA40" s="61">
        <f t="shared" si="1"/>
        <v>1</v>
      </c>
      <c r="AB40" s="61">
        <f t="shared" si="2"/>
        <v>0</v>
      </c>
    </row>
    <row r="41" spans="1:28" ht="20.45" customHeight="1">
      <c r="A41" s="56">
        <v>35</v>
      </c>
      <c r="B41" s="39" t="s">
        <v>82</v>
      </c>
      <c r="C41" s="40" t="s">
        <v>151</v>
      </c>
      <c r="D41" s="63"/>
      <c r="E41" s="63"/>
      <c r="G41" s="63">
        <f>ROUND(計算!E40,0)</f>
        <v>23853</v>
      </c>
      <c r="H41" s="63">
        <f>ROUND(計算!F40,0)</f>
        <v>12468</v>
      </c>
      <c r="I41" s="63">
        <f>ROUND(計算!G40,0)</f>
        <v>15273</v>
      </c>
      <c r="J41" s="63">
        <f>ROUND(計算!H40,0)</f>
        <v>7982</v>
      </c>
      <c r="K41" s="63" cm="1">
        <f t="array" ref="K41">ROUND(HLOOKUP($A$1,計算!$M$2:$N$47,4+総括表!$A41,FALSE),0)</f>
        <v>5433</v>
      </c>
      <c r="L41" s="63" cm="1">
        <f t="array" ref="L41">ROUND(HLOOKUP($A$1,計算!$O$2:$P$47,4+総括表!$A41,FALSE),0)</f>
        <v>3479</v>
      </c>
      <c r="M41" s="63" cm="1">
        <f t="array" ref="M41">ROUND(HLOOKUP($A$1,計算!$Q$2:$R$47,4+総括表!$A41,FALSE),0)</f>
        <v>1818</v>
      </c>
      <c r="N41" s="63" cm="1">
        <f t="array" ref="N41">ROUND(HLOOKUP($A$1,計算!$AA$2:$AB$47,4+総括表!$A41,FALSE),0)</f>
        <v>719</v>
      </c>
      <c r="O41" s="63" cm="1">
        <f t="array" ref="O41">ROUND(HLOOKUP($A$1,計算!$AC$2:$AD$47,4+総括表!$A41,FALSE),0)</f>
        <v>460</v>
      </c>
      <c r="P41" s="63" cm="1">
        <f t="array" ref="P41">ROUND(HLOOKUP($A$1,計算!$AE$2:$AF$47,4+総括表!$A41,FALSE),0)</f>
        <v>241</v>
      </c>
      <c r="Q41" s="63">
        <f t="shared" si="0"/>
        <v>30005</v>
      </c>
      <c r="R41" s="63">
        <f t="shared" si="3"/>
        <v>19212</v>
      </c>
      <c r="S41" s="63">
        <f t="shared" si="4"/>
        <v>10041</v>
      </c>
      <c r="U41" s="63">
        <f>ROUND(計算!AH40,0)</f>
        <v>35</v>
      </c>
      <c r="V41" s="63">
        <f>ROUND(計算!AI40,0)</f>
        <v>25</v>
      </c>
      <c r="W41" s="63" cm="1">
        <f t="array" ref="W41">ROUND(HLOOKUP($A$1,計算!$AK$2:$AL$47,4+総括表!$A41,FALSE),0)</f>
        <v>8</v>
      </c>
      <c r="X41" s="63" cm="1">
        <f t="array" ref="X41">ROUND(HLOOKUP($A$1,計算!$AM$2:$AN$47,4+総括表!$A41,FALSE),0)</f>
        <v>6</v>
      </c>
      <c r="Y41" s="63" cm="1">
        <f t="array" ref="Y41">ROUND(HLOOKUP($A$1,計算!$AP$2:$AQ$47,4+総括表!$A41,FALSE),0)</f>
        <v>1</v>
      </c>
      <c r="Z41" s="63" cm="1">
        <f t="array" ref="Z41">ROUND(HLOOKUP($A$1,計算!$AR$2:$AS$47,4+総括表!$A41,FALSE),0)</f>
        <v>1</v>
      </c>
      <c r="AA41" s="63">
        <f t="shared" si="1"/>
        <v>44</v>
      </c>
      <c r="AB41" s="63">
        <f t="shared" si="2"/>
        <v>32</v>
      </c>
    </row>
    <row r="42" spans="1:28" ht="20.45" customHeight="1">
      <c r="A42" s="56">
        <v>36</v>
      </c>
      <c r="B42" s="36" t="s">
        <v>83</v>
      </c>
      <c r="C42" s="37" t="s">
        <v>152</v>
      </c>
      <c r="D42" s="61"/>
      <c r="E42" s="61"/>
      <c r="G42" s="61">
        <f>ROUND(計算!E41,0)</f>
        <v>0</v>
      </c>
      <c r="H42" s="61">
        <f>ROUND(計算!F41,0)</f>
        <v>0</v>
      </c>
      <c r="I42" s="61">
        <f>ROUND(計算!G41,0)</f>
        <v>0</v>
      </c>
      <c r="J42" s="61">
        <f>ROUND(計算!H41,0)</f>
        <v>0</v>
      </c>
      <c r="K42" s="61" cm="1">
        <f t="array" ref="K42">ROUND(HLOOKUP($A$1,計算!$M$2:$N$47,4+総括表!$A42,FALSE),0)</f>
        <v>0</v>
      </c>
      <c r="L42" s="61" cm="1">
        <f t="array" ref="L42">ROUND(HLOOKUP($A$1,計算!$O$2:$P$47,4+総括表!$A42,FALSE),0)</f>
        <v>0</v>
      </c>
      <c r="M42" s="61" cm="1">
        <f t="array" ref="M42">ROUND(HLOOKUP($A$1,計算!$Q$2:$R$47,4+総括表!$A42,FALSE),0)</f>
        <v>0</v>
      </c>
      <c r="N42" s="61" cm="1">
        <f t="array" ref="N42">ROUND(HLOOKUP($A$1,計算!$AA$2:$AB$47,4+総括表!$A42,FALSE),0)</f>
        <v>34</v>
      </c>
      <c r="O42" s="61" cm="1">
        <f t="array" ref="O42">ROUND(HLOOKUP($A$1,計算!$AC$2:$AD$47,4+総括表!$A42,FALSE),0)</f>
        <v>17</v>
      </c>
      <c r="P42" s="61" cm="1">
        <f t="array" ref="P42">ROUND(HLOOKUP($A$1,計算!$AE$2:$AF$47,4+総括表!$A42,FALSE),0)</f>
        <v>8</v>
      </c>
      <c r="Q42" s="61">
        <f t="shared" si="0"/>
        <v>34</v>
      </c>
      <c r="R42" s="61">
        <f t="shared" si="3"/>
        <v>17</v>
      </c>
      <c r="S42" s="61">
        <f t="shared" si="4"/>
        <v>8</v>
      </c>
      <c r="U42" s="61">
        <f>ROUND(計算!AH41,0)</f>
        <v>0</v>
      </c>
      <c r="V42" s="61">
        <f>ROUND(計算!AI41,0)</f>
        <v>0</v>
      </c>
      <c r="W42" s="61" cm="1">
        <f t="array" ref="W42">ROUND(HLOOKUP($A$1,計算!$AK$2:$AL$47,4+総括表!$A42,FALSE),0)</f>
        <v>0</v>
      </c>
      <c r="X42" s="61" cm="1">
        <f t="array" ref="X42">ROUND(HLOOKUP($A$1,計算!$AM$2:$AN$47,4+総括表!$A42,FALSE),0)</f>
        <v>0</v>
      </c>
      <c r="Y42" s="61" cm="1">
        <f t="array" ref="Y42">ROUND(HLOOKUP($A$1,計算!$AP$2:$AQ$47,4+総括表!$A42,FALSE),0)</f>
        <v>0</v>
      </c>
      <c r="Z42" s="61" cm="1">
        <f t="array" ref="Z42">ROUND(HLOOKUP($A$1,計算!$AR$2:$AS$47,4+総括表!$A42,FALSE),0)</f>
        <v>0</v>
      </c>
      <c r="AA42" s="61">
        <f t="shared" si="1"/>
        <v>0</v>
      </c>
      <c r="AB42" s="61">
        <f t="shared" si="2"/>
        <v>0</v>
      </c>
    </row>
    <row r="43" spans="1:28" ht="20.45" customHeight="1">
      <c r="A43" s="56">
        <v>37</v>
      </c>
      <c r="B43" s="36" t="s">
        <v>84</v>
      </c>
      <c r="C43" s="37" t="s">
        <v>153</v>
      </c>
      <c r="D43" s="61"/>
      <c r="E43" s="61"/>
      <c r="G43" s="61">
        <f>ROUND(計算!E42,0)</f>
        <v>0</v>
      </c>
      <c r="H43" s="61">
        <f>ROUND(計算!F42,0)</f>
        <v>50</v>
      </c>
      <c r="I43" s="61">
        <f>ROUND(計算!G42,0)</f>
        <v>0</v>
      </c>
      <c r="J43" s="61">
        <f>ROUND(計算!H42,0)</f>
        <v>0</v>
      </c>
      <c r="K43" s="61" cm="1">
        <f t="array" ref="K43">ROUND(HLOOKUP($A$1,計算!$M$2:$N$47,4+総括表!$A43,FALSE),0)</f>
        <v>38</v>
      </c>
      <c r="L43" s="61" cm="1">
        <f t="array" ref="L43">ROUND(HLOOKUP($A$1,計算!$O$2:$P$47,4+総括表!$A43,FALSE),0)</f>
        <v>16</v>
      </c>
      <c r="M43" s="61" cm="1">
        <f t="array" ref="M43">ROUND(HLOOKUP($A$1,計算!$Q$2:$R$47,4+総括表!$A43,FALSE),0)</f>
        <v>8</v>
      </c>
      <c r="N43" s="61" cm="1">
        <f t="array" ref="N43">ROUND(HLOOKUP($A$1,計算!$AA$2:$AB$47,4+総括表!$A43,FALSE),0)</f>
        <v>1543</v>
      </c>
      <c r="O43" s="61" cm="1">
        <f t="array" ref="O43">ROUND(HLOOKUP($A$1,計算!$AC$2:$AD$47,4+総括表!$A43,FALSE),0)</f>
        <v>643</v>
      </c>
      <c r="P43" s="61" cm="1">
        <f t="array" ref="P43">ROUND(HLOOKUP($A$1,計算!$AE$2:$AF$47,4+総括表!$A43,FALSE),0)</f>
        <v>330</v>
      </c>
      <c r="Q43" s="61">
        <f t="shared" si="0"/>
        <v>1581</v>
      </c>
      <c r="R43" s="61">
        <f t="shared" si="3"/>
        <v>659</v>
      </c>
      <c r="S43" s="61">
        <f t="shared" si="4"/>
        <v>338</v>
      </c>
      <c r="U43" s="61">
        <f>ROUND(計算!AH42,0)</f>
        <v>0</v>
      </c>
      <c r="V43" s="61">
        <f>ROUND(計算!AI42,0)</f>
        <v>0</v>
      </c>
      <c r="W43" s="61" cm="1">
        <f t="array" ref="W43">ROUND(HLOOKUP($A$1,計算!$AK$2:$AL$47,4+総括表!$A43,FALSE),0)</f>
        <v>0</v>
      </c>
      <c r="X43" s="61" cm="1">
        <f t="array" ref="X43">ROUND(HLOOKUP($A$1,計算!$AM$2:$AN$47,4+総括表!$A43,FALSE),0)</f>
        <v>0</v>
      </c>
      <c r="Y43" s="61" cm="1">
        <f t="array" ref="Y43">ROUND(HLOOKUP($A$1,計算!$AP$2:$AQ$47,4+総括表!$A43,FALSE),0)</f>
        <v>3</v>
      </c>
      <c r="Z43" s="61" cm="1">
        <f t="array" ref="Z43">ROUND(HLOOKUP($A$1,計算!$AR$2:$AS$47,4+総括表!$A43,FALSE),0)</f>
        <v>2</v>
      </c>
      <c r="AA43" s="61">
        <f t="shared" si="1"/>
        <v>3</v>
      </c>
      <c r="AB43" s="61">
        <f t="shared" si="2"/>
        <v>2</v>
      </c>
    </row>
    <row r="44" spans="1:28" ht="20.45" customHeight="1">
      <c r="A44" s="56">
        <v>38</v>
      </c>
      <c r="B44" s="36" t="s">
        <v>85</v>
      </c>
      <c r="C44" s="37" t="s">
        <v>154</v>
      </c>
      <c r="D44" s="61"/>
      <c r="E44" s="61"/>
      <c r="G44" s="61">
        <f>ROUND(計算!E43,0)</f>
        <v>0</v>
      </c>
      <c r="H44" s="61">
        <f>ROUND(計算!F43,0)</f>
        <v>15</v>
      </c>
      <c r="I44" s="61">
        <f>ROUND(計算!G43,0)</f>
        <v>0</v>
      </c>
      <c r="J44" s="61">
        <f>ROUND(計算!H43,0)</f>
        <v>0</v>
      </c>
      <c r="K44" s="61" cm="1">
        <f t="array" ref="K44">ROUND(HLOOKUP($A$1,計算!$M$2:$N$47,4+総括表!$A44,FALSE),0)</f>
        <v>17</v>
      </c>
      <c r="L44" s="61" cm="1">
        <f t="array" ref="L44">ROUND(HLOOKUP($A$1,計算!$O$2:$P$47,4+総括表!$A44,FALSE),0)</f>
        <v>12</v>
      </c>
      <c r="M44" s="61" cm="1">
        <f t="array" ref="M44">ROUND(HLOOKUP($A$1,計算!$Q$2:$R$47,4+総括表!$A44,FALSE),0)</f>
        <v>5</v>
      </c>
      <c r="N44" s="61" cm="1">
        <f t="array" ref="N44">ROUND(HLOOKUP($A$1,計算!$AA$2:$AB$47,4+総括表!$A44,FALSE),0)</f>
        <v>744</v>
      </c>
      <c r="O44" s="61" cm="1">
        <f t="array" ref="O44">ROUND(HLOOKUP($A$1,計算!$AC$2:$AD$47,4+総括表!$A44,FALSE),0)</f>
        <v>521</v>
      </c>
      <c r="P44" s="61" cm="1">
        <f t="array" ref="P44">ROUND(HLOOKUP($A$1,計算!$AE$2:$AF$47,4+総括表!$A44,FALSE),0)</f>
        <v>233</v>
      </c>
      <c r="Q44" s="61">
        <f t="shared" si="0"/>
        <v>761</v>
      </c>
      <c r="R44" s="61">
        <f t="shared" si="3"/>
        <v>533</v>
      </c>
      <c r="S44" s="61">
        <f t="shared" si="4"/>
        <v>238</v>
      </c>
      <c r="U44" s="61">
        <f>ROUND(計算!AH43,0)</f>
        <v>0</v>
      </c>
      <c r="V44" s="61">
        <f>ROUND(計算!AI43,0)</f>
        <v>0</v>
      </c>
      <c r="W44" s="61" cm="1">
        <f t="array" ref="W44">ROUND(HLOOKUP($A$1,計算!$AK$2:$AL$47,4+総括表!$A44,FALSE),0)</f>
        <v>0</v>
      </c>
      <c r="X44" s="61" cm="1">
        <f t="array" ref="X44">ROUND(HLOOKUP($A$1,計算!$AM$2:$AN$47,4+総括表!$A44,FALSE),0)</f>
        <v>0</v>
      </c>
      <c r="Y44" s="61" cm="1">
        <f t="array" ref="Y44">ROUND(HLOOKUP($A$1,計算!$AP$2:$AQ$47,4+総括表!$A44,FALSE),0)</f>
        <v>2</v>
      </c>
      <c r="Z44" s="61" cm="1">
        <f t="array" ref="Z44">ROUND(HLOOKUP($A$1,計算!$AR$2:$AS$47,4+総括表!$A44,FALSE),0)</f>
        <v>1</v>
      </c>
      <c r="AA44" s="61">
        <f t="shared" si="1"/>
        <v>2</v>
      </c>
      <c r="AB44" s="61">
        <f t="shared" si="2"/>
        <v>1</v>
      </c>
    </row>
    <row r="45" spans="1:28" ht="20.45" customHeight="1">
      <c r="A45" s="56">
        <v>39</v>
      </c>
      <c r="B45" s="36" t="s">
        <v>86</v>
      </c>
      <c r="C45" s="37" t="s">
        <v>155</v>
      </c>
      <c r="D45" s="61"/>
      <c r="E45" s="61"/>
      <c r="G45" s="61">
        <f>ROUND(計算!E44,0)</f>
        <v>0</v>
      </c>
      <c r="H45" s="61">
        <f>ROUND(計算!F44,0)</f>
        <v>40</v>
      </c>
      <c r="I45" s="61">
        <f>ROUND(計算!G44,0)</f>
        <v>0</v>
      </c>
      <c r="J45" s="61">
        <f>ROUND(計算!H44,0)</f>
        <v>0</v>
      </c>
      <c r="K45" s="61" cm="1">
        <f t="array" ref="K45">ROUND(HLOOKUP($A$1,計算!$M$2:$N$47,4+総括表!$A45,FALSE),0)</f>
        <v>37</v>
      </c>
      <c r="L45" s="61" cm="1">
        <f t="array" ref="L45">ROUND(HLOOKUP($A$1,計算!$O$2:$P$47,4+総括表!$A45,FALSE),0)</f>
        <v>26</v>
      </c>
      <c r="M45" s="61" cm="1">
        <f t="array" ref="M45">ROUND(HLOOKUP($A$1,計算!$Q$2:$R$47,4+総括表!$A45,FALSE),0)</f>
        <v>15</v>
      </c>
      <c r="N45" s="61" cm="1">
        <f t="array" ref="N45">ROUND(HLOOKUP($A$1,計算!$AA$2:$AB$47,4+総括表!$A45,FALSE),0)</f>
        <v>1190</v>
      </c>
      <c r="O45" s="61" cm="1">
        <f t="array" ref="O45">ROUND(HLOOKUP($A$1,計算!$AC$2:$AD$47,4+総括表!$A45,FALSE),0)</f>
        <v>836</v>
      </c>
      <c r="P45" s="61" cm="1">
        <f t="array" ref="P45">ROUND(HLOOKUP($A$1,計算!$AE$2:$AF$47,4+総括表!$A45,FALSE),0)</f>
        <v>476</v>
      </c>
      <c r="Q45" s="61">
        <f t="shared" si="0"/>
        <v>1227</v>
      </c>
      <c r="R45" s="61">
        <f t="shared" si="3"/>
        <v>862</v>
      </c>
      <c r="S45" s="61">
        <f t="shared" si="4"/>
        <v>491</v>
      </c>
      <c r="U45" s="61">
        <f>ROUND(計算!AH44,0)</f>
        <v>0</v>
      </c>
      <c r="V45" s="61">
        <f>ROUND(計算!AI44,0)</f>
        <v>0</v>
      </c>
      <c r="W45" s="61" cm="1">
        <f t="array" ref="W45">ROUND(HLOOKUP($A$1,計算!$AK$2:$AL$47,4+総括表!$A45,FALSE),0)</f>
        <v>0</v>
      </c>
      <c r="X45" s="61" cm="1">
        <f t="array" ref="X45">ROUND(HLOOKUP($A$1,計算!$AM$2:$AN$47,4+総括表!$A45,FALSE),0)</f>
        <v>0</v>
      </c>
      <c r="Y45" s="61" cm="1">
        <f t="array" ref="Y45">ROUND(HLOOKUP($A$1,計算!$AP$2:$AQ$47,4+総括表!$A45,FALSE),0)</f>
        <v>1</v>
      </c>
      <c r="Z45" s="61" cm="1">
        <f t="array" ref="Z45">ROUND(HLOOKUP($A$1,計算!$AR$2:$AS$47,4+総括表!$A45,FALSE),0)</f>
        <v>1</v>
      </c>
      <c r="AA45" s="61">
        <f t="shared" si="1"/>
        <v>1</v>
      </c>
      <c r="AB45" s="61">
        <f t="shared" si="2"/>
        <v>1</v>
      </c>
    </row>
    <row r="46" spans="1:28" ht="20.45" customHeight="1">
      <c r="A46" s="56">
        <v>40</v>
      </c>
      <c r="B46" s="39" t="s">
        <v>87</v>
      </c>
      <c r="C46" s="40" t="s">
        <v>156</v>
      </c>
      <c r="D46" s="63"/>
      <c r="E46" s="63"/>
      <c r="G46" s="63">
        <f>ROUND(計算!E45,0)</f>
        <v>0</v>
      </c>
      <c r="H46" s="63">
        <f>ROUND(計算!F45,0)</f>
        <v>79</v>
      </c>
      <c r="I46" s="63">
        <f>ROUND(計算!G45,0)</f>
        <v>0</v>
      </c>
      <c r="J46" s="63">
        <f>ROUND(計算!H45,0)</f>
        <v>0</v>
      </c>
      <c r="K46" s="63" cm="1">
        <f t="array" ref="K46">ROUND(HLOOKUP($A$1,計算!$M$2:$N$47,4+総括表!$A46,FALSE),0)</f>
        <v>73</v>
      </c>
      <c r="L46" s="63" cm="1">
        <f t="array" ref="L46">ROUND(HLOOKUP($A$1,計算!$O$2:$P$47,4+総括表!$A46,FALSE),0)</f>
        <v>51</v>
      </c>
      <c r="M46" s="63" cm="1">
        <f t="array" ref="M46">ROUND(HLOOKUP($A$1,計算!$Q$2:$R$47,4+総括表!$A46,FALSE),0)</f>
        <v>29</v>
      </c>
      <c r="N46" s="63" cm="1">
        <f t="array" ref="N46">ROUND(HLOOKUP($A$1,計算!$AA$2:$AB$47,4+総括表!$A46,FALSE),0)</f>
        <v>566</v>
      </c>
      <c r="O46" s="63" cm="1">
        <f t="array" ref="O46">ROUND(HLOOKUP($A$1,計算!$AC$2:$AD$47,4+総括表!$A46,FALSE),0)</f>
        <v>400</v>
      </c>
      <c r="P46" s="63" cm="1">
        <f t="array" ref="P46">ROUND(HLOOKUP($A$1,計算!$AE$2:$AF$47,4+総括表!$A46,FALSE),0)</f>
        <v>226</v>
      </c>
      <c r="Q46" s="63">
        <f t="shared" si="0"/>
        <v>639</v>
      </c>
      <c r="R46" s="63">
        <f t="shared" si="3"/>
        <v>451</v>
      </c>
      <c r="S46" s="63">
        <f t="shared" si="4"/>
        <v>255</v>
      </c>
      <c r="U46" s="63">
        <f>ROUND(計算!AH45,0)</f>
        <v>0</v>
      </c>
      <c r="V46" s="63">
        <f>ROUND(計算!AI45,0)</f>
        <v>0</v>
      </c>
      <c r="W46" s="63" cm="1">
        <f t="array" ref="W46">ROUND(HLOOKUP($A$1,計算!$AK$2:$AL$47,4+総括表!$A46,FALSE),0)</f>
        <v>0</v>
      </c>
      <c r="X46" s="63" cm="1">
        <f t="array" ref="X46">ROUND(HLOOKUP($A$1,計算!$AM$2:$AN$47,4+総括表!$A46,FALSE),0)</f>
        <v>0</v>
      </c>
      <c r="Y46" s="63" cm="1">
        <f t="array" ref="Y46">ROUND(HLOOKUP($A$1,計算!$AP$2:$AQ$47,4+総括表!$A46,FALSE),0)</f>
        <v>1</v>
      </c>
      <c r="Z46" s="63" cm="1">
        <f t="array" ref="Z46">ROUND(HLOOKUP($A$1,計算!$AR$2:$AS$47,4+総括表!$A46,FALSE),0)</f>
        <v>1</v>
      </c>
      <c r="AA46" s="63">
        <f t="shared" si="1"/>
        <v>1</v>
      </c>
      <c r="AB46" s="63">
        <f t="shared" si="2"/>
        <v>1</v>
      </c>
    </row>
    <row r="47" spans="1:28" ht="20.45" customHeight="1">
      <c r="A47" s="56">
        <v>41</v>
      </c>
      <c r="B47" s="36" t="s">
        <v>88</v>
      </c>
      <c r="C47" s="37" t="s">
        <v>157</v>
      </c>
      <c r="D47" s="61"/>
      <c r="E47" s="61"/>
      <c r="G47" s="61">
        <f>ROUND(計算!E46,0)</f>
        <v>0</v>
      </c>
      <c r="H47" s="61">
        <f>ROUND(計算!F46,0)</f>
        <v>325</v>
      </c>
      <c r="I47" s="61">
        <f>ROUND(計算!G46,0)</f>
        <v>0</v>
      </c>
      <c r="J47" s="61">
        <f>ROUND(計算!H46,0)</f>
        <v>0</v>
      </c>
      <c r="K47" s="61" cm="1">
        <f t="array" ref="K47">ROUND(HLOOKUP($A$1,計算!$M$2:$N$47,4+総括表!$A47,FALSE),0)</f>
        <v>375</v>
      </c>
      <c r="L47" s="61" cm="1">
        <f t="array" ref="L47">ROUND(HLOOKUP($A$1,計算!$O$2:$P$47,4+総括表!$A47,FALSE),0)</f>
        <v>0</v>
      </c>
      <c r="M47" s="61" cm="1">
        <f t="array" ref="M47">ROUND(HLOOKUP($A$1,計算!$Q$2:$R$47,4+総括表!$A47,FALSE),0)</f>
        <v>0</v>
      </c>
      <c r="N47" s="61" cm="1">
        <f t="array" ref="N47">ROUND(HLOOKUP($A$1,計算!$AA$2:$AB$47,4+総括表!$A47,FALSE),0)</f>
        <v>49</v>
      </c>
      <c r="O47" s="61" cm="1">
        <f t="array" ref="O47">ROUND(HLOOKUP($A$1,計算!$AC$2:$AD$47,4+総括表!$A47,FALSE),0)</f>
        <v>0</v>
      </c>
      <c r="P47" s="61" cm="1">
        <f t="array" ref="P47">ROUND(HLOOKUP($A$1,計算!$AE$2:$AF$47,4+総括表!$A47,FALSE),0)</f>
        <v>0</v>
      </c>
      <c r="Q47" s="61">
        <f t="shared" si="0"/>
        <v>424</v>
      </c>
      <c r="R47" s="61">
        <f t="shared" si="3"/>
        <v>0</v>
      </c>
      <c r="S47" s="61">
        <f t="shared" si="4"/>
        <v>0</v>
      </c>
      <c r="U47" s="61">
        <f>ROUND(計算!AH46,0)</f>
        <v>0</v>
      </c>
      <c r="V47" s="61">
        <f>ROUND(計算!AI46,0)</f>
        <v>0</v>
      </c>
      <c r="W47" s="61" cm="1">
        <f t="array" ref="W47">ROUND(HLOOKUP($A$1,計算!$AK$2:$AL$47,4+総括表!$A47,FALSE),0)</f>
        <v>0</v>
      </c>
      <c r="X47" s="61" cm="1">
        <f t="array" ref="X47">ROUND(HLOOKUP($A$1,計算!$AM$2:$AN$47,4+総括表!$A47,FALSE),0)</f>
        <v>0</v>
      </c>
      <c r="Y47" s="61" cm="1">
        <f t="array" ref="Y47">ROUND(HLOOKUP($A$1,計算!$AP$2:$AQ$47,4+総括表!$A47,FALSE),0)</f>
        <v>0</v>
      </c>
      <c r="Z47" s="61" cm="1">
        <f t="array" ref="Z47">ROUND(HLOOKUP($A$1,計算!$AR$2:$AS$47,4+総括表!$A47,FALSE),0)</f>
        <v>0</v>
      </c>
      <c r="AA47" s="61">
        <f t="shared" si="1"/>
        <v>0</v>
      </c>
      <c r="AB47" s="61">
        <f t="shared" si="2"/>
        <v>0</v>
      </c>
    </row>
    <row r="48" spans="1:28" ht="20.45" customHeight="1">
      <c r="A48" s="56">
        <v>42</v>
      </c>
      <c r="B48" s="36" t="s">
        <v>89</v>
      </c>
      <c r="C48" s="37" t="s">
        <v>158</v>
      </c>
      <c r="D48" s="61"/>
      <c r="E48" s="61"/>
      <c r="G48" s="61">
        <f>ROUND(計算!E47,0)</f>
        <v>0</v>
      </c>
      <c r="H48" s="61">
        <f>ROUND(計算!F47,0)</f>
        <v>1032</v>
      </c>
      <c r="I48" s="61">
        <f>ROUND(計算!G47,0)</f>
        <v>0</v>
      </c>
      <c r="J48" s="61">
        <f>ROUND(計算!H47,0)</f>
        <v>0</v>
      </c>
      <c r="K48" s="61" cm="1">
        <f t="array" ref="K48">ROUND(HLOOKUP($A$1,計算!$M$2:$N$47,4+総括表!$A48,FALSE),0)</f>
        <v>1134</v>
      </c>
      <c r="L48" s="61" cm="1">
        <f t="array" ref="L48">ROUND(HLOOKUP($A$1,計算!$O$2:$P$47,4+総括表!$A48,FALSE),0)</f>
        <v>458</v>
      </c>
      <c r="M48" s="61" cm="1">
        <f t="array" ref="M48">ROUND(HLOOKUP($A$1,計算!$Q$2:$R$47,4+総括表!$A48,FALSE),0)</f>
        <v>14</v>
      </c>
      <c r="N48" s="61" cm="1">
        <f t="array" ref="N48">ROUND(HLOOKUP($A$1,計算!$AA$2:$AB$47,4+総括表!$A48,FALSE),0)</f>
        <v>119</v>
      </c>
      <c r="O48" s="61" cm="1">
        <f t="array" ref="O48">ROUND(HLOOKUP($A$1,計算!$AC$2:$AD$47,4+総括表!$A48,FALSE),0)</f>
        <v>48</v>
      </c>
      <c r="P48" s="61" cm="1">
        <f t="array" ref="P48">ROUND(HLOOKUP($A$1,計算!$AE$2:$AF$47,4+総括表!$A48,FALSE),0)</f>
        <v>2</v>
      </c>
      <c r="Q48" s="61">
        <f t="shared" si="0"/>
        <v>1253</v>
      </c>
      <c r="R48" s="61">
        <f t="shared" si="3"/>
        <v>506</v>
      </c>
      <c r="S48" s="61">
        <f t="shared" si="4"/>
        <v>16</v>
      </c>
      <c r="U48" s="61">
        <f>ROUND(計算!AH47,0)</f>
        <v>0</v>
      </c>
      <c r="V48" s="61">
        <f>ROUND(計算!AI47,0)</f>
        <v>0</v>
      </c>
      <c r="W48" s="61" cm="1">
        <f t="array" ref="W48">ROUND(HLOOKUP($A$1,計算!$AK$2:$AL$47,4+総括表!$A48,FALSE),0)</f>
        <v>0</v>
      </c>
      <c r="X48" s="61" cm="1">
        <f t="array" ref="X48">ROUND(HLOOKUP($A$1,計算!$AM$2:$AN$47,4+総括表!$A48,FALSE),0)</f>
        <v>0</v>
      </c>
      <c r="Y48" s="61" cm="1">
        <f t="array" ref="Y48">ROUND(HLOOKUP($A$1,計算!$AP$2:$AQ$47,4+総括表!$A48,FALSE),0)</f>
        <v>0</v>
      </c>
      <c r="Z48" s="61" cm="1">
        <f t="array" ref="Z48">ROUND(HLOOKUP($A$1,計算!$AR$2:$AS$47,4+総括表!$A48,FALSE),0)</f>
        <v>0</v>
      </c>
      <c r="AA48" s="61">
        <f t="shared" si="1"/>
        <v>0</v>
      </c>
      <c r="AB48" s="61">
        <f t="shared" si="2"/>
        <v>0</v>
      </c>
    </row>
    <row r="49" spans="2:28" ht="20.45" customHeight="1">
      <c r="B49" s="42"/>
      <c r="C49" s="43" t="s">
        <v>253</v>
      </c>
      <c r="D49" s="65">
        <f>設備投資額!D46</f>
        <v>200000</v>
      </c>
      <c r="E49" s="65">
        <f>設備投資額!D46</f>
        <v>200000</v>
      </c>
      <c r="F49" s="125"/>
      <c r="G49" s="65">
        <f t="shared" ref="G49:S49" si="5">SUM(G7:G48)</f>
        <v>200000</v>
      </c>
      <c r="H49" s="65">
        <f t="shared" si="5"/>
        <v>96769</v>
      </c>
      <c r="I49" s="65">
        <f t="shared" si="5"/>
        <v>103231</v>
      </c>
      <c r="J49" s="65">
        <f t="shared" si="5"/>
        <v>56958</v>
      </c>
      <c r="K49" s="65">
        <f t="shared" si="5"/>
        <v>29717</v>
      </c>
      <c r="L49" s="65">
        <f t="shared" si="5"/>
        <v>16348</v>
      </c>
      <c r="M49" s="65">
        <f t="shared" si="5"/>
        <v>6988</v>
      </c>
      <c r="N49" s="65">
        <f t="shared" si="5"/>
        <v>29414</v>
      </c>
      <c r="O49" s="65">
        <f t="shared" si="5"/>
        <v>19974</v>
      </c>
      <c r="P49" s="65">
        <f t="shared" si="5"/>
        <v>7357</v>
      </c>
      <c r="Q49" s="65">
        <f t="shared" si="5"/>
        <v>259131</v>
      </c>
      <c r="R49" s="65">
        <f t="shared" si="5"/>
        <v>139553</v>
      </c>
      <c r="S49" s="65">
        <f t="shared" si="5"/>
        <v>71303</v>
      </c>
      <c r="T49" s="125"/>
      <c r="U49" s="65">
        <f t="shared" ref="U49" si="6">SUM(U7:U48)</f>
        <v>162</v>
      </c>
      <c r="V49" s="65">
        <f t="shared" ref="V49" si="7">SUM(V7:V48)</f>
        <v>139</v>
      </c>
      <c r="W49" s="65">
        <f t="shared" ref="W49" si="8">SUM(W7:W48)</f>
        <v>25</v>
      </c>
      <c r="X49" s="65">
        <f t="shared" ref="X49" si="9">SUM(X7:X48)</f>
        <v>17</v>
      </c>
      <c r="Y49" s="65">
        <f t="shared" ref="Y49" si="10">SUM(Y7:Y48)</f>
        <v>27</v>
      </c>
      <c r="Z49" s="65">
        <f t="shared" ref="Z49" si="11">SUM(Z7:Z48)</f>
        <v>20</v>
      </c>
      <c r="AA49" s="65">
        <f t="shared" ref="AA49" si="12">SUM(AA7:AA48)</f>
        <v>214</v>
      </c>
      <c r="AB49" s="65">
        <f t="shared" ref="AB49" si="13">SUM(AB7:AB48)</f>
        <v>176</v>
      </c>
    </row>
    <row r="50" spans="2:28">
      <c r="C50" s="48" t="s">
        <v>752</v>
      </c>
      <c r="D50" s="57"/>
      <c r="E50" s="57"/>
      <c r="G50" s="57"/>
      <c r="H50" s="57"/>
      <c r="I50" s="57"/>
      <c r="K50" s="57"/>
      <c r="L50" s="57"/>
      <c r="N50" s="57"/>
      <c r="O50" s="57"/>
      <c r="Q50" s="57"/>
      <c r="R50" s="57"/>
      <c r="U50" s="57"/>
      <c r="W50" s="57"/>
      <c r="Y50" s="57"/>
      <c r="AA50" s="57"/>
    </row>
  </sheetData>
  <sheetProtection algorithmName="SHA-512" hashValue="neRmvH2ar9sDsX0DV9g2YCQIamvxZJdByXfkZzZMbychRFD/9Gu5A/Pm7vvFmxMKvxXeoZa4zpDV+muXTDaoIA==" saltValue="y7tU1HnOlD85vByUtDZHhQ==" spinCount="100000" sheet="1" objects="1" scenarios="1"/>
  <phoneticPr fontId="3"/>
  <pageMargins left="0.31496062992125984" right="0.31496062992125984" top="0.55118110236220474" bottom="0.55118110236220474" header="0.31496062992125984" footer="0.31496062992125984"/>
  <headerFooter>
    <oddFooter>&amp;C&amp;"ＭＳ Ｐゴシック,標準"&amp;9-　5　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"/>
  <sheetViews>
    <sheetView workbookViewId="0">
      <selection activeCell="J23" sqref="J23"/>
    </sheetView>
  </sheetViews>
  <sheetFormatPr defaultRowHeight="13.5"/>
  <cols>
    <col min="1" max="16384" width="9" style="79"/>
  </cols>
  <sheetData/>
  <sheetProtection algorithmName="SHA-512" hashValue="p37131orXaDUITdITfFAMEWN9qX4eLPuz6eW8Gt3LhaphYhlz7JVHAOHnMnbMbQBWCnLat1XH1ztZ8K36jSgzg==" saltValue="BTwpaFXnvVZ2zwnow1t5FA==" spinCount="100000" sheet="1" objects="1" scenarios="1"/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W274"/>
  <sheetViews>
    <sheetView zoomScale="70" zoomScaleNormal="70" workbookViewId="0">
      <selection activeCell="D46" sqref="D46"/>
    </sheetView>
  </sheetViews>
  <sheetFormatPr defaultRowHeight="13.5"/>
  <cols>
    <col min="1" max="1" width="7.875" style="47" customWidth="1"/>
    <col min="2" max="2" width="31" style="48" customWidth="1"/>
    <col min="3" max="72" width="9.875" style="55" customWidth="1"/>
    <col min="73" max="73" width="10" style="55" customWidth="1"/>
    <col min="74" max="126" width="9.25" style="56" bestFit="1" customWidth="1"/>
    <col min="127" max="127" width="9" style="56"/>
    <col min="128" max="150" width="9.25" style="56" bestFit="1" customWidth="1"/>
    <col min="151" max="151" width="10.25" style="56" bestFit="1" customWidth="1"/>
    <col min="152" max="152" width="9" style="56"/>
    <col min="153" max="153" width="10.25" style="56" bestFit="1" customWidth="1"/>
    <col min="154" max="155" width="9" style="56"/>
    <col min="156" max="156" width="9.25" style="56" bestFit="1" customWidth="1"/>
    <col min="157" max="16384" width="9" style="56"/>
  </cols>
  <sheetData>
    <row r="1" spans="1:73" ht="34.5" customHeight="1">
      <c r="A1" s="469"/>
      <c r="B1" s="469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</row>
    <row r="2" spans="1:73">
      <c r="A2" s="22"/>
      <c r="B2" s="23"/>
      <c r="C2" s="25"/>
      <c r="D2" s="25"/>
      <c r="E2" s="25"/>
      <c r="G2" s="25"/>
      <c r="H2" s="25"/>
      <c r="I2" s="25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</row>
    <row r="3" spans="1:73" ht="66.75" customHeight="1">
      <c r="A3" s="27"/>
      <c r="B3" s="28"/>
      <c r="C3" s="30" t="s">
        <v>737</v>
      </c>
      <c r="D3" s="30" t="s">
        <v>747</v>
      </c>
      <c r="E3" s="30" t="s">
        <v>758</v>
      </c>
      <c r="G3" s="30" t="s">
        <v>760</v>
      </c>
      <c r="H3" s="30" t="s">
        <v>748</v>
      </c>
      <c r="I3" s="30" t="s">
        <v>759</v>
      </c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</row>
    <row r="4" spans="1:73">
      <c r="A4" s="32" t="s">
        <v>48</v>
      </c>
      <c r="B4" s="33" t="s">
        <v>118</v>
      </c>
      <c r="C4" s="59"/>
      <c r="D4" s="59"/>
      <c r="E4" s="59">
        <f t="shared" ref="E4:E45" si="0">SUM(C53:EG53)</f>
        <v>0</v>
      </c>
      <c r="G4" s="59">
        <f>ROUND(E4,0)</f>
        <v>0</v>
      </c>
      <c r="H4" s="59">
        <f>RANK(G4,$G$4:$G$45)</f>
        <v>15</v>
      </c>
      <c r="I4" s="59">
        <f>IF(H4=1,G4+($E$46-$G$46),G4)</f>
        <v>0</v>
      </c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</row>
    <row r="5" spans="1:73">
      <c r="A5" s="36" t="s">
        <v>49</v>
      </c>
      <c r="B5" s="37" t="s">
        <v>119</v>
      </c>
      <c r="C5" s="61"/>
      <c r="D5" s="61"/>
      <c r="E5" s="61">
        <f t="shared" si="0"/>
        <v>0</v>
      </c>
      <c r="G5" s="61">
        <f t="shared" ref="G5:G45" si="1">ROUND(E5,0)</f>
        <v>0</v>
      </c>
      <c r="H5" s="61">
        <f t="shared" ref="H5:H45" si="2">RANK(G5,$G$4:$G$45)</f>
        <v>15</v>
      </c>
      <c r="I5" s="61">
        <f t="shared" ref="I5:I45" si="3">IF(H5=1,G5+($E$46-$G$46),G5)</f>
        <v>0</v>
      </c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</row>
    <row r="6" spans="1:73">
      <c r="A6" s="36" t="s">
        <v>50</v>
      </c>
      <c r="B6" s="37" t="s">
        <v>120</v>
      </c>
      <c r="C6" s="61"/>
      <c r="D6" s="61"/>
      <c r="E6" s="61">
        <f t="shared" si="0"/>
        <v>0</v>
      </c>
      <c r="G6" s="61">
        <f t="shared" si="1"/>
        <v>0</v>
      </c>
      <c r="H6" s="61">
        <f t="shared" si="2"/>
        <v>15</v>
      </c>
      <c r="I6" s="61">
        <f t="shared" si="3"/>
        <v>0</v>
      </c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</row>
    <row r="7" spans="1:73">
      <c r="A7" s="36" t="s">
        <v>51</v>
      </c>
      <c r="B7" s="37" t="s">
        <v>121</v>
      </c>
      <c r="C7" s="61"/>
      <c r="D7" s="61"/>
      <c r="E7" s="61">
        <f t="shared" si="0"/>
        <v>0</v>
      </c>
      <c r="G7" s="61">
        <f t="shared" si="1"/>
        <v>0</v>
      </c>
      <c r="H7" s="61">
        <f t="shared" si="2"/>
        <v>15</v>
      </c>
      <c r="I7" s="61">
        <f t="shared" si="3"/>
        <v>0</v>
      </c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</row>
    <row r="8" spans="1:73">
      <c r="A8" s="39" t="s">
        <v>52</v>
      </c>
      <c r="B8" s="40" t="s">
        <v>122</v>
      </c>
      <c r="C8" s="63"/>
      <c r="D8" s="63"/>
      <c r="E8" s="63">
        <f t="shared" si="0"/>
        <v>0</v>
      </c>
      <c r="G8" s="63">
        <f t="shared" si="1"/>
        <v>0</v>
      </c>
      <c r="H8" s="63">
        <f t="shared" si="2"/>
        <v>15</v>
      </c>
      <c r="I8" s="63">
        <f t="shared" si="3"/>
        <v>0</v>
      </c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</row>
    <row r="9" spans="1:73">
      <c r="A9" s="36" t="s">
        <v>53</v>
      </c>
      <c r="B9" s="37" t="s">
        <v>123</v>
      </c>
      <c r="C9" s="61"/>
      <c r="D9" s="61"/>
      <c r="E9" s="61">
        <f t="shared" si="0"/>
        <v>344.00568415642181</v>
      </c>
      <c r="G9" s="61">
        <f t="shared" si="1"/>
        <v>344</v>
      </c>
      <c r="H9" s="61">
        <f t="shared" si="2"/>
        <v>14</v>
      </c>
      <c r="I9" s="61">
        <f t="shared" si="3"/>
        <v>344</v>
      </c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</row>
    <row r="10" spans="1:73">
      <c r="A10" s="36" t="s">
        <v>54</v>
      </c>
      <c r="B10" s="37" t="s">
        <v>124</v>
      </c>
      <c r="C10" s="61"/>
      <c r="D10" s="61"/>
      <c r="E10" s="61">
        <f t="shared" si="0"/>
        <v>1639.0661455070135</v>
      </c>
      <c r="G10" s="61">
        <f t="shared" si="1"/>
        <v>1639</v>
      </c>
      <c r="H10" s="61">
        <f t="shared" si="2"/>
        <v>13</v>
      </c>
      <c r="I10" s="61">
        <f t="shared" si="3"/>
        <v>1639</v>
      </c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</row>
    <row r="11" spans="1:73">
      <c r="A11" s="36" t="s">
        <v>55</v>
      </c>
      <c r="B11" s="37" t="s">
        <v>125</v>
      </c>
      <c r="C11" s="61"/>
      <c r="D11" s="61"/>
      <c r="E11" s="61">
        <f t="shared" si="0"/>
        <v>0</v>
      </c>
      <c r="G11" s="61">
        <f t="shared" si="1"/>
        <v>0</v>
      </c>
      <c r="H11" s="61">
        <f t="shared" si="2"/>
        <v>15</v>
      </c>
      <c r="I11" s="61">
        <f t="shared" si="3"/>
        <v>0</v>
      </c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</row>
    <row r="12" spans="1:73">
      <c r="A12" s="36" t="s">
        <v>56</v>
      </c>
      <c r="B12" s="37" t="s">
        <v>754</v>
      </c>
      <c r="C12" s="61"/>
      <c r="D12" s="61"/>
      <c r="E12" s="61">
        <f t="shared" si="0"/>
        <v>0</v>
      </c>
      <c r="G12" s="61">
        <f t="shared" si="1"/>
        <v>0</v>
      </c>
      <c r="H12" s="61">
        <f t="shared" si="2"/>
        <v>15</v>
      </c>
      <c r="I12" s="61">
        <f t="shared" si="3"/>
        <v>0</v>
      </c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</row>
    <row r="13" spans="1:73">
      <c r="A13" s="39" t="s">
        <v>57</v>
      </c>
      <c r="B13" s="40" t="s">
        <v>126</v>
      </c>
      <c r="C13" s="63"/>
      <c r="D13" s="63"/>
      <c r="E13" s="63">
        <f t="shared" si="0"/>
        <v>0</v>
      </c>
      <c r="G13" s="63">
        <f t="shared" si="1"/>
        <v>0</v>
      </c>
      <c r="H13" s="63">
        <f t="shared" si="2"/>
        <v>15</v>
      </c>
      <c r="I13" s="63">
        <f t="shared" si="3"/>
        <v>0</v>
      </c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</row>
    <row r="14" spans="1:73">
      <c r="A14" s="36" t="s">
        <v>58</v>
      </c>
      <c r="B14" s="37" t="s">
        <v>127</v>
      </c>
      <c r="C14" s="61"/>
      <c r="D14" s="61"/>
      <c r="E14" s="61">
        <f t="shared" si="0"/>
        <v>0</v>
      </c>
      <c r="G14" s="61">
        <f t="shared" si="1"/>
        <v>0</v>
      </c>
      <c r="H14" s="61">
        <f t="shared" si="2"/>
        <v>15</v>
      </c>
      <c r="I14" s="61">
        <f t="shared" si="3"/>
        <v>0</v>
      </c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</row>
    <row r="15" spans="1:73">
      <c r="A15" s="36" t="s">
        <v>59</v>
      </c>
      <c r="B15" s="37" t="s">
        <v>128</v>
      </c>
      <c r="C15" s="61"/>
      <c r="D15" s="61"/>
      <c r="E15" s="61">
        <f t="shared" si="0"/>
        <v>0</v>
      </c>
      <c r="G15" s="61">
        <f t="shared" si="1"/>
        <v>0</v>
      </c>
      <c r="H15" s="61">
        <f t="shared" si="2"/>
        <v>15</v>
      </c>
      <c r="I15" s="61">
        <f t="shared" si="3"/>
        <v>0</v>
      </c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</row>
    <row r="16" spans="1:73">
      <c r="A16" s="36" t="s">
        <v>60</v>
      </c>
      <c r="B16" s="37" t="s">
        <v>129</v>
      </c>
      <c r="C16" s="61"/>
      <c r="D16" s="61"/>
      <c r="E16" s="61">
        <f t="shared" si="0"/>
        <v>5014.9578643428367</v>
      </c>
      <c r="G16" s="61">
        <f t="shared" si="1"/>
        <v>5015</v>
      </c>
      <c r="H16" s="61">
        <f t="shared" si="2"/>
        <v>10</v>
      </c>
      <c r="I16" s="61">
        <f t="shared" si="3"/>
        <v>5015</v>
      </c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</row>
    <row r="17" spans="1:73">
      <c r="A17" s="36" t="s">
        <v>61</v>
      </c>
      <c r="B17" s="37" t="s">
        <v>130</v>
      </c>
      <c r="C17" s="61"/>
      <c r="D17" s="61"/>
      <c r="E17" s="61">
        <f t="shared" si="0"/>
        <v>22247.996519629993</v>
      </c>
      <c r="G17" s="61">
        <f t="shared" si="1"/>
        <v>22248</v>
      </c>
      <c r="H17" s="61">
        <f t="shared" si="2"/>
        <v>4</v>
      </c>
      <c r="I17" s="61">
        <f t="shared" si="3"/>
        <v>22248</v>
      </c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</row>
    <row r="18" spans="1:73">
      <c r="A18" s="39" t="s">
        <v>62</v>
      </c>
      <c r="B18" s="40" t="s">
        <v>131</v>
      </c>
      <c r="C18" s="63"/>
      <c r="D18" s="63"/>
      <c r="E18" s="63">
        <f t="shared" si="0"/>
        <v>36433.191845318383</v>
      </c>
      <c r="G18" s="63">
        <f t="shared" si="1"/>
        <v>36433</v>
      </c>
      <c r="H18" s="63">
        <f t="shared" si="2"/>
        <v>1</v>
      </c>
      <c r="I18" s="63">
        <f t="shared" si="3"/>
        <v>36433.000000000029</v>
      </c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</row>
    <row r="19" spans="1:73">
      <c r="A19" s="36" t="s">
        <v>63</v>
      </c>
      <c r="B19" s="37" t="s">
        <v>132</v>
      </c>
      <c r="C19" s="61"/>
      <c r="D19" s="61"/>
      <c r="E19" s="61">
        <f t="shared" si="0"/>
        <v>9454.7812254866549</v>
      </c>
      <c r="G19" s="61">
        <f t="shared" si="1"/>
        <v>9455</v>
      </c>
      <c r="H19" s="61">
        <f t="shared" si="2"/>
        <v>9</v>
      </c>
      <c r="I19" s="61">
        <f t="shared" si="3"/>
        <v>9455</v>
      </c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</row>
    <row r="20" spans="1:73">
      <c r="A20" s="36" t="s">
        <v>64</v>
      </c>
      <c r="B20" s="37" t="s">
        <v>133</v>
      </c>
      <c r="C20" s="61"/>
      <c r="D20" s="61"/>
      <c r="E20" s="61">
        <f t="shared" si="0"/>
        <v>18616.284167507925</v>
      </c>
      <c r="G20" s="61">
        <f t="shared" si="1"/>
        <v>18616</v>
      </c>
      <c r="H20" s="61">
        <f t="shared" si="2"/>
        <v>5</v>
      </c>
      <c r="I20" s="61">
        <f t="shared" si="3"/>
        <v>18616</v>
      </c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</row>
    <row r="21" spans="1:73">
      <c r="A21" s="36" t="s">
        <v>65</v>
      </c>
      <c r="B21" s="37" t="s">
        <v>134</v>
      </c>
      <c r="C21" s="61"/>
      <c r="D21" s="61"/>
      <c r="E21" s="61">
        <f t="shared" si="0"/>
        <v>14454.285709486529</v>
      </c>
      <c r="G21" s="61">
        <f t="shared" si="1"/>
        <v>14454</v>
      </c>
      <c r="H21" s="61">
        <f t="shared" si="2"/>
        <v>8</v>
      </c>
      <c r="I21" s="61">
        <f t="shared" si="3"/>
        <v>14454</v>
      </c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</row>
    <row r="22" spans="1:73">
      <c r="A22" s="36" t="s">
        <v>66</v>
      </c>
      <c r="B22" s="37" t="s">
        <v>135</v>
      </c>
      <c r="C22" s="61"/>
      <c r="D22" s="61"/>
      <c r="E22" s="61">
        <f t="shared" si="0"/>
        <v>4256.9023699102527</v>
      </c>
      <c r="G22" s="61">
        <f t="shared" si="1"/>
        <v>4257</v>
      </c>
      <c r="H22" s="61">
        <f t="shared" si="2"/>
        <v>11</v>
      </c>
      <c r="I22" s="61">
        <f t="shared" si="3"/>
        <v>4257</v>
      </c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</row>
    <row r="23" spans="1:73">
      <c r="A23" s="39" t="s">
        <v>67</v>
      </c>
      <c r="B23" s="40" t="s">
        <v>136</v>
      </c>
      <c r="C23" s="63"/>
      <c r="D23" s="63"/>
      <c r="E23" s="63">
        <f t="shared" si="0"/>
        <v>0</v>
      </c>
      <c r="G23" s="63">
        <f t="shared" si="1"/>
        <v>0</v>
      </c>
      <c r="H23" s="63">
        <f t="shared" si="2"/>
        <v>15</v>
      </c>
      <c r="I23" s="63">
        <f t="shared" si="3"/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</row>
    <row r="24" spans="1:73">
      <c r="A24" s="36" t="s">
        <v>68</v>
      </c>
      <c r="B24" s="37" t="s">
        <v>137</v>
      </c>
      <c r="C24" s="61"/>
      <c r="D24" s="61"/>
      <c r="E24" s="61">
        <f t="shared" si="0"/>
        <v>0</v>
      </c>
      <c r="G24" s="61">
        <f t="shared" si="1"/>
        <v>0</v>
      </c>
      <c r="H24" s="61">
        <f t="shared" si="2"/>
        <v>15</v>
      </c>
      <c r="I24" s="61">
        <f t="shared" si="3"/>
        <v>0</v>
      </c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</row>
    <row r="25" spans="1:73">
      <c r="A25" s="36" t="s">
        <v>69</v>
      </c>
      <c r="B25" s="37" t="s">
        <v>138</v>
      </c>
      <c r="C25" s="61"/>
      <c r="D25" s="61"/>
      <c r="E25" s="61">
        <f t="shared" si="0"/>
        <v>0</v>
      </c>
      <c r="G25" s="61">
        <f t="shared" si="1"/>
        <v>0</v>
      </c>
      <c r="H25" s="61">
        <f t="shared" si="2"/>
        <v>15</v>
      </c>
      <c r="I25" s="61">
        <f t="shared" si="3"/>
        <v>0</v>
      </c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</row>
    <row r="26" spans="1:73">
      <c r="A26" s="36" t="s">
        <v>70</v>
      </c>
      <c r="B26" s="37" t="s">
        <v>139</v>
      </c>
      <c r="C26" s="61"/>
      <c r="D26" s="61"/>
      <c r="E26" s="61">
        <f t="shared" si="0"/>
        <v>0</v>
      </c>
      <c r="G26" s="61">
        <f t="shared" si="1"/>
        <v>0</v>
      </c>
      <c r="H26" s="61">
        <f t="shared" si="2"/>
        <v>15</v>
      </c>
      <c r="I26" s="61">
        <f t="shared" si="3"/>
        <v>0</v>
      </c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</row>
    <row r="27" spans="1:73">
      <c r="A27" s="36" t="s">
        <v>71</v>
      </c>
      <c r="B27" s="37" t="s">
        <v>140</v>
      </c>
      <c r="C27" s="61"/>
      <c r="D27" s="61"/>
      <c r="E27" s="61">
        <f t="shared" si="0"/>
        <v>0</v>
      </c>
      <c r="G27" s="61">
        <f t="shared" si="1"/>
        <v>0</v>
      </c>
      <c r="H27" s="61">
        <f t="shared" si="2"/>
        <v>15</v>
      </c>
      <c r="I27" s="61">
        <f t="shared" si="3"/>
        <v>0</v>
      </c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</row>
    <row r="28" spans="1:73">
      <c r="A28" s="39" t="s">
        <v>72</v>
      </c>
      <c r="B28" s="40" t="s">
        <v>141</v>
      </c>
      <c r="C28" s="63"/>
      <c r="D28" s="63"/>
      <c r="E28" s="63">
        <f t="shared" si="0"/>
        <v>17000.734035566289</v>
      </c>
      <c r="G28" s="63">
        <f t="shared" si="1"/>
        <v>17001</v>
      </c>
      <c r="H28" s="63">
        <f t="shared" si="2"/>
        <v>6</v>
      </c>
      <c r="I28" s="63">
        <f t="shared" si="3"/>
        <v>17001</v>
      </c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</row>
    <row r="29" spans="1:73">
      <c r="A29" s="36" t="s">
        <v>73</v>
      </c>
      <c r="B29" s="37" t="s">
        <v>142</v>
      </c>
      <c r="C29" s="61"/>
      <c r="D29" s="61"/>
      <c r="E29" s="61">
        <f t="shared" si="0"/>
        <v>0</v>
      </c>
      <c r="G29" s="61">
        <f t="shared" si="1"/>
        <v>0</v>
      </c>
      <c r="H29" s="61">
        <f t="shared" si="2"/>
        <v>15</v>
      </c>
      <c r="I29" s="61">
        <f t="shared" si="3"/>
        <v>0</v>
      </c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</row>
    <row r="30" spans="1:73">
      <c r="A30" s="36" t="s">
        <v>74</v>
      </c>
      <c r="B30" s="37" t="s">
        <v>143</v>
      </c>
      <c r="C30" s="61"/>
      <c r="D30" s="61"/>
      <c r="E30" s="61">
        <f t="shared" si="0"/>
        <v>0</v>
      </c>
      <c r="G30" s="61">
        <f t="shared" si="1"/>
        <v>0</v>
      </c>
      <c r="H30" s="61">
        <f t="shared" si="2"/>
        <v>15</v>
      </c>
      <c r="I30" s="61">
        <f t="shared" si="3"/>
        <v>0</v>
      </c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</row>
    <row r="31" spans="1:73">
      <c r="A31" s="36" t="s">
        <v>75</v>
      </c>
      <c r="B31" s="37" t="s">
        <v>144</v>
      </c>
      <c r="C31" s="61"/>
      <c r="D31" s="61"/>
      <c r="E31" s="61">
        <f t="shared" si="0"/>
        <v>0</v>
      </c>
      <c r="G31" s="61">
        <f t="shared" si="1"/>
        <v>0</v>
      </c>
      <c r="H31" s="61">
        <f t="shared" si="2"/>
        <v>15</v>
      </c>
      <c r="I31" s="61">
        <f t="shared" si="3"/>
        <v>0</v>
      </c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</row>
    <row r="32" spans="1:73">
      <c r="A32" s="36" t="s">
        <v>76</v>
      </c>
      <c r="B32" s="37" t="s">
        <v>145</v>
      </c>
      <c r="C32" s="61"/>
      <c r="D32" s="61"/>
      <c r="E32" s="61">
        <f t="shared" si="0"/>
        <v>2465.3180792792004</v>
      </c>
      <c r="G32" s="61">
        <f t="shared" si="1"/>
        <v>2465</v>
      </c>
      <c r="H32" s="61">
        <f t="shared" si="2"/>
        <v>12</v>
      </c>
      <c r="I32" s="61">
        <f t="shared" si="3"/>
        <v>2465</v>
      </c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</row>
    <row r="33" spans="1:73">
      <c r="A33" s="39" t="s">
        <v>77</v>
      </c>
      <c r="B33" s="40" t="s">
        <v>146</v>
      </c>
      <c r="C33" s="63"/>
      <c r="D33" s="63"/>
      <c r="E33" s="63">
        <f t="shared" si="0"/>
        <v>15721.966812185998</v>
      </c>
      <c r="G33" s="63">
        <f t="shared" si="1"/>
        <v>15722</v>
      </c>
      <c r="H33" s="63">
        <f t="shared" si="2"/>
        <v>7</v>
      </c>
      <c r="I33" s="63">
        <f t="shared" si="3"/>
        <v>15722</v>
      </c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</row>
    <row r="34" spans="1:73">
      <c r="A34" s="36" t="s">
        <v>78</v>
      </c>
      <c r="B34" s="37" t="s">
        <v>147</v>
      </c>
      <c r="C34" s="61"/>
      <c r="D34" s="61"/>
      <c r="E34" s="61">
        <f t="shared" si="0"/>
        <v>0</v>
      </c>
      <c r="G34" s="61">
        <f t="shared" si="1"/>
        <v>0</v>
      </c>
      <c r="H34" s="61">
        <f t="shared" si="2"/>
        <v>15</v>
      </c>
      <c r="I34" s="61">
        <f t="shared" si="3"/>
        <v>0</v>
      </c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</row>
    <row r="35" spans="1:73">
      <c r="A35" s="36" t="s">
        <v>79</v>
      </c>
      <c r="B35" s="37" t="s">
        <v>148</v>
      </c>
      <c r="C35" s="61"/>
      <c r="D35" s="61"/>
      <c r="E35" s="61">
        <f t="shared" si="0"/>
        <v>28497.545096155303</v>
      </c>
      <c r="G35" s="61">
        <f t="shared" si="1"/>
        <v>28498</v>
      </c>
      <c r="H35" s="61">
        <f t="shared" si="2"/>
        <v>2</v>
      </c>
      <c r="I35" s="61">
        <f t="shared" si="3"/>
        <v>28498</v>
      </c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</row>
    <row r="36" spans="1:73">
      <c r="A36" s="36" t="s">
        <v>80</v>
      </c>
      <c r="B36" s="37" t="s">
        <v>149</v>
      </c>
      <c r="C36" s="61"/>
      <c r="D36" s="61"/>
      <c r="E36" s="61">
        <f t="shared" si="0"/>
        <v>0</v>
      </c>
      <c r="G36" s="61">
        <f t="shared" si="1"/>
        <v>0</v>
      </c>
      <c r="H36" s="61">
        <f t="shared" si="2"/>
        <v>15</v>
      </c>
      <c r="I36" s="61">
        <f t="shared" si="3"/>
        <v>0</v>
      </c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</row>
    <row r="37" spans="1:73">
      <c r="A37" s="36" t="s">
        <v>81</v>
      </c>
      <c r="B37" s="37" t="s">
        <v>150</v>
      </c>
      <c r="C37" s="61"/>
      <c r="D37" s="61"/>
      <c r="E37" s="61">
        <f t="shared" si="0"/>
        <v>0</v>
      </c>
      <c r="G37" s="61">
        <f t="shared" si="1"/>
        <v>0</v>
      </c>
      <c r="H37" s="61">
        <f t="shared" si="2"/>
        <v>15</v>
      </c>
      <c r="I37" s="61">
        <f t="shared" si="3"/>
        <v>0</v>
      </c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</row>
    <row r="38" spans="1:73">
      <c r="A38" s="39" t="s">
        <v>82</v>
      </c>
      <c r="B38" s="40" t="s">
        <v>151</v>
      </c>
      <c r="C38" s="63"/>
      <c r="D38" s="63"/>
      <c r="E38" s="63">
        <f t="shared" si="0"/>
        <v>23852.964445467205</v>
      </c>
      <c r="G38" s="63">
        <f t="shared" si="1"/>
        <v>23853</v>
      </c>
      <c r="H38" s="63">
        <f t="shared" si="2"/>
        <v>3</v>
      </c>
      <c r="I38" s="63">
        <f t="shared" si="3"/>
        <v>23853</v>
      </c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</row>
    <row r="39" spans="1:73">
      <c r="A39" s="36" t="s">
        <v>83</v>
      </c>
      <c r="B39" s="37" t="s">
        <v>152</v>
      </c>
      <c r="C39" s="61"/>
      <c r="D39" s="61"/>
      <c r="E39" s="61">
        <f t="shared" si="0"/>
        <v>0</v>
      </c>
      <c r="G39" s="61">
        <f t="shared" si="1"/>
        <v>0</v>
      </c>
      <c r="H39" s="61">
        <f t="shared" si="2"/>
        <v>15</v>
      </c>
      <c r="I39" s="61">
        <f t="shared" si="3"/>
        <v>0</v>
      </c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</row>
    <row r="40" spans="1:73">
      <c r="A40" s="36" t="s">
        <v>84</v>
      </c>
      <c r="B40" s="37" t="s">
        <v>153</v>
      </c>
      <c r="C40" s="61"/>
      <c r="D40" s="61"/>
      <c r="E40" s="61">
        <f t="shared" si="0"/>
        <v>0</v>
      </c>
      <c r="G40" s="61">
        <f t="shared" si="1"/>
        <v>0</v>
      </c>
      <c r="H40" s="61">
        <f t="shared" si="2"/>
        <v>15</v>
      </c>
      <c r="I40" s="61">
        <f t="shared" si="3"/>
        <v>0</v>
      </c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</row>
    <row r="41" spans="1:73">
      <c r="A41" s="36" t="s">
        <v>85</v>
      </c>
      <c r="B41" s="37" t="s">
        <v>154</v>
      </c>
      <c r="C41" s="61"/>
      <c r="D41" s="61"/>
      <c r="E41" s="61">
        <f t="shared" si="0"/>
        <v>0</v>
      </c>
      <c r="G41" s="61">
        <f t="shared" si="1"/>
        <v>0</v>
      </c>
      <c r="H41" s="61">
        <f t="shared" si="2"/>
        <v>15</v>
      </c>
      <c r="I41" s="61">
        <f t="shared" si="3"/>
        <v>0</v>
      </c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</row>
    <row r="42" spans="1:73">
      <c r="A42" s="36" t="s">
        <v>86</v>
      </c>
      <c r="B42" s="37" t="s">
        <v>155</v>
      </c>
      <c r="C42" s="61"/>
      <c r="D42" s="61"/>
      <c r="E42" s="61">
        <f t="shared" si="0"/>
        <v>0</v>
      </c>
      <c r="G42" s="61">
        <f t="shared" si="1"/>
        <v>0</v>
      </c>
      <c r="H42" s="61">
        <f t="shared" si="2"/>
        <v>15</v>
      </c>
      <c r="I42" s="61">
        <f t="shared" si="3"/>
        <v>0</v>
      </c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</row>
    <row r="43" spans="1:73">
      <c r="A43" s="39" t="s">
        <v>87</v>
      </c>
      <c r="B43" s="40" t="s">
        <v>156</v>
      </c>
      <c r="C43" s="63"/>
      <c r="D43" s="63"/>
      <c r="E43" s="63">
        <f t="shared" si="0"/>
        <v>0</v>
      </c>
      <c r="G43" s="63">
        <f t="shared" si="1"/>
        <v>0</v>
      </c>
      <c r="H43" s="63">
        <f t="shared" si="2"/>
        <v>15</v>
      </c>
      <c r="I43" s="63">
        <f t="shared" si="3"/>
        <v>0</v>
      </c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</row>
    <row r="44" spans="1:73">
      <c r="A44" s="36" t="s">
        <v>88</v>
      </c>
      <c r="B44" s="37" t="s">
        <v>157</v>
      </c>
      <c r="C44" s="61"/>
      <c r="D44" s="61"/>
      <c r="E44" s="61">
        <f t="shared" si="0"/>
        <v>0</v>
      </c>
      <c r="G44" s="61">
        <f t="shared" si="1"/>
        <v>0</v>
      </c>
      <c r="H44" s="61">
        <f t="shared" si="2"/>
        <v>15</v>
      </c>
      <c r="I44" s="61">
        <f t="shared" si="3"/>
        <v>0</v>
      </c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</row>
    <row r="45" spans="1:73">
      <c r="A45" s="36" t="s">
        <v>89</v>
      </c>
      <c r="B45" s="37" t="s">
        <v>158</v>
      </c>
      <c r="C45" s="61"/>
      <c r="D45" s="61"/>
      <c r="E45" s="61">
        <f t="shared" si="0"/>
        <v>0</v>
      </c>
      <c r="G45" s="61">
        <f t="shared" si="1"/>
        <v>0</v>
      </c>
      <c r="H45" s="61">
        <f t="shared" si="2"/>
        <v>15</v>
      </c>
      <c r="I45" s="61">
        <f t="shared" si="3"/>
        <v>0</v>
      </c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</row>
    <row r="46" spans="1:73">
      <c r="A46" s="42" t="s">
        <v>117</v>
      </c>
      <c r="B46" s="43" t="s">
        <v>159</v>
      </c>
      <c r="C46" s="65">
        <f>入力→推計!G13</f>
        <v>200000</v>
      </c>
      <c r="D46" s="65">
        <f>C46*入力→推計!G17/100</f>
        <v>200000</v>
      </c>
      <c r="E46" s="65">
        <f>SUM(E4:E45)</f>
        <v>200000.00000000003</v>
      </c>
      <c r="G46" s="65">
        <f>SUM(G4:G45)</f>
        <v>200000</v>
      </c>
      <c r="H46" s="65" t="s">
        <v>749</v>
      </c>
      <c r="I46" s="65">
        <f>SUM(I4:I45)</f>
        <v>200000.00000000003</v>
      </c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</row>
    <row r="47" spans="1:73"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</row>
    <row r="48" spans="1:73"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57"/>
      <c r="BT48" s="57"/>
    </row>
    <row r="49" spans="1:137">
      <c r="C49" s="57">
        <v>1</v>
      </c>
      <c r="D49" s="57">
        <f>+C49+1</f>
        <v>2</v>
      </c>
      <c r="E49" s="57">
        <v>3</v>
      </c>
      <c r="F49" s="57">
        <f t="shared" ref="F49:BQ49" si="4">+E49+1</f>
        <v>4</v>
      </c>
      <c r="G49" s="57">
        <f t="shared" si="4"/>
        <v>5</v>
      </c>
      <c r="H49" s="57">
        <f t="shared" si="4"/>
        <v>6</v>
      </c>
      <c r="I49" s="57">
        <f t="shared" si="4"/>
        <v>7</v>
      </c>
      <c r="J49" s="57">
        <f t="shared" si="4"/>
        <v>8</v>
      </c>
      <c r="K49" s="57">
        <f t="shared" si="4"/>
        <v>9</v>
      </c>
      <c r="L49" s="57">
        <f t="shared" si="4"/>
        <v>10</v>
      </c>
      <c r="M49" s="57">
        <f t="shared" si="4"/>
        <v>11</v>
      </c>
      <c r="N49" s="57">
        <f t="shared" si="4"/>
        <v>12</v>
      </c>
      <c r="O49" s="57">
        <f>+N49+1</f>
        <v>13</v>
      </c>
      <c r="P49" s="57">
        <f t="shared" si="4"/>
        <v>14</v>
      </c>
      <c r="Q49" s="57">
        <f t="shared" si="4"/>
        <v>15</v>
      </c>
      <c r="R49" s="57">
        <f>+Q49+1</f>
        <v>16</v>
      </c>
      <c r="S49" s="57">
        <f t="shared" si="4"/>
        <v>17</v>
      </c>
      <c r="T49" s="57">
        <f t="shared" si="4"/>
        <v>18</v>
      </c>
      <c r="U49" s="57">
        <f t="shared" si="4"/>
        <v>19</v>
      </c>
      <c r="V49" s="57">
        <f t="shared" si="4"/>
        <v>20</v>
      </c>
      <c r="W49" s="57">
        <f t="shared" si="4"/>
        <v>21</v>
      </c>
      <c r="X49" s="57">
        <f t="shared" si="4"/>
        <v>22</v>
      </c>
      <c r="Y49" s="57">
        <f t="shared" si="4"/>
        <v>23</v>
      </c>
      <c r="Z49" s="57">
        <f t="shared" si="4"/>
        <v>24</v>
      </c>
      <c r="AA49" s="57">
        <f t="shared" si="4"/>
        <v>25</v>
      </c>
      <c r="AB49" s="57">
        <f t="shared" si="4"/>
        <v>26</v>
      </c>
      <c r="AC49" s="57">
        <f t="shared" si="4"/>
        <v>27</v>
      </c>
      <c r="AD49" s="57">
        <f t="shared" si="4"/>
        <v>28</v>
      </c>
      <c r="AE49" s="57">
        <f t="shared" si="4"/>
        <v>29</v>
      </c>
      <c r="AF49" s="57">
        <f t="shared" si="4"/>
        <v>30</v>
      </c>
      <c r="AG49" s="57">
        <f t="shared" si="4"/>
        <v>31</v>
      </c>
      <c r="AH49" s="57">
        <f t="shared" si="4"/>
        <v>32</v>
      </c>
      <c r="AI49" s="57">
        <f t="shared" si="4"/>
        <v>33</v>
      </c>
      <c r="AJ49" s="57">
        <f t="shared" si="4"/>
        <v>34</v>
      </c>
      <c r="AK49" s="57">
        <f t="shared" si="4"/>
        <v>35</v>
      </c>
      <c r="AL49" s="57">
        <f t="shared" si="4"/>
        <v>36</v>
      </c>
      <c r="AM49" s="57">
        <f t="shared" si="4"/>
        <v>37</v>
      </c>
      <c r="AN49" s="57">
        <f t="shared" si="4"/>
        <v>38</v>
      </c>
      <c r="AO49" s="57">
        <f t="shared" si="4"/>
        <v>39</v>
      </c>
      <c r="AP49" s="57">
        <f t="shared" si="4"/>
        <v>40</v>
      </c>
      <c r="AQ49" s="57">
        <f t="shared" si="4"/>
        <v>41</v>
      </c>
      <c r="AR49" s="57">
        <f t="shared" si="4"/>
        <v>42</v>
      </c>
      <c r="AS49" s="57">
        <f t="shared" si="4"/>
        <v>43</v>
      </c>
      <c r="AT49" s="57">
        <f t="shared" si="4"/>
        <v>44</v>
      </c>
      <c r="AU49" s="57">
        <f t="shared" si="4"/>
        <v>45</v>
      </c>
      <c r="AV49" s="57">
        <f t="shared" si="4"/>
        <v>46</v>
      </c>
      <c r="AW49" s="57">
        <f t="shared" si="4"/>
        <v>47</v>
      </c>
      <c r="AX49" s="57">
        <f t="shared" si="4"/>
        <v>48</v>
      </c>
      <c r="AY49" s="57">
        <f t="shared" si="4"/>
        <v>49</v>
      </c>
      <c r="AZ49" s="57">
        <f t="shared" si="4"/>
        <v>50</v>
      </c>
      <c r="BA49" s="57">
        <f t="shared" si="4"/>
        <v>51</v>
      </c>
      <c r="BB49" s="57">
        <f t="shared" si="4"/>
        <v>52</v>
      </c>
      <c r="BC49" s="57">
        <f t="shared" si="4"/>
        <v>53</v>
      </c>
      <c r="BD49" s="57">
        <f t="shared" si="4"/>
        <v>54</v>
      </c>
      <c r="BE49" s="57">
        <f t="shared" si="4"/>
        <v>55</v>
      </c>
      <c r="BF49" s="57">
        <f t="shared" si="4"/>
        <v>56</v>
      </c>
      <c r="BG49" s="57">
        <f t="shared" si="4"/>
        <v>57</v>
      </c>
      <c r="BH49" s="57">
        <f t="shared" si="4"/>
        <v>58</v>
      </c>
      <c r="BI49" s="57">
        <f t="shared" si="4"/>
        <v>59</v>
      </c>
      <c r="BJ49" s="57">
        <f t="shared" si="4"/>
        <v>60</v>
      </c>
      <c r="BK49" s="57">
        <f t="shared" si="4"/>
        <v>61</v>
      </c>
      <c r="BL49" s="57">
        <f t="shared" si="4"/>
        <v>62</v>
      </c>
      <c r="BM49" s="57">
        <f t="shared" si="4"/>
        <v>63</v>
      </c>
      <c r="BN49" s="57">
        <f t="shared" si="4"/>
        <v>64</v>
      </c>
      <c r="BO49" s="57">
        <f t="shared" si="4"/>
        <v>65</v>
      </c>
      <c r="BP49" s="57">
        <f t="shared" si="4"/>
        <v>66</v>
      </c>
      <c r="BQ49" s="57">
        <f t="shared" si="4"/>
        <v>67</v>
      </c>
      <c r="BR49" s="57">
        <f t="shared" ref="BR49:BT49" si="5">+BQ49+1</f>
        <v>68</v>
      </c>
      <c r="BS49" s="57">
        <f t="shared" si="5"/>
        <v>69</v>
      </c>
      <c r="BT49" s="57">
        <f t="shared" si="5"/>
        <v>70</v>
      </c>
      <c r="BU49" s="57">
        <f t="shared" ref="BU49" si="6">+BT49+1</f>
        <v>71</v>
      </c>
      <c r="BV49" s="57">
        <f t="shared" ref="BV49" si="7">+BU49+1</f>
        <v>72</v>
      </c>
      <c r="BW49" s="57">
        <f t="shared" ref="BW49" si="8">+BV49+1</f>
        <v>73</v>
      </c>
      <c r="BX49" s="57">
        <f t="shared" ref="BX49" si="9">+BW49+1</f>
        <v>74</v>
      </c>
      <c r="BY49" s="57">
        <f t="shared" ref="BY49" si="10">+BX49+1</f>
        <v>75</v>
      </c>
      <c r="BZ49" s="57">
        <f t="shared" ref="BZ49" si="11">+BY49+1</f>
        <v>76</v>
      </c>
      <c r="CA49" s="57">
        <f t="shared" ref="CA49" si="12">+BZ49+1</f>
        <v>77</v>
      </c>
      <c r="CB49" s="57">
        <f t="shared" ref="CB49" si="13">+CA49+1</f>
        <v>78</v>
      </c>
      <c r="CC49" s="57">
        <f t="shared" ref="CC49" si="14">+CB49+1</f>
        <v>79</v>
      </c>
      <c r="CD49" s="57">
        <f t="shared" ref="CD49" si="15">+CC49+1</f>
        <v>80</v>
      </c>
      <c r="CE49" s="57">
        <f t="shared" ref="CE49" si="16">+CD49+1</f>
        <v>81</v>
      </c>
      <c r="CF49" s="57">
        <f t="shared" ref="CF49" si="17">+CE49+1</f>
        <v>82</v>
      </c>
      <c r="CG49" s="57">
        <f t="shared" ref="CG49" si="18">+CF49+1</f>
        <v>83</v>
      </c>
      <c r="CH49" s="57">
        <f t="shared" ref="CH49" si="19">+CG49+1</f>
        <v>84</v>
      </c>
      <c r="CI49" s="57">
        <f t="shared" ref="CI49" si="20">+CH49+1</f>
        <v>85</v>
      </c>
      <c r="CJ49" s="57">
        <f t="shared" ref="CJ49" si="21">+CI49+1</f>
        <v>86</v>
      </c>
      <c r="CK49" s="57">
        <f t="shared" ref="CK49" si="22">+CJ49+1</f>
        <v>87</v>
      </c>
      <c r="CL49" s="57">
        <f t="shared" ref="CL49" si="23">+CK49+1</f>
        <v>88</v>
      </c>
      <c r="CM49" s="57">
        <f t="shared" ref="CM49" si="24">+CL49+1</f>
        <v>89</v>
      </c>
      <c r="CN49" s="57">
        <f t="shared" ref="CN49" si="25">+CM49+1</f>
        <v>90</v>
      </c>
      <c r="CO49" s="57">
        <f t="shared" ref="CO49" si="26">+CN49+1</f>
        <v>91</v>
      </c>
      <c r="CP49" s="57">
        <f t="shared" ref="CP49" si="27">+CO49+1</f>
        <v>92</v>
      </c>
      <c r="CQ49" s="57">
        <f t="shared" ref="CQ49" si="28">+CP49+1</f>
        <v>93</v>
      </c>
      <c r="CR49" s="57">
        <f t="shared" ref="CR49" si="29">+CQ49+1</f>
        <v>94</v>
      </c>
      <c r="CS49" s="57">
        <f t="shared" ref="CS49" si="30">+CR49+1</f>
        <v>95</v>
      </c>
      <c r="CT49" s="57">
        <f t="shared" ref="CT49" si="31">+CS49+1</f>
        <v>96</v>
      </c>
      <c r="CU49" s="57">
        <f t="shared" ref="CU49" si="32">+CT49+1</f>
        <v>97</v>
      </c>
      <c r="CV49" s="57">
        <f t="shared" ref="CV49" si="33">+CU49+1</f>
        <v>98</v>
      </c>
      <c r="CW49" s="57">
        <f t="shared" ref="CW49" si="34">+CV49+1</f>
        <v>99</v>
      </c>
      <c r="CX49" s="57">
        <f t="shared" ref="CX49" si="35">+CW49+1</f>
        <v>100</v>
      </c>
      <c r="CY49" s="57">
        <f t="shared" ref="CY49" si="36">+CX49+1</f>
        <v>101</v>
      </c>
      <c r="CZ49" s="57">
        <f t="shared" ref="CZ49" si="37">+CY49+1</f>
        <v>102</v>
      </c>
      <c r="DA49" s="57">
        <f t="shared" ref="DA49" si="38">+CZ49+1</f>
        <v>103</v>
      </c>
      <c r="DB49" s="57">
        <f t="shared" ref="DB49" si="39">+DA49+1</f>
        <v>104</v>
      </c>
      <c r="DC49" s="57">
        <f t="shared" ref="DC49" si="40">+DB49+1</f>
        <v>105</v>
      </c>
      <c r="DD49" s="57">
        <f t="shared" ref="DD49" si="41">+DC49+1</f>
        <v>106</v>
      </c>
      <c r="DE49" s="57">
        <f t="shared" ref="DE49" si="42">+DD49+1</f>
        <v>107</v>
      </c>
      <c r="DF49" s="57">
        <f t="shared" ref="DF49" si="43">+DE49+1</f>
        <v>108</v>
      </c>
      <c r="DG49" s="57">
        <f t="shared" ref="DG49" si="44">+DF49+1</f>
        <v>109</v>
      </c>
      <c r="DH49" s="57">
        <f t="shared" ref="DH49" si="45">+DG49+1</f>
        <v>110</v>
      </c>
      <c r="DI49" s="57">
        <f t="shared" ref="DI49" si="46">+DH49+1</f>
        <v>111</v>
      </c>
      <c r="DJ49" s="57">
        <f t="shared" ref="DJ49" si="47">+DI49+1</f>
        <v>112</v>
      </c>
      <c r="DK49" s="57">
        <f t="shared" ref="DK49" si="48">+DJ49+1</f>
        <v>113</v>
      </c>
      <c r="DL49" s="57">
        <f t="shared" ref="DL49" si="49">+DK49+1</f>
        <v>114</v>
      </c>
      <c r="DM49" s="57">
        <f t="shared" ref="DM49" si="50">+DL49+1</f>
        <v>115</v>
      </c>
      <c r="DN49" s="57">
        <f t="shared" ref="DN49" si="51">+DM49+1</f>
        <v>116</v>
      </c>
      <c r="DO49" s="57">
        <f t="shared" ref="DO49" si="52">+DN49+1</f>
        <v>117</v>
      </c>
      <c r="DP49" s="57">
        <f t="shared" ref="DP49" si="53">+DO49+1</f>
        <v>118</v>
      </c>
      <c r="DQ49" s="57">
        <f t="shared" ref="DQ49" si="54">+DP49+1</f>
        <v>119</v>
      </c>
      <c r="DR49" s="57">
        <f t="shared" ref="DR49" si="55">+DQ49+1</f>
        <v>120</v>
      </c>
      <c r="DS49" s="57">
        <f t="shared" ref="DS49" si="56">+DR49+1</f>
        <v>121</v>
      </c>
      <c r="DT49" s="57">
        <f t="shared" ref="DT49" si="57">+DS49+1</f>
        <v>122</v>
      </c>
      <c r="DU49" s="57">
        <f t="shared" ref="DU49" si="58">+DT49+1</f>
        <v>123</v>
      </c>
      <c r="DV49" s="57">
        <f t="shared" ref="DV49" si="59">+DU49+1</f>
        <v>124</v>
      </c>
      <c r="DW49" s="57">
        <f t="shared" ref="DW49" si="60">+DV49+1</f>
        <v>125</v>
      </c>
      <c r="DX49" s="57">
        <f t="shared" ref="DX49" si="61">+DW49+1</f>
        <v>126</v>
      </c>
      <c r="DY49" s="57">
        <f t="shared" ref="DY49" si="62">+DX49+1</f>
        <v>127</v>
      </c>
      <c r="DZ49" s="57">
        <f t="shared" ref="DZ49" si="63">+DY49+1</f>
        <v>128</v>
      </c>
      <c r="EA49" s="57">
        <f t="shared" ref="EA49" si="64">+DZ49+1</f>
        <v>129</v>
      </c>
      <c r="EB49" s="57">
        <f t="shared" ref="EB49" si="65">+EA49+1</f>
        <v>130</v>
      </c>
      <c r="EC49" s="57">
        <f t="shared" ref="EC49" si="66">+EB49+1</f>
        <v>131</v>
      </c>
      <c r="ED49" s="57">
        <f t="shared" ref="ED49" si="67">+EC49+1</f>
        <v>132</v>
      </c>
      <c r="EE49" s="57">
        <f t="shared" ref="EE49" si="68">+ED49+1</f>
        <v>133</v>
      </c>
      <c r="EF49" s="57">
        <f t="shared" ref="EF49" si="69">+EE49+1</f>
        <v>134</v>
      </c>
      <c r="EG49" s="57">
        <f t="shared" ref="EG49" si="70">+EF49+1</f>
        <v>135</v>
      </c>
    </row>
    <row r="50" spans="1:137" ht="34.5" customHeight="1">
      <c r="A50" s="469" t="s">
        <v>757</v>
      </c>
      <c r="B50" s="469"/>
      <c r="C50" s="55">
        <f>IF(入力→推計!$G$15=設備投資額!C49,1,0)</f>
        <v>0</v>
      </c>
      <c r="D50" s="55">
        <f>IF(入力→推計!$G$15=設備投資額!D49,1,0)</f>
        <v>0</v>
      </c>
      <c r="E50" s="55">
        <f>IF(入力→推計!$G$15=設備投資額!E49,1,0)</f>
        <v>0</v>
      </c>
      <c r="F50" s="55">
        <f>IF(入力→推計!$G$15=設備投資額!F49,1,0)</f>
        <v>0</v>
      </c>
      <c r="G50" s="55">
        <f>IF(入力→推計!$G$15=設備投資額!G49,1,0)</f>
        <v>0</v>
      </c>
      <c r="H50" s="55">
        <f>IF(入力→推計!$G$15=設備投資額!H49,1,0)</f>
        <v>0</v>
      </c>
      <c r="I50" s="55">
        <f>IF(入力→推計!$G$15=設備投資額!I49,1,0)</f>
        <v>0</v>
      </c>
      <c r="J50" s="55">
        <f>IF(入力→推計!$G$15=設備投資額!J49,1,0)</f>
        <v>0</v>
      </c>
      <c r="K50" s="55">
        <f>IF(入力→推計!$G$15=設備投資額!K49,1,0)</f>
        <v>0</v>
      </c>
      <c r="L50" s="55">
        <f>IF(入力→推計!$G$15=設備投資額!L49,1,0)</f>
        <v>0</v>
      </c>
      <c r="M50" s="55">
        <f>IF(入力→推計!$G$15=設備投資額!M49,1,0)</f>
        <v>1</v>
      </c>
      <c r="N50" s="55">
        <f>IF(入力→推計!$G$15=設備投資額!N49,1,0)</f>
        <v>0</v>
      </c>
      <c r="O50" s="55">
        <f>IF(入力→推計!$G$15=設備投資額!O49,1,0)</f>
        <v>0</v>
      </c>
      <c r="P50" s="55">
        <f>IF(入力→推計!$G$15=設備投資額!P49,1,0)</f>
        <v>0</v>
      </c>
      <c r="Q50" s="55">
        <f>IF(入力→推計!$G$15=設備投資額!Q49,1,0)</f>
        <v>0</v>
      </c>
      <c r="R50" s="55">
        <f>IF(入力→推計!$G$15=設備投資額!R49,1,0)</f>
        <v>0</v>
      </c>
      <c r="S50" s="55">
        <f>IF(入力→推計!$G$15=設備投資額!S49,1,0)</f>
        <v>0</v>
      </c>
      <c r="T50" s="55">
        <f>IF(入力→推計!$G$15=設備投資額!T49,1,0)</f>
        <v>0</v>
      </c>
      <c r="U50" s="55">
        <f>IF(入力→推計!$G$15=設備投資額!U49,1,0)</f>
        <v>0</v>
      </c>
      <c r="V50" s="55">
        <f>IF(入力→推計!$G$15=設備投資額!V49,1,0)</f>
        <v>0</v>
      </c>
      <c r="W50" s="55">
        <f>IF(入力→推計!$G$15=設備投資額!W49,1,0)</f>
        <v>0</v>
      </c>
      <c r="X50" s="55">
        <f>IF(入力→推計!$G$15=設備投資額!X49,1,0)</f>
        <v>0</v>
      </c>
      <c r="Y50" s="55">
        <f>IF(入力→推計!$G$15=設備投資額!Y49,1,0)</f>
        <v>0</v>
      </c>
      <c r="Z50" s="55">
        <f>IF(入力→推計!$G$15=設備投資額!Z49,1,0)</f>
        <v>0</v>
      </c>
      <c r="AA50" s="55">
        <f>IF(入力→推計!$G$15=設備投資額!AA49,1,0)</f>
        <v>0</v>
      </c>
      <c r="AB50" s="55">
        <f>IF(入力→推計!$G$15=設備投資額!AB49,1,0)</f>
        <v>0</v>
      </c>
      <c r="AC50" s="55">
        <f>IF(入力→推計!$G$15=設備投資額!AC49,1,0)</f>
        <v>0</v>
      </c>
      <c r="AD50" s="55">
        <f>IF(入力→推計!$G$15=設備投資額!AD49,1,0)</f>
        <v>0</v>
      </c>
      <c r="AE50" s="55">
        <f>IF(入力→推計!$G$15=設備投資額!AE49,1,0)</f>
        <v>0</v>
      </c>
      <c r="AF50" s="55">
        <f>IF(入力→推計!$G$15=設備投資額!AF49,1,0)</f>
        <v>0</v>
      </c>
      <c r="AG50" s="55">
        <f>IF(入力→推計!$G$15=設備投資額!AG49,1,0)</f>
        <v>0</v>
      </c>
      <c r="AH50" s="55">
        <f>IF(入力→推計!$G$15=設備投資額!AH49,1,0)</f>
        <v>0</v>
      </c>
      <c r="AI50" s="55">
        <f>IF(入力→推計!$G$15=設備投資額!AI49,1,0)</f>
        <v>0</v>
      </c>
      <c r="AJ50" s="55">
        <f>IF(入力→推計!$G$15=設備投資額!AJ49,1,0)</f>
        <v>0</v>
      </c>
      <c r="AK50" s="55">
        <f>IF(入力→推計!$G$15=設備投資額!AK49,1,0)</f>
        <v>0</v>
      </c>
      <c r="AL50" s="55">
        <f>IF(入力→推計!$G$15=設備投資額!AL49,1,0)</f>
        <v>0</v>
      </c>
      <c r="AM50" s="55">
        <f>IF(入力→推計!$G$15=設備投資額!AM49,1,0)</f>
        <v>0</v>
      </c>
      <c r="AN50" s="55">
        <f>IF(入力→推計!$G$15=設備投資額!AN49,1,0)</f>
        <v>0</v>
      </c>
      <c r="AO50" s="55">
        <f>IF(入力→推計!$G$15=設備投資額!AO49,1,0)</f>
        <v>0</v>
      </c>
      <c r="AP50" s="55">
        <f>IF(入力→推計!$G$15=設備投資額!AP49,1,0)</f>
        <v>0</v>
      </c>
      <c r="AQ50" s="55">
        <f>IF(入力→推計!$G$15=設備投資額!AQ49,1,0)</f>
        <v>0</v>
      </c>
      <c r="AR50" s="55">
        <f>IF(入力→推計!$G$15=設備投資額!AR49,1,0)</f>
        <v>0</v>
      </c>
      <c r="AS50" s="55">
        <f>IF(入力→推計!$G$15=設備投資額!AS49,1,0)</f>
        <v>0</v>
      </c>
      <c r="AT50" s="55">
        <f>IF(入力→推計!$G$15=設備投資額!AT49,1,0)</f>
        <v>0</v>
      </c>
      <c r="AU50" s="55">
        <f>IF(入力→推計!$G$15=設備投資額!AU49,1,0)</f>
        <v>0</v>
      </c>
      <c r="AV50" s="55">
        <f>IF(入力→推計!$G$15=設備投資額!AV49,1,0)</f>
        <v>0</v>
      </c>
      <c r="AW50" s="55">
        <f>IF(入力→推計!$G$15=設備投資額!AW49,1,0)</f>
        <v>0</v>
      </c>
      <c r="AX50" s="55">
        <f>IF(入力→推計!$G$15=設備投資額!AX49,1,0)</f>
        <v>0</v>
      </c>
      <c r="AY50" s="55">
        <f>IF(入力→推計!$G$15=設備投資額!AY49,1,0)</f>
        <v>0</v>
      </c>
      <c r="AZ50" s="55">
        <f>IF(入力→推計!$G$15=設備投資額!AZ49,1,0)</f>
        <v>0</v>
      </c>
      <c r="BA50" s="55">
        <f>IF(入力→推計!$G$15=設備投資額!BA49,1,0)</f>
        <v>0</v>
      </c>
      <c r="BB50" s="55">
        <f>IF(入力→推計!$G$15=設備投資額!BB49,1,0)</f>
        <v>0</v>
      </c>
      <c r="BC50" s="55">
        <f>IF(入力→推計!$G$15=設備投資額!BC49,1,0)</f>
        <v>0</v>
      </c>
      <c r="BD50" s="55">
        <f>IF(入力→推計!$G$15=設備投資額!BD49,1,0)</f>
        <v>0</v>
      </c>
      <c r="BE50" s="55">
        <f>IF(入力→推計!$G$15=設備投資額!BE49,1,0)</f>
        <v>0</v>
      </c>
      <c r="BF50" s="55">
        <f>IF(入力→推計!$G$15=設備投資額!BF49,1,0)</f>
        <v>0</v>
      </c>
      <c r="BG50" s="55">
        <f>IF(入力→推計!$G$15=設備投資額!BG49,1,0)</f>
        <v>0</v>
      </c>
      <c r="BH50" s="55">
        <f>IF(入力→推計!$G$15=設備投資額!BH49,1,0)</f>
        <v>0</v>
      </c>
      <c r="BI50" s="55">
        <f>IF(入力→推計!$G$15=設備投資額!BI49,1,0)</f>
        <v>0</v>
      </c>
      <c r="BJ50" s="55">
        <f>IF(入力→推計!$G$15=設備投資額!BJ49,1,0)</f>
        <v>0</v>
      </c>
      <c r="BK50" s="55">
        <f>IF(入力→推計!$G$15=設備投資額!BK49,1,0)</f>
        <v>0</v>
      </c>
      <c r="BL50" s="55">
        <f>IF(入力→推計!$G$15=設備投資額!BL49,1,0)</f>
        <v>0</v>
      </c>
      <c r="BM50" s="55">
        <f>IF(入力→推計!$G$15=設備投資額!BM49,1,0)</f>
        <v>0</v>
      </c>
      <c r="BN50" s="55">
        <f>IF(入力→推計!$G$15=設備投資額!BN49,1,0)</f>
        <v>0</v>
      </c>
      <c r="BO50" s="55">
        <f>IF(入力→推計!$G$15=設備投資額!BO49,1,0)</f>
        <v>0</v>
      </c>
      <c r="BP50" s="55">
        <f>IF(入力→推計!$G$15=設備投資額!BP49,1,0)</f>
        <v>0</v>
      </c>
      <c r="BQ50" s="55">
        <f>IF(入力→推計!$G$15=設備投資額!BQ49,1,0)</f>
        <v>0</v>
      </c>
      <c r="BR50" s="55">
        <f>IF(入力→推計!$G$15=設備投資額!BR49,1,0)</f>
        <v>0</v>
      </c>
      <c r="BS50" s="55">
        <f>IF(入力→推計!$G$15=設備投資額!BS49,1,0)</f>
        <v>0</v>
      </c>
      <c r="BT50" s="55">
        <f>IF(入力→推計!$G$15=設備投資額!BT49,1,0)</f>
        <v>0</v>
      </c>
      <c r="BU50" s="55">
        <f>IF(入力→推計!$G$15=設備投資額!BU49,1,0)</f>
        <v>0</v>
      </c>
      <c r="BV50" s="55">
        <f>IF(入力→推計!$G$15=設備投資額!BV49,1,0)</f>
        <v>0</v>
      </c>
      <c r="BW50" s="55">
        <f>IF(入力→推計!$G$15=設備投資額!BW49,1,0)</f>
        <v>0</v>
      </c>
      <c r="BX50" s="55">
        <f>IF(入力→推計!$G$15=設備投資額!BX49,1,0)</f>
        <v>0</v>
      </c>
      <c r="BY50" s="55">
        <f>IF(入力→推計!$G$15=設備投資額!BY49,1,0)</f>
        <v>0</v>
      </c>
      <c r="BZ50" s="55">
        <f>IF(入力→推計!$G$15=設備投資額!BZ49,1,0)</f>
        <v>0</v>
      </c>
      <c r="CA50" s="55">
        <f>IF(入力→推計!$G$15=設備投資額!CA49,1,0)</f>
        <v>0</v>
      </c>
      <c r="CB50" s="55">
        <f>IF(入力→推計!$G$15=設備投資額!CB49,1,0)</f>
        <v>0</v>
      </c>
      <c r="CC50" s="55">
        <f>IF(入力→推計!$G$15=設備投資額!CC49,1,0)</f>
        <v>0</v>
      </c>
      <c r="CD50" s="55">
        <f>IF(入力→推計!$G$15=設備投資額!CD49,1,0)</f>
        <v>0</v>
      </c>
      <c r="CE50" s="55">
        <f>IF(入力→推計!$G$15=設備投資額!CE49,1,0)</f>
        <v>0</v>
      </c>
      <c r="CF50" s="55">
        <f>IF(入力→推計!$G$15=設備投資額!CF49,1,0)</f>
        <v>0</v>
      </c>
      <c r="CG50" s="55">
        <f>IF(入力→推計!$G$15=設備投資額!CG49,1,0)</f>
        <v>0</v>
      </c>
      <c r="CH50" s="55">
        <f>IF(入力→推計!$G$15=設備投資額!CH49,1,0)</f>
        <v>0</v>
      </c>
      <c r="CI50" s="55">
        <f>IF(入力→推計!$G$15=設備投資額!CI49,1,0)</f>
        <v>0</v>
      </c>
      <c r="CJ50" s="55">
        <f>IF(入力→推計!$G$15=設備投資額!CJ49,1,0)</f>
        <v>0</v>
      </c>
      <c r="CK50" s="55">
        <f>IF(入力→推計!$G$15=設備投資額!CK49,1,0)</f>
        <v>0</v>
      </c>
      <c r="CL50" s="55">
        <f>IF(入力→推計!$G$15=設備投資額!CL49,1,0)</f>
        <v>0</v>
      </c>
      <c r="CM50" s="55">
        <f>IF(入力→推計!$G$15=設備投資額!CM49,1,0)</f>
        <v>0</v>
      </c>
      <c r="CN50" s="55">
        <f>IF(入力→推計!$G$15=設備投資額!CN49,1,0)</f>
        <v>0</v>
      </c>
      <c r="CO50" s="55">
        <f>IF(入力→推計!$G$15=設備投資額!CO49,1,0)</f>
        <v>0</v>
      </c>
      <c r="CP50" s="55">
        <f>IF(入力→推計!$G$15=設備投資額!CP49,1,0)</f>
        <v>0</v>
      </c>
      <c r="CQ50" s="55">
        <f>IF(入力→推計!$G$15=設備投資額!CQ49,1,0)</f>
        <v>0</v>
      </c>
      <c r="CR50" s="55">
        <f>IF(入力→推計!$G$15=設備投資額!CR49,1,0)</f>
        <v>0</v>
      </c>
      <c r="CS50" s="55">
        <f>IF(入力→推計!$G$15=設備投資額!CS49,1,0)</f>
        <v>0</v>
      </c>
      <c r="CT50" s="55">
        <f>IF(入力→推計!$G$15=設備投資額!CT49,1,0)</f>
        <v>0</v>
      </c>
      <c r="CU50" s="55">
        <f>IF(入力→推計!$G$15=設備投資額!CU49,1,0)</f>
        <v>0</v>
      </c>
      <c r="CV50" s="55">
        <f>IF(入力→推計!$G$15=設備投資額!CV49,1,0)</f>
        <v>0</v>
      </c>
      <c r="CW50" s="55">
        <f>IF(入力→推計!$G$15=設備投資額!CW49,1,0)</f>
        <v>0</v>
      </c>
      <c r="CX50" s="55">
        <f>IF(入力→推計!$G$15=設備投資額!CX49,1,0)</f>
        <v>0</v>
      </c>
      <c r="CY50" s="55">
        <f>IF(入力→推計!$G$15=設備投資額!CY49,1,0)</f>
        <v>0</v>
      </c>
      <c r="CZ50" s="55">
        <f>IF(入力→推計!$G$15=設備投資額!CZ49,1,0)</f>
        <v>0</v>
      </c>
      <c r="DA50" s="55">
        <f>IF(入力→推計!$G$15=設備投資額!DA49,1,0)</f>
        <v>0</v>
      </c>
      <c r="DB50" s="55">
        <f>IF(入力→推計!$G$15=設備投資額!DB49,1,0)</f>
        <v>0</v>
      </c>
      <c r="DC50" s="55">
        <f>IF(入力→推計!$G$15=設備投資額!DC49,1,0)</f>
        <v>0</v>
      </c>
      <c r="DD50" s="55">
        <f>IF(入力→推計!$G$15=設備投資額!DD49,1,0)</f>
        <v>0</v>
      </c>
      <c r="DE50" s="55">
        <f>IF(入力→推計!$G$15=設備投資額!DE49,1,0)</f>
        <v>0</v>
      </c>
      <c r="DF50" s="55">
        <f>IF(入力→推計!$G$15=設備投資額!DF49,1,0)</f>
        <v>0</v>
      </c>
      <c r="DG50" s="55">
        <f>IF(入力→推計!$G$15=設備投資額!DG49,1,0)</f>
        <v>0</v>
      </c>
      <c r="DH50" s="55">
        <f>IF(入力→推計!$G$15=設備投資額!DH49,1,0)</f>
        <v>0</v>
      </c>
      <c r="DI50" s="55">
        <f>IF(入力→推計!$G$15=設備投資額!DI49,1,0)</f>
        <v>0</v>
      </c>
      <c r="DJ50" s="55">
        <f>IF(入力→推計!$G$15=設備投資額!DJ49,1,0)</f>
        <v>0</v>
      </c>
      <c r="DK50" s="55">
        <f>IF(入力→推計!$G$15=設備投資額!DK49,1,0)</f>
        <v>0</v>
      </c>
      <c r="DL50" s="55">
        <f>IF(入力→推計!$G$15=設備投資額!DL49,1,0)</f>
        <v>0</v>
      </c>
      <c r="DM50" s="55">
        <f>IF(入力→推計!$G$15=設備投資額!DM49,1,0)</f>
        <v>0</v>
      </c>
      <c r="DN50" s="55">
        <f>IF(入力→推計!$G$15=設備投資額!DN49,1,0)</f>
        <v>0</v>
      </c>
      <c r="DO50" s="55">
        <f>IF(入力→推計!$G$15=設備投資額!DO49,1,0)</f>
        <v>0</v>
      </c>
      <c r="DP50" s="55">
        <f>IF(入力→推計!$G$15=設備投資額!DP49,1,0)</f>
        <v>0</v>
      </c>
      <c r="DQ50" s="55">
        <f>IF(入力→推計!$G$15=設備投資額!DQ49,1,0)</f>
        <v>0</v>
      </c>
      <c r="DR50" s="55">
        <f>IF(入力→推計!$G$15=設備投資額!DR49,1,0)</f>
        <v>0</v>
      </c>
      <c r="DS50" s="55">
        <f>IF(入力→推計!$G$15=設備投資額!DS49,1,0)</f>
        <v>0</v>
      </c>
      <c r="DT50" s="55">
        <f>IF(入力→推計!$G$15=設備投資額!DT49,1,0)</f>
        <v>0</v>
      </c>
      <c r="DU50" s="55">
        <f>IF(入力→推計!$G$15=設備投資額!DU49,1,0)</f>
        <v>0</v>
      </c>
      <c r="DV50" s="55">
        <f>IF(入力→推計!$G$15=設備投資額!DV49,1,0)</f>
        <v>0</v>
      </c>
      <c r="DW50" s="55">
        <f>IF(入力→推計!$G$15=設備投資額!DW49,1,0)</f>
        <v>0</v>
      </c>
      <c r="DX50" s="55">
        <f>IF(入力→推計!$G$15=設備投資額!DX49,1,0)</f>
        <v>0</v>
      </c>
      <c r="DY50" s="55">
        <f>IF(入力→推計!$G$15=設備投資額!DY49,1,0)</f>
        <v>0</v>
      </c>
      <c r="DZ50" s="55">
        <f>IF(入力→推計!$G$15=設備投資額!DZ49,1,0)</f>
        <v>0</v>
      </c>
      <c r="EA50" s="55">
        <f>IF(入力→推計!$G$15=設備投資額!EA49,1,0)</f>
        <v>0</v>
      </c>
      <c r="EB50" s="55">
        <f>IF(入力→推計!$G$15=設備投資額!EB49,1,0)</f>
        <v>0</v>
      </c>
      <c r="EC50" s="55">
        <f>IF(入力→推計!$G$15=設備投資額!EC49,1,0)</f>
        <v>0</v>
      </c>
      <c r="ED50" s="55">
        <f>IF(入力→推計!$G$15=設備投資額!ED49,1,0)</f>
        <v>0</v>
      </c>
      <c r="EE50" s="55">
        <f>IF(入力→推計!$G$15=設備投資額!EE49,1,0)</f>
        <v>0</v>
      </c>
      <c r="EF50" s="55">
        <f>IF(入力→推計!$G$15=設備投資額!EF49,1,0)</f>
        <v>0</v>
      </c>
      <c r="EG50" s="55">
        <f>IF(入力→推計!$G$15=設備投資額!EG49,1,0)</f>
        <v>0</v>
      </c>
    </row>
    <row r="51" spans="1:137">
      <c r="A51" s="22"/>
      <c r="B51" s="23"/>
      <c r="C51" s="24" t="s">
        <v>48</v>
      </c>
      <c r="D51" s="24" t="s">
        <v>49</v>
      </c>
      <c r="E51" s="24" t="s">
        <v>50</v>
      </c>
      <c r="F51" s="24" t="s">
        <v>51</v>
      </c>
      <c r="G51" s="24" t="s">
        <v>52</v>
      </c>
      <c r="H51" s="24" t="s">
        <v>53</v>
      </c>
      <c r="I51" s="24" t="s">
        <v>54</v>
      </c>
      <c r="J51" s="24" t="s">
        <v>55</v>
      </c>
      <c r="K51" s="24" t="s">
        <v>56</v>
      </c>
      <c r="L51" s="24" t="s">
        <v>57</v>
      </c>
      <c r="M51" s="24" t="s">
        <v>58</v>
      </c>
      <c r="N51" s="24" t="s">
        <v>59</v>
      </c>
      <c r="O51" s="24" t="s">
        <v>60</v>
      </c>
      <c r="P51" s="24" t="s">
        <v>61</v>
      </c>
      <c r="Q51" s="24" t="s">
        <v>62</v>
      </c>
      <c r="R51" s="24" t="s">
        <v>63</v>
      </c>
      <c r="S51" s="24" t="s">
        <v>64</v>
      </c>
      <c r="T51" s="24" t="s">
        <v>65</v>
      </c>
      <c r="U51" s="24" t="s">
        <v>66</v>
      </c>
      <c r="V51" s="24" t="s">
        <v>67</v>
      </c>
      <c r="W51" s="24" t="s">
        <v>68</v>
      </c>
      <c r="X51" s="24" t="s">
        <v>69</v>
      </c>
      <c r="Y51" s="24" t="s">
        <v>70</v>
      </c>
      <c r="Z51" s="24" t="s">
        <v>71</v>
      </c>
      <c r="AA51" s="24" t="s">
        <v>72</v>
      </c>
      <c r="AB51" s="24" t="s">
        <v>73</v>
      </c>
      <c r="AC51" s="24" t="s">
        <v>74</v>
      </c>
      <c r="AD51" s="24" t="s">
        <v>75</v>
      </c>
      <c r="AE51" s="24" t="s">
        <v>76</v>
      </c>
      <c r="AF51" s="24" t="s">
        <v>77</v>
      </c>
      <c r="AG51" s="24" t="s">
        <v>78</v>
      </c>
      <c r="AH51" s="24" t="s">
        <v>79</v>
      </c>
      <c r="AI51" s="24" t="s">
        <v>80</v>
      </c>
      <c r="AJ51" s="24" t="s">
        <v>81</v>
      </c>
      <c r="AK51" s="24" t="s">
        <v>82</v>
      </c>
      <c r="AL51" s="24" t="s">
        <v>83</v>
      </c>
      <c r="AM51" s="24" t="s">
        <v>84</v>
      </c>
      <c r="AN51" s="24" t="s">
        <v>85</v>
      </c>
      <c r="AO51" s="24" t="s">
        <v>86</v>
      </c>
      <c r="AP51" s="24" t="s">
        <v>87</v>
      </c>
      <c r="AQ51" s="24" t="s">
        <v>88</v>
      </c>
      <c r="AR51" s="24" t="s">
        <v>89</v>
      </c>
      <c r="AS51" s="24" t="s">
        <v>90</v>
      </c>
      <c r="AT51" s="24" t="s">
        <v>91</v>
      </c>
      <c r="AU51" s="24" t="s">
        <v>92</v>
      </c>
      <c r="AV51" s="24" t="s">
        <v>93</v>
      </c>
      <c r="AW51" s="24" t="s">
        <v>94</v>
      </c>
      <c r="AX51" s="24" t="s">
        <v>95</v>
      </c>
      <c r="AY51" s="24" t="s">
        <v>96</v>
      </c>
      <c r="AZ51" s="24" t="s">
        <v>97</v>
      </c>
      <c r="BA51" s="24" t="s">
        <v>98</v>
      </c>
      <c r="BB51" s="24" t="s">
        <v>99</v>
      </c>
      <c r="BC51" s="24" t="s">
        <v>100</v>
      </c>
      <c r="BD51" s="24" t="s">
        <v>101</v>
      </c>
      <c r="BE51" s="24" t="s">
        <v>102</v>
      </c>
      <c r="BF51" s="24" t="s">
        <v>103</v>
      </c>
      <c r="BG51" s="24" t="s">
        <v>104</v>
      </c>
      <c r="BH51" s="24" t="s">
        <v>105</v>
      </c>
      <c r="BI51" s="24" t="s">
        <v>106</v>
      </c>
      <c r="BJ51" s="24" t="s">
        <v>107</v>
      </c>
      <c r="BK51" s="24" t="s">
        <v>108</v>
      </c>
      <c r="BL51" s="24" t="s">
        <v>109</v>
      </c>
      <c r="BM51" s="24" t="s">
        <v>110</v>
      </c>
      <c r="BN51" s="24" t="s">
        <v>111</v>
      </c>
      <c r="BO51" s="24" t="s">
        <v>112</v>
      </c>
      <c r="BP51" s="24" t="s">
        <v>113</v>
      </c>
      <c r="BQ51" s="24" t="s">
        <v>114</v>
      </c>
      <c r="BR51" s="24" t="s">
        <v>115</v>
      </c>
      <c r="BS51" s="24" t="s">
        <v>116</v>
      </c>
      <c r="BT51" s="25" t="s">
        <v>117</v>
      </c>
      <c r="BU51" s="248" t="s">
        <v>652</v>
      </c>
      <c r="BV51" s="248" t="s">
        <v>653</v>
      </c>
      <c r="BW51" s="248" t="s">
        <v>654</v>
      </c>
      <c r="BX51" s="248" t="s">
        <v>655</v>
      </c>
      <c r="BY51" s="248" t="s">
        <v>656</v>
      </c>
      <c r="BZ51" s="248" t="s">
        <v>657</v>
      </c>
      <c r="CA51" s="248" t="s">
        <v>658</v>
      </c>
      <c r="CB51" s="248" t="s">
        <v>659</v>
      </c>
      <c r="CC51" s="248" t="s">
        <v>660</v>
      </c>
      <c r="CD51" s="248" t="s">
        <v>661</v>
      </c>
      <c r="CE51" s="248" t="s">
        <v>662</v>
      </c>
      <c r="CF51" s="248" t="s">
        <v>663</v>
      </c>
      <c r="CG51" s="248" t="s">
        <v>664</v>
      </c>
      <c r="CH51" s="248" t="s">
        <v>665</v>
      </c>
      <c r="CI51" s="248" t="s">
        <v>666</v>
      </c>
      <c r="CJ51" s="248" t="s">
        <v>667</v>
      </c>
      <c r="CK51" s="248" t="s">
        <v>668</v>
      </c>
      <c r="CL51" s="248" t="s">
        <v>669</v>
      </c>
      <c r="CM51" s="248" t="s">
        <v>670</v>
      </c>
      <c r="CN51" s="248" t="s">
        <v>671</v>
      </c>
      <c r="CO51" s="248" t="s">
        <v>672</v>
      </c>
      <c r="CP51" s="248" t="s">
        <v>673</v>
      </c>
      <c r="CQ51" s="248" t="s">
        <v>674</v>
      </c>
      <c r="CR51" s="248" t="s">
        <v>675</v>
      </c>
      <c r="CS51" s="248" t="s">
        <v>676</v>
      </c>
      <c r="CT51" s="248" t="s">
        <v>677</v>
      </c>
      <c r="CU51" s="248" t="s">
        <v>678</v>
      </c>
      <c r="CV51" s="248" t="s">
        <v>679</v>
      </c>
      <c r="CW51" s="248" t="s">
        <v>680</v>
      </c>
      <c r="CX51" s="248" t="s">
        <v>681</v>
      </c>
      <c r="CY51" s="248" t="s">
        <v>682</v>
      </c>
      <c r="CZ51" s="248" t="s">
        <v>683</v>
      </c>
      <c r="DA51" s="248" t="s">
        <v>684</v>
      </c>
      <c r="DB51" s="248" t="s">
        <v>685</v>
      </c>
      <c r="DC51" s="248" t="s">
        <v>701</v>
      </c>
      <c r="DD51" s="248" t="s">
        <v>702</v>
      </c>
      <c r="DE51" s="248" t="s">
        <v>703</v>
      </c>
      <c r="DF51" s="248" t="s">
        <v>704</v>
      </c>
      <c r="DG51" s="248" t="s">
        <v>705</v>
      </c>
      <c r="DH51" s="248" t="s">
        <v>706</v>
      </c>
      <c r="DI51" s="248" t="s">
        <v>707</v>
      </c>
      <c r="DJ51" s="248" t="s">
        <v>708</v>
      </c>
      <c r="DK51" s="248" t="s">
        <v>709</v>
      </c>
      <c r="DL51" s="248" t="s">
        <v>710</v>
      </c>
      <c r="DM51" s="248" t="s">
        <v>711</v>
      </c>
      <c r="DN51" s="248" t="s">
        <v>712</v>
      </c>
      <c r="DO51" s="248" t="s">
        <v>713</v>
      </c>
      <c r="DP51" s="248" t="s">
        <v>714</v>
      </c>
      <c r="DQ51" s="248" t="s">
        <v>715</v>
      </c>
      <c r="DR51" s="248" t="s">
        <v>716</v>
      </c>
      <c r="DS51" s="248" t="s">
        <v>717</v>
      </c>
      <c r="DT51" s="248" t="s">
        <v>718</v>
      </c>
      <c r="DU51" s="248" t="s">
        <v>719</v>
      </c>
      <c r="DV51" s="248" t="s">
        <v>720</v>
      </c>
      <c r="DW51" s="248" t="s">
        <v>721</v>
      </c>
      <c r="DX51" s="248" t="s">
        <v>722</v>
      </c>
      <c r="DY51" s="248" t="s">
        <v>723</v>
      </c>
      <c r="DZ51" s="248" t="s">
        <v>724</v>
      </c>
      <c r="EA51" s="248" t="s">
        <v>725</v>
      </c>
      <c r="EB51" s="248" t="s">
        <v>726</v>
      </c>
      <c r="EC51" s="248" t="s">
        <v>727</v>
      </c>
      <c r="ED51" s="248" t="s">
        <v>728</v>
      </c>
      <c r="EE51" s="248" t="s">
        <v>729</v>
      </c>
      <c r="EF51" s="248" t="s">
        <v>730</v>
      </c>
      <c r="EG51" s="249" t="s">
        <v>731</v>
      </c>
    </row>
    <row r="52" spans="1:137" ht="41.25" customHeight="1">
      <c r="A52" s="27"/>
      <c r="B52" s="28"/>
      <c r="C52" s="230" t="s">
        <v>316</v>
      </c>
      <c r="D52" s="230" t="s">
        <v>317</v>
      </c>
      <c r="E52" s="230" t="s">
        <v>318</v>
      </c>
      <c r="F52" s="230" t="s">
        <v>319</v>
      </c>
      <c r="G52" s="230" t="s">
        <v>320</v>
      </c>
      <c r="H52" s="230" t="s">
        <v>321</v>
      </c>
      <c r="I52" s="230" t="s">
        <v>322</v>
      </c>
      <c r="J52" s="230" t="s">
        <v>323</v>
      </c>
      <c r="K52" s="230" t="s">
        <v>324</v>
      </c>
      <c r="L52" s="230" t="s">
        <v>325</v>
      </c>
      <c r="M52" s="230" t="s">
        <v>326</v>
      </c>
      <c r="N52" s="230" t="s">
        <v>327</v>
      </c>
      <c r="O52" s="231" t="s">
        <v>328</v>
      </c>
      <c r="P52" s="230" t="s">
        <v>329</v>
      </c>
      <c r="Q52" s="230" t="s">
        <v>330</v>
      </c>
      <c r="R52" s="230" t="s">
        <v>331</v>
      </c>
      <c r="S52" s="230" t="s">
        <v>332</v>
      </c>
      <c r="T52" s="230" t="s">
        <v>333</v>
      </c>
      <c r="U52" s="230" t="s">
        <v>334</v>
      </c>
      <c r="V52" s="230" t="s">
        <v>335</v>
      </c>
      <c r="W52" s="230" t="s">
        <v>336</v>
      </c>
      <c r="X52" s="230" t="s">
        <v>337</v>
      </c>
      <c r="Y52" s="230" t="s">
        <v>338</v>
      </c>
      <c r="Z52" s="230" t="s">
        <v>339</v>
      </c>
      <c r="AA52" s="230" t="s">
        <v>340</v>
      </c>
      <c r="AB52" s="230" t="s">
        <v>341</v>
      </c>
      <c r="AC52" s="232" t="s">
        <v>342</v>
      </c>
      <c r="AD52" s="230" t="s">
        <v>343</v>
      </c>
      <c r="AE52" s="230" t="s">
        <v>344</v>
      </c>
      <c r="AF52" s="230" t="s">
        <v>345</v>
      </c>
      <c r="AG52" s="231" t="s">
        <v>346</v>
      </c>
      <c r="AH52" s="230" t="s">
        <v>347</v>
      </c>
      <c r="AI52" s="230" t="s">
        <v>348</v>
      </c>
      <c r="AJ52" s="230" t="s">
        <v>349</v>
      </c>
      <c r="AK52" s="230" t="s">
        <v>350</v>
      </c>
      <c r="AL52" s="230" t="s">
        <v>351</v>
      </c>
      <c r="AM52" s="230" t="s">
        <v>352</v>
      </c>
      <c r="AN52" s="230" t="s">
        <v>126</v>
      </c>
      <c r="AO52" s="230" t="s">
        <v>353</v>
      </c>
      <c r="AP52" s="230" t="s">
        <v>354</v>
      </c>
      <c r="AQ52" s="230" t="s">
        <v>355</v>
      </c>
      <c r="AR52" s="230" t="s">
        <v>356</v>
      </c>
      <c r="AS52" s="230" t="s">
        <v>127</v>
      </c>
      <c r="AT52" s="230" t="s">
        <v>357</v>
      </c>
      <c r="AU52" s="230" t="s">
        <v>358</v>
      </c>
      <c r="AV52" s="230" t="s">
        <v>359</v>
      </c>
      <c r="AW52" s="230" t="s">
        <v>360</v>
      </c>
      <c r="AX52" s="230" t="s">
        <v>128</v>
      </c>
      <c r="AY52" s="230" t="s">
        <v>361</v>
      </c>
      <c r="AZ52" s="230" t="s">
        <v>362</v>
      </c>
      <c r="BA52" s="230" t="s">
        <v>129</v>
      </c>
      <c r="BB52" s="230" t="s">
        <v>363</v>
      </c>
      <c r="BC52" s="230" t="s">
        <v>364</v>
      </c>
      <c r="BD52" s="230" t="s">
        <v>130</v>
      </c>
      <c r="BE52" s="230" t="s">
        <v>131</v>
      </c>
      <c r="BF52" s="230" t="s">
        <v>132</v>
      </c>
      <c r="BG52" s="230" t="s">
        <v>365</v>
      </c>
      <c r="BH52" s="230" t="s">
        <v>366</v>
      </c>
      <c r="BI52" s="230" t="s">
        <v>367</v>
      </c>
      <c r="BJ52" s="230" t="s">
        <v>368</v>
      </c>
      <c r="BK52" s="230" t="s">
        <v>369</v>
      </c>
      <c r="BL52" s="230" t="s">
        <v>370</v>
      </c>
      <c r="BM52" s="231" t="s">
        <v>371</v>
      </c>
      <c r="BN52" s="230" t="s">
        <v>372</v>
      </c>
      <c r="BO52" s="230" t="s">
        <v>373</v>
      </c>
      <c r="BP52" s="230" t="s">
        <v>374</v>
      </c>
      <c r="BQ52" s="230" t="s">
        <v>375</v>
      </c>
      <c r="BR52" s="230" t="s">
        <v>134</v>
      </c>
      <c r="BS52" s="230" t="s">
        <v>376</v>
      </c>
      <c r="BT52" s="230" t="s">
        <v>377</v>
      </c>
      <c r="BU52" s="230" t="s">
        <v>378</v>
      </c>
      <c r="BV52" s="230" t="s">
        <v>379</v>
      </c>
      <c r="BW52" s="230" t="s">
        <v>686</v>
      </c>
      <c r="BX52" s="250" t="s">
        <v>688</v>
      </c>
      <c r="BY52" s="230" t="s">
        <v>135</v>
      </c>
      <c r="BZ52" s="230" t="s">
        <v>381</v>
      </c>
      <c r="CA52" s="230" t="s">
        <v>382</v>
      </c>
      <c r="CB52" s="230" t="s">
        <v>135</v>
      </c>
      <c r="CC52" s="230" t="s">
        <v>383</v>
      </c>
      <c r="CD52" s="230" t="s">
        <v>138</v>
      </c>
      <c r="CE52" s="230" t="s">
        <v>689</v>
      </c>
      <c r="CF52" s="230" t="s">
        <v>691</v>
      </c>
      <c r="CG52" s="230" t="s">
        <v>693</v>
      </c>
      <c r="CH52" s="233" t="s">
        <v>695</v>
      </c>
      <c r="CI52" s="230" t="s">
        <v>387</v>
      </c>
      <c r="CJ52" s="230" t="s">
        <v>139</v>
      </c>
      <c r="CK52" s="230" t="s">
        <v>140</v>
      </c>
      <c r="CL52" s="230" t="s">
        <v>141</v>
      </c>
      <c r="CM52" s="230" t="s">
        <v>388</v>
      </c>
      <c r="CN52" s="230" t="s">
        <v>389</v>
      </c>
      <c r="CO52" s="230" t="s">
        <v>142</v>
      </c>
      <c r="CP52" s="230" t="s">
        <v>143</v>
      </c>
      <c r="CQ52" s="230" t="s">
        <v>390</v>
      </c>
      <c r="CR52" s="230" t="s">
        <v>391</v>
      </c>
      <c r="CS52" s="230" t="s">
        <v>392</v>
      </c>
      <c r="CT52" s="230" t="s">
        <v>393</v>
      </c>
      <c r="CU52" s="231" t="s">
        <v>394</v>
      </c>
      <c r="CV52" s="230" t="s">
        <v>395</v>
      </c>
      <c r="CW52" s="230" t="s">
        <v>396</v>
      </c>
      <c r="CX52" s="230" t="s">
        <v>397</v>
      </c>
      <c r="CY52" s="230" t="s">
        <v>398</v>
      </c>
      <c r="CZ52" s="230" t="s">
        <v>696</v>
      </c>
      <c r="DA52" s="230" t="s">
        <v>698</v>
      </c>
      <c r="DB52" s="230" t="s">
        <v>700</v>
      </c>
      <c r="DC52" s="230" t="s">
        <v>400</v>
      </c>
      <c r="DD52" s="230" t="s">
        <v>146</v>
      </c>
      <c r="DE52" s="230" t="s">
        <v>401</v>
      </c>
      <c r="DF52" s="230" t="s">
        <v>402</v>
      </c>
      <c r="DG52" s="230" t="s">
        <v>403</v>
      </c>
      <c r="DH52" s="230" t="s">
        <v>404</v>
      </c>
      <c r="DI52" s="230" t="s">
        <v>405</v>
      </c>
      <c r="DJ52" s="230" t="s">
        <v>406</v>
      </c>
      <c r="DK52" s="230" t="s">
        <v>148</v>
      </c>
      <c r="DL52" s="230" t="s">
        <v>407</v>
      </c>
      <c r="DM52" s="230" t="s">
        <v>408</v>
      </c>
      <c r="DN52" s="230" t="s">
        <v>149</v>
      </c>
      <c r="DO52" s="230" t="s">
        <v>409</v>
      </c>
      <c r="DP52" s="230" t="s">
        <v>410</v>
      </c>
      <c r="DQ52" s="230" t="s">
        <v>411</v>
      </c>
      <c r="DR52" s="230" t="s">
        <v>412</v>
      </c>
      <c r="DS52" s="231" t="s">
        <v>150</v>
      </c>
      <c r="DT52" s="230" t="s">
        <v>151</v>
      </c>
      <c r="DU52" s="230" t="s">
        <v>413</v>
      </c>
      <c r="DV52" s="230" t="s">
        <v>414</v>
      </c>
      <c r="DW52" s="230" t="s">
        <v>415</v>
      </c>
      <c r="DX52" s="230" t="s">
        <v>416</v>
      </c>
      <c r="DY52" s="230" t="s">
        <v>417</v>
      </c>
      <c r="DZ52" s="230" t="s">
        <v>418</v>
      </c>
      <c r="EA52" s="230" t="s">
        <v>419</v>
      </c>
      <c r="EB52" s="230" t="s">
        <v>420</v>
      </c>
      <c r="EC52" s="230" t="s">
        <v>421</v>
      </c>
      <c r="ED52" s="230" t="s">
        <v>422</v>
      </c>
      <c r="EE52" s="230" t="s">
        <v>423</v>
      </c>
      <c r="EF52" s="230" t="s">
        <v>424</v>
      </c>
      <c r="EG52" s="234" t="s">
        <v>425</v>
      </c>
    </row>
    <row r="53" spans="1:137">
      <c r="A53" s="32" t="s">
        <v>48</v>
      </c>
      <c r="B53" s="33" t="s">
        <v>118</v>
      </c>
      <c r="C53" s="58">
        <f t="shared" ref="C53:AH53" si="71">$D$46*C$50*C100</f>
        <v>0</v>
      </c>
      <c r="D53" s="58">
        <f t="shared" si="71"/>
        <v>0</v>
      </c>
      <c r="E53" s="58">
        <f t="shared" si="71"/>
        <v>0</v>
      </c>
      <c r="F53" s="58">
        <f t="shared" si="71"/>
        <v>0</v>
      </c>
      <c r="G53" s="58">
        <f t="shared" si="71"/>
        <v>0</v>
      </c>
      <c r="H53" s="58">
        <f t="shared" si="71"/>
        <v>0</v>
      </c>
      <c r="I53" s="58">
        <f t="shared" si="71"/>
        <v>0</v>
      </c>
      <c r="J53" s="58">
        <f t="shared" si="71"/>
        <v>0</v>
      </c>
      <c r="K53" s="58">
        <f t="shared" si="71"/>
        <v>0</v>
      </c>
      <c r="L53" s="58">
        <f t="shared" si="71"/>
        <v>0</v>
      </c>
      <c r="M53" s="58">
        <f t="shared" si="71"/>
        <v>0</v>
      </c>
      <c r="N53" s="58">
        <f t="shared" si="71"/>
        <v>0</v>
      </c>
      <c r="O53" s="58">
        <f t="shared" si="71"/>
        <v>0</v>
      </c>
      <c r="P53" s="58">
        <f t="shared" si="71"/>
        <v>0</v>
      </c>
      <c r="Q53" s="58">
        <f t="shared" si="71"/>
        <v>0</v>
      </c>
      <c r="R53" s="58">
        <f t="shared" si="71"/>
        <v>0</v>
      </c>
      <c r="S53" s="58">
        <f t="shared" si="71"/>
        <v>0</v>
      </c>
      <c r="T53" s="58">
        <f t="shared" si="71"/>
        <v>0</v>
      </c>
      <c r="U53" s="58">
        <f t="shared" si="71"/>
        <v>0</v>
      </c>
      <c r="V53" s="58">
        <f t="shared" si="71"/>
        <v>0</v>
      </c>
      <c r="W53" s="58">
        <f t="shared" si="71"/>
        <v>0</v>
      </c>
      <c r="X53" s="58">
        <f t="shared" si="71"/>
        <v>0</v>
      </c>
      <c r="Y53" s="58">
        <f t="shared" si="71"/>
        <v>0</v>
      </c>
      <c r="Z53" s="58">
        <f t="shared" si="71"/>
        <v>0</v>
      </c>
      <c r="AA53" s="58">
        <f t="shared" si="71"/>
        <v>0</v>
      </c>
      <c r="AB53" s="58">
        <f t="shared" si="71"/>
        <v>0</v>
      </c>
      <c r="AC53" s="58">
        <f t="shared" si="71"/>
        <v>0</v>
      </c>
      <c r="AD53" s="58">
        <f t="shared" si="71"/>
        <v>0</v>
      </c>
      <c r="AE53" s="58">
        <f t="shared" si="71"/>
        <v>0</v>
      </c>
      <c r="AF53" s="58">
        <f t="shared" si="71"/>
        <v>0</v>
      </c>
      <c r="AG53" s="58">
        <f t="shared" si="71"/>
        <v>0</v>
      </c>
      <c r="AH53" s="58">
        <f t="shared" si="71"/>
        <v>0</v>
      </c>
      <c r="AI53" s="58">
        <f t="shared" ref="AI53:BN53" si="72">$D$46*AI$50*AI100</f>
        <v>0</v>
      </c>
      <c r="AJ53" s="58">
        <f t="shared" si="72"/>
        <v>0</v>
      </c>
      <c r="AK53" s="58">
        <f t="shared" si="72"/>
        <v>0</v>
      </c>
      <c r="AL53" s="58">
        <f t="shared" si="72"/>
        <v>0</v>
      </c>
      <c r="AM53" s="58">
        <f t="shared" si="72"/>
        <v>0</v>
      </c>
      <c r="AN53" s="58">
        <f t="shared" si="72"/>
        <v>0</v>
      </c>
      <c r="AO53" s="58">
        <f t="shared" si="72"/>
        <v>0</v>
      </c>
      <c r="AP53" s="58">
        <f t="shared" si="72"/>
        <v>0</v>
      </c>
      <c r="AQ53" s="58">
        <f t="shared" si="72"/>
        <v>0</v>
      </c>
      <c r="AR53" s="58">
        <f t="shared" si="72"/>
        <v>0</v>
      </c>
      <c r="AS53" s="58">
        <f t="shared" si="72"/>
        <v>0</v>
      </c>
      <c r="AT53" s="58">
        <f t="shared" si="72"/>
        <v>0</v>
      </c>
      <c r="AU53" s="58">
        <f t="shared" si="72"/>
        <v>0</v>
      </c>
      <c r="AV53" s="58">
        <f t="shared" si="72"/>
        <v>0</v>
      </c>
      <c r="AW53" s="58">
        <f t="shared" si="72"/>
        <v>0</v>
      </c>
      <c r="AX53" s="58">
        <f t="shared" si="72"/>
        <v>0</v>
      </c>
      <c r="AY53" s="58">
        <f t="shared" si="72"/>
        <v>0</v>
      </c>
      <c r="AZ53" s="58">
        <f t="shared" si="72"/>
        <v>0</v>
      </c>
      <c r="BA53" s="58">
        <f t="shared" si="72"/>
        <v>0</v>
      </c>
      <c r="BB53" s="58">
        <f t="shared" si="72"/>
        <v>0</v>
      </c>
      <c r="BC53" s="58">
        <f t="shared" si="72"/>
        <v>0</v>
      </c>
      <c r="BD53" s="58">
        <f t="shared" si="72"/>
        <v>0</v>
      </c>
      <c r="BE53" s="58">
        <f t="shared" si="72"/>
        <v>0</v>
      </c>
      <c r="BF53" s="58">
        <f t="shared" si="72"/>
        <v>0</v>
      </c>
      <c r="BG53" s="58">
        <f t="shared" si="72"/>
        <v>0</v>
      </c>
      <c r="BH53" s="58">
        <f t="shared" si="72"/>
        <v>0</v>
      </c>
      <c r="BI53" s="58">
        <f t="shared" si="72"/>
        <v>0</v>
      </c>
      <c r="BJ53" s="58">
        <f t="shared" si="72"/>
        <v>0</v>
      </c>
      <c r="BK53" s="58">
        <f t="shared" si="72"/>
        <v>0</v>
      </c>
      <c r="BL53" s="58">
        <f t="shared" si="72"/>
        <v>0</v>
      </c>
      <c r="BM53" s="58">
        <f t="shared" si="72"/>
        <v>0</v>
      </c>
      <c r="BN53" s="58">
        <f t="shared" si="72"/>
        <v>0</v>
      </c>
      <c r="BO53" s="58">
        <f t="shared" ref="BO53:CC53" si="73">$D$46*BO$50*BO100</f>
        <v>0</v>
      </c>
      <c r="BP53" s="58">
        <f t="shared" si="73"/>
        <v>0</v>
      </c>
      <c r="BQ53" s="58">
        <f t="shared" si="73"/>
        <v>0</v>
      </c>
      <c r="BR53" s="58">
        <f t="shared" si="73"/>
        <v>0</v>
      </c>
      <c r="BS53" s="58">
        <f t="shared" si="73"/>
        <v>0</v>
      </c>
      <c r="BT53" s="58">
        <f t="shared" si="73"/>
        <v>0</v>
      </c>
      <c r="BU53" s="58">
        <f t="shared" si="73"/>
        <v>0</v>
      </c>
      <c r="BV53" s="58">
        <f t="shared" si="73"/>
        <v>0</v>
      </c>
      <c r="BW53" s="58">
        <f t="shared" si="73"/>
        <v>0</v>
      </c>
      <c r="BX53" s="58">
        <f t="shared" si="73"/>
        <v>0</v>
      </c>
      <c r="BY53" s="58">
        <f t="shared" si="73"/>
        <v>0</v>
      </c>
      <c r="BZ53" s="58">
        <f t="shared" si="73"/>
        <v>0</v>
      </c>
      <c r="CA53" s="58">
        <f t="shared" si="73"/>
        <v>0</v>
      </c>
      <c r="CB53" s="58">
        <f t="shared" si="73"/>
        <v>0</v>
      </c>
      <c r="CC53" s="58">
        <f t="shared" si="73"/>
        <v>0</v>
      </c>
      <c r="CD53" s="58">
        <f t="shared" ref="CD53:CD95" si="74">$D$46*CD$50*CH100</f>
        <v>0</v>
      </c>
      <c r="CE53" s="58">
        <f t="shared" ref="CE53:CE95" si="75">$D$46*CE$50*CI100</f>
        <v>0</v>
      </c>
      <c r="CF53" s="58">
        <f t="shared" ref="CF53:CF95" si="76">$D$46*CF$50*CJ100</f>
        <v>0</v>
      </c>
      <c r="CG53" s="58">
        <f t="shared" ref="CG53:CG95" si="77">$D$46*CG$50*CK100</f>
        <v>0</v>
      </c>
      <c r="CH53" s="58">
        <f t="shared" ref="CH53:CH95" si="78">$D$46*CH$50*CL100</f>
        <v>0</v>
      </c>
      <c r="CI53" s="58">
        <f t="shared" ref="CI53:CI95" si="79">$D$46*CI$50*CM100</f>
        <v>0</v>
      </c>
      <c r="CJ53" s="58">
        <f t="shared" ref="CJ53:CJ95" si="80">$D$46*CJ$50*CN100</f>
        <v>0</v>
      </c>
      <c r="CK53" s="58">
        <f t="shared" ref="CK53:CK95" si="81">$D$46*CK$50*CO100</f>
        <v>0</v>
      </c>
      <c r="CL53" s="58">
        <f t="shared" ref="CL53:CL95" si="82">$D$46*CL$50*CP100</f>
        <v>0</v>
      </c>
      <c r="CM53" s="58">
        <f t="shared" ref="CM53:CM95" si="83">$D$46*CM$50*CQ100</f>
        <v>0</v>
      </c>
      <c r="CN53" s="58">
        <f t="shared" ref="CN53:CN95" si="84">$D$46*CN$50*CR100</f>
        <v>0</v>
      </c>
      <c r="CO53" s="58">
        <f t="shared" ref="CO53:CO95" si="85">$D$46*CO$50*CS100</f>
        <v>0</v>
      </c>
      <c r="CP53" s="58">
        <f t="shared" ref="CP53:CP95" si="86">$D$46*CP$50*CT100</f>
        <v>0</v>
      </c>
      <c r="CQ53" s="58">
        <f t="shared" ref="CQ53:CQ95" si="87">$D$46*CQ$50*CU100</f>
        <v>0</v>
      </c>
      <c r="CR53" s="58">
        <f t="shared" ref="CR53:CR95" si="88">$D$46*CR$50*CV100</f>
        <v>0</v>
      </c>
      <c r="CS53" s="58">
        <f t="shared" ref="CS53:CS95" si="89">$D$46*CS$50*CW100</f>
        <v>0</v>
      </c>
      <c r="CT53" s="58">
        <f t="shared" ref="CT53:CT95" si="90">$D$46*CT$50*CX100</f>
        <v>0</v>
      </c>
      <c r="CU53" s="58">
        <f t="shared" ref="CU53:CU95" si="91">$D$46*CU$50*CY100</f>
        <v>0</v>
      </c>
      <c r="CV53" s="58">
        <f t="shared" ref="CV53:CV95" si="92">$D$46*CV$50*CZ100</f>
        <v>0</v>
      </c>
      <c r="CW53" s="58">
        <f t="shared" ref="CW53:CW95" si="93">$D$46*CW$50*DA100</f>
        <v>0</v>
      </c>
      <c r="CX53" s="58">
        <f t="shared" ref="CX53:CX95" si="94">$D$46*CX$50*DB100</f>
        <v>0</v>
      </c>
      <c r="CY53" s="58">
        <f t="shared" ref="CY53:CY95" si="95">$D$46*CY$50*DC100</f>
        <v>0</v>
      </c>
      <c r="CZ53" s="58">
        <f t="shared" ref="CZ53:CZ95" si="96">$D$46*CZ$50*DD100</f>
        <v>0</v>
      </c>
      <c r="DA53" s="58">
        <f t="shared" ref="DA53:DA95" si="97">$D$46*DA$50*DE100</f>
        <v>0</v>
      </c>
      <c r="DB53" s="58">
        <f t="shared" ref="DB53:DB95" si="98">$D$46*DB$50*DF100</f>
        <v>0</v>
      </c>
      <c r="DC53" s="58">
        <f t="shared" ref="DC53:DC95" si="99">$D$46*DC$50*DG100</f>
        <v>0</v>
      </c>
      <c r="DD53" s="58">
        <f t="shared" ref="DD53:DD95" si="100">$D$46*DD$50*DH100</f>
        <v>0</v>
      </c>
      <c r="DE53" s="58">
        <f t="shared" ref="DE53:DE95" si="101">$D$46*DE$50*DI100</f>
        <v>0</v>
      </c>
      <c r="DF53" s="58">
        <f t="shared" ref="DF53:DF95" si="102">$D$46*DF$50*DJ100</f>
        <v>0</v>
      </c>
      <c r="DG53" s="58">
        <f t="shared" ref="DG53:DG95" si="103">$D$46*DG$50*DK100</f>
        <v>0</v>
      </c>
      <c r="DH53" s="58">
        <f t="shared" ref="DH53:DH95" si="104">$D$46*DH$50*DL100</f>
        <v>0</v>
      </c>
      <c r="DI53" s="58">
        <f t="shared" ref="DI53:DI95" si="105">$D$46*DI$50*DM100</f>
        <v>0</v>
      </c>
      <c r="DJ53" s="58">
        <f t="shared" ref="DJ53:DJ95" si="106">$D$46*DJ$50*DN100</f>
        <v>0</v>
      </c>
      <c r="DK53" s="58">
        <f t="shared" ref="DK53:DK95" si="107">$D$46*DK$50*DO100</f>
        <v>0</v>
      </c>
      <c r="DL53" s="58">
        <f t="shared" ref="DL53:DL95" si="108">$D$46*DL$50*DP100</f>
        <v>0</v>
      </c>
      <c r="DM53" s="58">
        <f t="shared" ref="DM53:DM95" si="109">$D$46*DM$50*DQ100</f>
        <v>0</v>
      </c>
      <c r="DN53" s="58">
        <f t="shared" ref="DN53:DN95" si="110">$D$46*DN$50*DR100</f>
        <v>0</v>
      </c>
      <c r="DO53" s="58">
        <f t="shared" ref="DO53:DO95" si="111">$D$46*DO$50*DS100</f>
        <v>0</v>
      </c>
      <c r="DP53" s="58">
        <f t="shared" ref="DP53:DP95" si="112">$D$46*DP$50*DT100</f>
        <v>0</v>
      </c>
      <c r="DQ53" s="58">
        <f t="shared" ref="DQ53:DQ95" si="113">$D$46*DQ$50*DU100</f>
        <v>0</v>
      </c>
      <c r="DR53" s="58">
        <f t="shared" ref="DR53:DR95" si="114">$D$46*DR$50*DV100</f>
        <v>0</v>
      </c>
      <c r="DS53" s="58">
        <f t="shared" ref="DS53:DS95" si="115">$D$46*DS$50*DW100</f>
        <v>0</v>
      </c>
      <c r="DT53" s="58">
        <f t="shared" ref="DT53:DT95" si="116">$D$46*DT$50*DX100</f>
        <v>0</v>
      </c>
      <c r="DU53" s="58">
        <f t="shared" ref="DU53:DU95" si="117">$D$46*DU$50*DY100</f>
        <v>0</v>
      </c>
      <c r="DV53" s="58">
        <f t="shared" ref="DV53:DV95" si="118">$D$46*DV$50*DZ100</f>
        <v>0</v>
      </c>
      <c r="DW53" s="58">
        <f t="shared" ref="DW53:DW95" si="119">$D$46*DW$50*EA100</f>
        <v>0</v>
      </c>
      <c r="DX53" s="58">
        <f t="shared" ref="DX53:DX95" si="120">$D$46*DX$50*EB100</f>
        <v>0</v>
      </c>
      <c r="DY53" s="58">
        <f t="shared" ref="DY53:DY95" si="121">$D$46*DY$50*EC100</f>
        <v>0</v>
      </c>
      <c r="DZ53" s="58">
        <f t="shared" ref="DZ53:DZ95" si="122">$D$46*DZ$50*ED100</f>
        <v>0</v>
      </c>
      <c r="EA53" s="58">
        <f t="shared" ref="EA53:EA95" si="123">$D$46*EA$50*EE100</f>
        <v>0</v>
      </c>
      <c r="EB53" s="58">
        <f t="shared" ref="EB53:EB95" si="124">$D$46*EB$50*EF100</f>
        <v>0</v>
      </c>
      <c r="EC53" s="58">
        <f t="shared" ref="EC53:EC95" si="125">$D$46*EC$50*EG100</f>
        <v>0</v>
      </c>
      <c r="ED53" s="58">
        <f t="shared" ref="ED53:ED95" si="126">$D$46*ED$50*EH100</f>
        <v>0</v>
      </c>
      <c r="EE53" s="58">
        <f t="shared" ref="EE53:EE95" si="127">$D$46*EE$50*EI100</f>
        <v>0</v>
      </c>
      <c r="EF53" s="58">
        <f t="shared" ref="EF53:EF95" si="128">$D$46*EF$50*EJ100</f>
        <v>0</v>
      </c>
      <c r="EG53" s="59">
        <f t="shared" ref="EG53:EG95" si="129">$D$46*EG$50*EK100</f>
        <v>0</v>
      </c>
    </row>
    <row r="54" spans="1:137">
      <c r="A54" s="36" t="s">
        <v>49</v>
      </c>
      <c r="B54" s="37" t="s">
        <v>119</v>
      </c>
      <c r="C54" s="60">
        <f t="shared" ref="C54:AH54" si="130">$D$46*C$50*C101</f>
        <v>0</v>
      </c>
      <c r="D54" s="60">
        <f t="shared" si="130"/>
        <v>0</v>
      </c>
      <c r="E54" s="60">
        <f t="shared" si="130"/>
        <v>0</v>
      </c>
      <c r="F54" s="60">
        <f t="shared" si="130"/>
        <v>0</v>
      </c>
      <c r="G54" s="60">
        <f t="shared" si="130"/>
        <v>0</v>
      </c>
      <c r="H54" s="60">
        <f t="shared" si="130"/>
        <v>0</v>
      </c>
      <c r="I54" s="60">
        <f t="shared" si="130"/>
        <v>0</v>
      </c>
      <c r="J54" s="60">
        <f t="shared" si="130"/>
        <v>0</v>
      </c>
      <c r="K54" s="60">
        <f t="shared" si="130"/>
        <v>0</v>
      </c>
      <c r="L54" s="60">
        <f t="shared" si="130"/>
        <v>0</v>
      </c>
      <c r="M54" s="60">
        <f t="shared" si="130"/>
        <v>0</v>
      </c>
      <c r="N54" s="60">
        <f t="shared" si="130"/>
        <v>0</v>
      </c>
      <c r="O54" s="60">
        <f t="shared" si="130"/>
        <v>0</v>
      </c>
      <c r="P54" s="60">
        <f t="shared" si="130"/>
        <v>0</v>
      </c>
      <c r="Q54" s="60">
        <f t="shared" si="130"/>
        <v>0</v>
      </c>
      <c r="R54" s="60">
        <f t="shared" si="130"/>
        <v>0</v>
      </c>
      <c r="S54" s="60">
        <f t="shared" si="130"/>
        <v>0</v>
      </c>
      <c r="T54" s="60">
        <f t="shared" si="130"/>
        <v>0</v>
      </c>
      <c r="U54" s="60">
        <f t="shared" si="130"/>
        <v>0</v>
      </c>
      <c r="V54" s="60">
        <f t="shared" si="130"/>
        <v>0</v>
      </c>
      <c r="W54" s="60">
        <f t="shared" si="130"/>
        <v>0</v>
      </c>
      <c r="X54" s="60">
        <f t="shared" si="130"/>
        <v>0</v>
      </c>
      <c r="Y54" s="60">
        <f t="shared" si="130"/>
        <v>0</v>
      </c>
      <c r="Z54" s="60">
        <f t="shared" si="130"/>
        <v>0</v>
      </c>
      <c r="AA54" s="60">
        <f t="shared" si="130"/>
        <v>0</v>
      </c>
      <c r="AB54" s="60">
        <f t="shared" si="130"/>
        <v>0</v>
      </c>
      <c r="AC54" s="60">
        <f t="shared" si="130"/>
        <v>0</v>
      </c>
      <c r="AD54" s="60">
        <f t="shared" si="130"/>
        <v>0</v>
      </c>
      <c r="AE54" s="60">
        <f t="shared" si="130"/>
        <v>0</v>
      </c>
      <c r="AF54" s="60">
        <f t="shared" si="130"/>
        <v>0</v>
      </c>
      <c r="AG54" s="60">
        <f t="shared" si="130"/>
        <v>0</v>
      </c>
      <c r="AH54" s="60">
        <f t="shared" si="130"/>
        <v>0</v>
      </c>
      <c r="AI54" s="60">
        <f t="shared" ref="AI54:BN54" si="131">$D$46*AI$50*AI101</f>
        <v>0</v>
      </c>
      <c r="AJ54" s="60">
        <f t="shared" si="131"/>
        <v>0</v>
      </c>
      <c r="AK54" s="60">
        <f t="shared" si="131"/>
        <v>0</v>
      </c>
      <c r="AL54" s="60">
        <f t="shared" si="131"/>
        <v>0</v>
      </c>
      <c r="AM54" s="60">
        <f t="shared" si="131"/>
        <v>0</v>
      </c>
      <c r="AN54" s="60">
        <f t="shared" si="131"/>
        <v>0</v>
      </c>
      <c r="AO54" s="60">
        <f t="shared" si="131"/>
        <v>0</v>
      </c>
      <c r="AP54" s="60">
        <f t="shared" si="131"/>
        <v>0</v>
      </c>
      <c r="AQ54" s="60">
        <f t="shared" si="131"/>
        <v>0</v>
      </c>
      <c r="AR54" s="60">
        <f t="shared" si="131"/>
        <v>0</v>
      </c>
      <c r="AS54" s="60">
        <f t="shared" si="131"/>
        <v>0</v>
      </c>
      <c r="AT54" s="60">
        <f t="shared" si="131"/>
        <v>0</v>
      </c>
      <c r="AU54" s="60">
        <f t="shared" si="131"/>
        <v>0</v>
      </c>
      <c r="AV54" s="60">
        <f t="shared" si="131"/>
        <v>0</v>
      </c>
      <c r="AW54" s="60">
        <f t="shared" si="131"/>
        <v>0</v>
      </c>
      <c r="AX54" s="60">
        <f t="shared" si="131"/>
        <v>0</v>
      </c>
      <c r="AY54" s="60">
        <f t="shared" si="131"/>
        <v>0</v>
      </c>
      <c r="AZ54" s="60">
        <f t="shared" si="131"/>
        <v>0</v>
      </c>
      <c r="BA54" s="60">
        <f t="shared" si="131"/>
        <v>0</v>
      </c>
      <c r="BB54" s="60">
        <f t="shared" si="131"/>
        <v>0</v>
      </c>
      <c r="BC54" s="60">
        <f t="shared" si="131"/>
        <v>0</v>
      </c>
      <c r="BD54" s="60">
        <f t="shared" si="131"/>
        <v>0</v>
      </c>
      <c r="BE54" s="60">
        <f t="shared" si="131"/>
        <v>0</v>
      </c>
      <c r="BF54" s="60">
        <f t="shared" si="131"/>
        <v>0</v>
      </c>
      <c r="BG54" s="60">
        <f t="shared" si="131"/>
        <v>0</v>
      </c>
      <c r="BH54" s="60">
        <f t="shared" si="131"/>
        <v>0</v>
      </c>
      <c r="BI54" s="60">
        <f t="shared" si="131"/>
        <v>0</v>
      </c>
      <c r="BJ54" s="60">
        <f t="shared" si="131"/>
        <v>0</v>
      </c>
      <c r="BK54" s="60">
        <f t="shared" si="131"/>
        <v>0</v>
      </c>
      <c r="BL54" s="60">
        <f t="shared" si="131"/>
        <v>0</v>
      </c>
      <c r="BM54" s="60">
        <f t="shared" si="131"/>
        <v>0</v>
      </c>
      <c r="BN54" s="60">
        <f t="shared" si="131"/>
        <v>0</v>
      </c>
      <c r="BO54" s="60">
        <f t="shared" ref="BO54:CC54" si="132">$D$46*BO$50*BO101</f>
        <v>0</v>
      </c>
      <c r="BP54" s="60">
        <f t="shared" si="132"/>
        <v>0</v>
      </c>
      <c r="BQ54" s="60">
        <f t="shared" si="132"/>
        <v>0</v>
      </c>
      <c r="BR54" s="60">
        <f t="shared" si="132"/>
        <v>0</v>
      </c>
      <c r="BS54" s="60">
        <f t="shared" si="132"/>
        <v>0</v>
      </c>
      <c r="BT54" s="60">
        <f t="shared" si="132"/>
        <v>0</v>
      </c>
      <c r="BU54" s="60">
        <f t="shared" si="132"/>
        <v>0</v>
      </c>
      <c r="BV54" s="60">
        <f t="shared" si="132"/>
        <v>0</v>
      </c>
      <c r="BW54" s="60">
        <f t="shared" si="132"/>
        <v>0</v>
      </c>
      <c r="BX54" s="60">
        <f t="shared" si="132"/>
        <v>0</v>
      </c>
      <c r="BY54" s="60">
        <f t="shared" si="132"/>
        <v>0</v>
      </c>
      <c r="BZ54" s="60">
        <f t="shared" si="132"/>
        <v>0</v>
      </c>
      <c r="CA54" s="60">
        <f t="shared" si="132"/>
        <v>0</v>
      </c>
      <c r="CB54" s="60">
        <f t="shared" si="132"/>
        <v>0</v>
      </c>
      <c r="CC54" s="60">
        <f t="shared" si="132"/>
        <v>0</v>
      </c>
      <c r="CD54" s="60">
        <f t="shared" si="74"/>
        <v>0</v>
      </c>
      <c r="CE54" s="60">
        <f t="shared" si="75"/>
        <v>0</v>
      </c>
      <c r="CF54" s="60">
        <f t="shared" si="76"/>
        <v>0</v>
      </c>
      <c r="CG54" s="60">
        <f t="shared" si="77"/>
        <v>0</v>
      </c>
      <c r="CH54" s="60">
        <f t="shared" si="78"/>
        <v>0</v>
      </c>
      <c r="CI54" s="60">
        <f t="shared" si="79"/>
        <v>0</v>
      </c>
      <c r="CJ54" s="60">
        <f t="shared" si="80"/>
        <v>0</v>
      </c>
      <c r="CK54" s="60">
        <f t="shared" si="81"/>
        <v>0</v>
      </c>
      <c r="CL54" s="60">
        <f t="shared" si="82"/>
        <v>0</v>
      </c>
      <c r="CM54" s="60">
        <f t="shared" si="83"/>
        <v>0</v>
      </c>
      <c r="CN54" s="60">
        <f t="shared" si="84"/>
        <v>0</v>
      </c>
      <c r="CO54" s="60">
        <f t="shared" si="85"/>
        <v>0</v>
      </c>
      <c r="CP54" s="60">
        <f t="shared" si="86"/>
        <v>0</v>
      </c>
      <c r="CQ54" s="60">
        <f t="shared" si="87"/>
        <v>0</v>
      </c>
      <c r="CR54" s="60">
        <f t="shared" si="88"/>
        <v>0</v>
      </c>
      <c r="CS54" s="60">
        <f t="shared" si="89"/>
        <v>0</v>
      </c>
      <c r="CT54" s="60">
        <f t="shared" si="90"/>
        <v>0</v>
      </c>
      <c r="CU54" s="60">
        <f t="shared" si="91"/>
        <v>0</v>
      </c>
      <c r="CV54" s="60">
        <f t="shared" si="92"/>
        <v>0</v>
      </c>
      <c r="CW54" s="60">
        <f t="shared" si="93"/>
        <v>0</v>
      </c>
      <c r="CX54" s="60">
        <f t="shared" si="94"/>
        <v>0</v>
      </c>
      <c r="CY54" s="60">
        <f t="shared" si="95"/>
        <v>0</v>
      </c>
      <c r="CZ54" s="60">
        <f t="shared" si="96"/>
        <v>0</v>
      </c>
      <c r="DA54" s="60">
        <f t="shared" si="97"/>
        <v>0</v>
      </c>
      <c r="DB54" s="60">
        <f t="shared" si="98"/>
        <v>0</v>
      </c>
      <c r="DC54" s="60">
        <f t="shared" si="99"/>
        <v>0</v>
      </c>
      <c r="DD54" s="60">
        <f t="shared" si="100"/>
        <v>0</v>
      </c>
      <c r="DE54" s="60">
        <f t="shared" si="101"/>
        <v>0</v>
      </c>
      <c r="DF54" s="60">
        <f t="shared" si="102"/>
        <v>0</v>
      </c>
      <c r="DG54" s="60">
        <f t="shared" si="103"/>
        <v>0</v>
      </c>
      <c r="DH54" s="60">
        <f t="shared" si="104"/>
        <v>0</v>
      </c>
      <c r="DI54" s="60">
        <f t="shared" si="105"/>
        <v>0</v>
      </c>
      <c r="DJ54" s="60">
        <f t="shared" si="106"/>
        <v>0</v>
      </c>
      <c r="DK54" s="60">
        <f t="shared" si="107"/>
        <v>0</v>
      </c>
      <c r="DL54" s="60">
        <f t="shared" si="108"/>
        <v>0</v>
      </c>
      <c r="DM54" s="60">
        <f t="shared" si="109"/>
        <v>0</v>
      </c>
      <c r="DN54" s="60">
        <f t="shared" si="110"/>
        <v>0</v>
      </c>
      <c r="DO54" s="60">
        <f t="shared" si="111"/>
        <v>0</v>
      </c>
      <c r="DP54" s="60">
        <f t="shared" si="112"/>
        <v>0</v>
      </c>
      <c r="DQ54" s="60">
        <f t="shared" si="113"/>
        <v>0</v>
      </c>
      <c r="DR54" s="60">
        <f t="shared" si="114"/>
        <v>0</v>
      </c>
      <c r="DS54" s="60">
        <f t="shared" si="115"/>
        <v>0</v>
      </c>
      <c r="DT54" s="60">
        <f t="shared" si="116"/>
        <v>0</v>
      </c>
      <c r="DU54" s="60">
        <f t="shared" si="117"/>
        <v>0</v>
      </c>
      <c r="DV54" s="60">
        <f t="shared" si="118"/>
        <v>0</v>
      </c>
      <c r="DW54" s="60">
        <f t="shared" si="119"/>
        <v>0</v>
      </c>
      <c r="DX54" s="60">
        <f t="shared" si="120"/>
        <v>0</v>
      </c>
      <c r="DY54" s="60">
        <f t="shared" si="121"/>
        <v>0</v>
      </c>
      <c r="DZ54" s="60">
        <f t="shared" si="122"/>
        <v>0</v>
      </c>
      <c r="EA54" s="60">
        <f t="shared" si="123"/>
        <v>0</v>
      </c>
      <c r="EB54" s="60">
        <f t="shared" si="124"/>
        <v>0</v>
      </c>
      <c r="EC54" s="60">
        <f t="shared" si="125"/>
        <v>0</v>
      </c>
      <c r="ED54" s="60">
        <f t="shared" si="126"/>
        <v>0</v>
      </c>
      <c r="EE54" s="60">
        <f t="shared" si="127"/>
        <v>0</v>
      </c>
      <c r="EF54" s="60">
        <f t="shared" si="128"/>
        <v>0</v>
      </c>
      <c r="EG54" s="61">
        <f t="shared" si="129"/>
        <v>0</v>
      </c>
    </row>
    <row r="55" spans="1:137">
      <c r="A55" s="36" t="s">
        <v>50</v>
      </c>
      <c r="B55" s="37" t="s">
        <v>120</v>
      </c>
      <c r="C55" s="60">
        <f t="shared" ref="C55:AH55" si="133">$D$46*C$50*C102</f>
        <v>0</v>
      </c>
      <c r="D55" s="60">
        <f t="shared" si="133"/>
        <v>0</v>
      </c>
      <c r="E55" s="60">
        <f t="shared" si="133"/>
        <v>0</v>
      </c>
      <c r="F55" s="60">
        <f t="shared" si="133"/>
        <v>0</v>
      </c>
      <c r="G55" s="60">
        <f t="shared" si="133"/>
        <v>0</v>
      </c>
      <c r="H55" s="60">
        <f t="shared" si="133"/>
        <v>0</v>
      </c>
      <c r="I55" s="60">
        <f t="shared" si="133"/>
        <v>0</v>
      </c>
      <c r="J55" s="60">
        <f t="shared" si="133"/>
        <v>0</v>
      </c>
      <c r="K55" s="60">
        <f t="shared" si="133"/>
        <v>0</v>
      </c>
      <c r="L55" s="60">
        <f t="shared" si="133"/>
        <v>0</v>
      </c>
      <c r="M55" s="60">
        <f t="shared" si="133"/>
        <v>0</v>
      </c>
      <c r="N55" s="60">
        <f t="shared" si="133"/>
        <v>0</v>
      </c>
      <c r="O55" s="60">
        <f t="shared" si="133"/>
        <v>0</v>
      </c>
      <c r="P55" s="60">
        <f t="shared" si="133"/>
        <v>0</v>
      </c>
      <c r="Q55" s="60">
        <f t="shared" si="133"/>
        <v>0</v>
      </c>
      <c r="R55" s="60">
        <f t="shared" si="133"/>
        <v>0</v>
      </c>
      <c r="S55" s="60">
        <f t="shared" si="133"/>
        <v>0</v>
      </c>
      <c r="T55" s="60">
        <f t="shared" si="133"/>
        <v>0</v>
      </c>
      <c r="U55" s="60">
        <f t="shared" si="133"/>
        <v>0</v>
      </c>
      <c r="V55" s="60">
        <f t="shared" si="133"/>
        <v>0</v>
      </c>
      <c r="W55" s="60">
        <f t="shared" si="133"/>
        <v>0</v>
      </c>
      <c r="X55" s="60">
        <f t="shared" si="133"/>
        <v>0</v>
      </c>
      <c r="Y55" s="60">
        <f t="shared" si="133"/>
        <v>0</v>
      </c>
      <c r="Z55" s="60">
        <f t="shared" si="133"/>
        <v>0</v>
      </c>
      <c r="AA55" s="60">
        <f t="shared" si="133"/>
        <v>0</v>
      </c>
      <c r="AB55" s="60">
        <f t="shared" si="133"/>
        <v>0</v>
      </c>
      <c r="AC55" s="60">
        <f t="shared" si="133"/>
        <v>0</v>
      </c>
      <c r="AD55" s="60">
        <f t="shared" si="133"/>
        <v>0</v>
      </c>
      <c r="AE55" s="60">
        <f t="shared" si="133"/>
        <v>0</v>
      </c>
      <c r="AF55" s="60">
        <f t="shared" si="133"/>
        <v>0</v>
      </c>
      <c r="AG55" s="60">
        <f t="shared" si="133"/>
        <v>0</v>
      </c>
      <c r="AH55" s="60">
        <f t="shared" si="133"/>
        <v>0</v>
      </c>
      <c r="AI55" s="60">
        <f t="shared" ref="AI55:BN55" si="134">$D$46*AI$50*AI102</f>
        <v>0</v>
      </c>
      <c r="AJ55" s="60">
        <f t="shared" si="134"/>
        <v>0</v>
      </c>
      <c r="AK55" s="60">
        <f t="shared" si="134"/>
        <v>0</v>
      </c>
      <c r="AL55" s="60">
        <f t="shared" si="134"/>
        <v>0</v>
      </c>
      <c r="AM55" s="60">
        <f t="shared" si="134"/>
        <v>0</v>
      </c>
      <c r="AN55" s="60">
        <f t="shared" si="134"/>
        <v>0</v>
      </c>
      <c r="AO55" s="60">
        <f t="shared" si="134"/>
        <v>0</v>
      </c>
      <c r="AP55" s="60">
        <f t="shared" si="134"/>
        <v>0</v>
      </c>
      <c r="AQ55" s="60">
        <f t="shared" si="134"/>
        <v>0</v>
      </c>
      <c r="AR55" s="60">
        <f t="shared" si="134"/>
        <v>0</v>
      </c>
      <c r="AS55" s="60">
        <f t="shared" si="134"/>
        <v>0</v>
      </c>
      <c r="AT55" s="60">
        <f t="shared" si="134"/>
        <v>0</v>
      </c>
      <c r="AU55" s="60">
        <f t="shared" si="134"/>
        <v>0</v>
      </c>
      <c r="AV55" s="60">
        <f t="shared" si="134"/>
        <v>0</v>
      </c>
      <c r="AW55" s="60">
        <f t="shared" si="134"/>
        <v>0</v>
      </c>
      <c r="AX55" s="60">
        <f t="shared" si="134"/>
        <v>0</v>
      </c>
      <c r="AY55" s="60">
        <f t="shared" si="134"/>
        <v>0</v>
      </c>
      <c r="AZ55" s="60">
        <f t="shared" si="134"/>
        <v>0</v>
      </c>
      <c r="BA55" s="60">
        <f t="shared" si="134"/>
        <v>0</v>
      </c>
      <c r="BB55" s="60">
        <f t="shared" si="134"/>
        <v>0</v>
      </c>
      <c r="BC55" s="60">
        <f t="shared" si="134"/>
        <v>0</v>
      </c>
      <c r="BD55" s="60">
        <f t="shared" si="134"/>
        <v>0</v>
      </c>
      <c r="BE55" s="60">
        <f t="shared" si="134"/>
        <v>0</v>
      </c>
      <c r="BF55" s="60">
        <f t="shared" si="134"/>
        <v>0</v>
      </c>
      <c r="BG55" s="60">
        <f t="shared" si="134"/>
        <v>0</v>
      </c>
      <c r="BH55" s="60">
        <f t="shared" si="134"/>
        <v>0</v>
      </c>
      <c r="BI55" s="60">
        <f t="shared" si="134"/>
        <v>0</v>
      </c>
      <c r="BJ55" s="60">
        <f t="shared" si="134"/>
        <v>0</v>
      </c>
      <c r="BK55" s="60">
        <f t="shared" si="134"/>
        <v>0</v>
      </c>
      <c r="BL55" s="60">
        <f t="shared" si="134"/>
        <v>0</v>
      </c>
      <c r="BM55" s="60">
        <f t="shared" si="134"/>
        <v>0</v>
      </c>
      <c r="BN55" s="60">
        <f t="shared" si="134"/>
        <v>0</v>
      </c>
      <c r="BO55" s="60">
        <f t="shared" ref="BO55:CC55" si="135">$D$46*BO$50*BO102</f>
        <v>0</v>
      </c>
      <c r="BP55" s="60">
        <f t="shared" si="135"/>
        <v>0</v>
      </c>
      <c r="BQ55" s="60">
        <f t="shared" si="135"/>
        <v>0</v>
      </c>
      <c r="BR55" s="60">
        <f t="shared" si="135"/>
        <v>0</v>
      </c>
      <c r="BS55" s="60">
        <f t="shared" si="135"/>
        <v>0</v>
      </c>
      <c r="BT55" s="60">
        <f t="shared" si="135"/>
        <v>0</v>
      </c>
      <c r="BU55" s="60">
        <f t="shared" si="135"/>
        <v>0</v>
      </c>
      <c r="BV55" s="60">
        <f t="shared" si="135"/>
        <v>0</v>
      </c>
      <c r="BW55" s="60">
        <f t="shared" si="135"/>
        <v>0</v>
      </c>
      <c r="BX55" s="60">
        <f t="shared" si="135"/>
        <v>0</v>
      </c>
      <c r="BY55" s="60">
        <f t="shared" si="135"/>
        <v>0</v>
      </c>
      <c r="BZ55" s="60">
        <f t="shared" si="135"/>
        <v>0</v>
      </c>
      <c r="CA55" s="60">
        <f t="shared" si="135"/>
        <v>0</v>
      </c>
      <c r="CB55" s="60">
        <f t="shared" si="135"/>
        <v>0</v>
      </c>
      <c r="CC55" s="60">
        <f t="shared" si="135"/>
        <v>0</v>
      </c>
      <c r="CD55" s="60">
        <f t="shared" si="74"/>
        <v>0</v>
      </c>
      <c r="CE55" s="60">
        <f t="shared" si="75"/>
        <v>0</v>
      </c>
      <c r="CF55" s="60">
        <f t="shared" si="76"/>
        <v>0</v>
      </c>
      <c r="CG55" s="60">
        <f t="shared" si="77"/>
        <v>0</v>
      </c>
      <c r="CH55" s="60">
        <f t="shared" si="78"/>
        <v>0</v>
      </c>
      <c r="CI55" s="60">
        <f t="shared" si="79"/>
        <v>0</v>
      </c>
      <c r="CJ55" s="60">
        <f t="shared" si="80"/>
        <v>0</v>
      </c>
      <c r="CK55" s="60">
        <f t="shared" si="81"/>
        <v>0</v>
      </c>
      <c r="CL55" s="60">
        <f t="shared" si="82"/>
        <v>0</v>
      </c>
      <c r="CM55" s="60">
        <f t="shared" si="83"/>
        <v>0</v>
      </c>
      <c r="CN55" s="60">
        <f t="shared" si="84"/>
        <v>0</v>
      </c>
      <c r="CO55" s="60">
        <f t="shared" si="85"/>
        <v>0</v>
      </c>
      <c r="CP55" s="60">
        <f t="shared" si="86"/>
        <v>0</v>
      </c>
      <c r="CQ55" s="60">
        <f t="shared" si="87"/>
        <v>0</v>
      </c>
      <c r="CR55" s="60">
        <f t="shared" si="88"/>
        <v>0</v>
      </c>
      <c r="CS55" s="60">
        <f t="shared" si="89"/>
        <v>0</v>
      </c>
      <c r="CT55" s="60">
        <f t="shared" si="90"/>
        <v>0</v>
      </c>
      <c r="CU55" s="60">
        <f t="shared" si="91"/>
        <v>0</v>
      </c>
      <c r="CV55" s="60">
        <f t="shared" si="92"/>
        <v>0</v>
      </c>
      <c r="CW55" s="60">
        <f t="shared" si="93"/>
        <v>0</v>
      </c>
      <c r="CX55" s="60">
        <f t="shared" si="94"/>
        <v>0</v>
      </c>
      <c r="CY55" s="60">
        <f t="shared" si="95"/>
        <v>0</v>
      </c>
      <c r="CZ55" s="60">
        <f t="shared" si="96"/>
        <v>0</v>
      </c>
      <c r="DA55" s="60">
        <f t="shared" si="97"/>
        <v>0</v>
      </c>
      <c r="DB55" s="60">
        <f t="shared" si="98"/>
        <v>0</v>
      </c>
      <c r="DC55" s="60">
        <f t="shared" si="99"/>
        <v>0</v>
      </c>
      <c r="DD55" s="60">
        <f t="shared" si="100"/>
        <v>0</v>
      </c>
      <c r="DE55" s="60">
        <f t="shared" si="101"/>
        <v>0</v>
      </c>
      <c r="DF55" s="60">
        <f t="shared" si="102"/>
        <v>0</v>
      </c>
      <c r="DG55" s="60">
        <f t="shared" si="103"/>
        <v>0</v>
      </c>
      <c r="DH55" s="60">
        <f t="shared" si="104"/>
        <v>0</v>
      </c>
      <c r="DI55" s="60">
        <f t="shared" si="105"/>
        <v>0</v>
      </c>
      <c r="DJ55" s="60">
        <f t="shared" si="106"/>
        <v>0</v>
      </c>
      <c r="DK55" s="60">
        <f t="shared" si="107"/>
        <v>0</v>
      </c>
      <c r="DL55" s="60">
        <f t="shared" si="108"/>
        <v>0</v>
      </c>
      <c r="DM55" s="60">
        <f t="shared" si="109"/>
        <v>0</v>
      </c>
      <c r="DN55" s="60">
        <f t="shared" si="110"/>
        <v>0</v>
      </c>
      <c r="DO55" s="60">
        <f t="shared" si="111"/>
        <v>0</v>
      </c>
      <c r="DP55" s="60">
        <f t="shared" si="112"/>
        <v>0</v>
      </c>
      <c r="DQ55" s="60">
        <f t="shared" si="113"/>
        <v>0</v>
      </c>
      <c r="DR55" s="60">
        <f t="shared" si="114"/>
        <v>0</v>
      </c>
      <c r="DS55" s="60">
        <f t="shared" si="115"/>
        <v>0</v>
      </c>
      <c r="DT55" s="60">
        <f t="shared" si="116"/>
        <v>0</v>
      </c>
      <c r="DU55" s="60">
        <f t="shared" si="117"/>
        <v>0</v>
      </c>
      <c r="DV55" s="60">
        <f t="shared" si="118"/>
        <v>0</v>
      </c>
      <c r="DW55" s="60">
        <f t="shared" si="119"/>
        <v>0</v>
      </c>
      <c r="DX55" s="60">
        <f t="shared" si="120"/>
        <v>0</v>
      </c>
      <c r="DY55" s="60">
        <f t="shared" si="121"/>
        <v>0</v>
      </c>
      <c r="DZ55" s="60">
        <f t="shared" si="122"/>
        <v>0</v>
      </c>
      <c r="EA55" s="60">
        <f t="shared" si="123"/>
        <v>0</v>
      </c>
      <c r="EB55" s="60">
        <f t="shared" si="124"/>
        <v>0</v>
      </c>
      <c r="EC55" s="60">
        <f t="shared" si="125"/>
        <v>0</v>
      </c>
      <c r="ED55" s="60">
        <f t="shared" si="126"/>
        <v>0</v>
      </c>
      <c r="EE55" s="60">
        <f t="shared" si="127"/>
        <v>0</v>
      </c>
      <c r="EF55" s="60">
        <f t="shared" si="128"/>
        <v>0</v>
      </c>
      <c r="EG55" s="61">
        <f t="shared" si="129"/>
        <v>0</v>
      </c>
    </row>
    <row r="56" spans="1:137">
      <c r="A56" s="36" t="s">
        <v>51</v>
      </c>
      <c r="B56" s="37" t="s">
        <v>121</v>
      </c>
      <c r="C56" s="60">
        <f t="shared" ref="C56:AH56" si="136">$D$46*C$50*C103</f>
        <v>0</v>
      </c>
      <c r="D56" s="60">
        <f t="shared" si="136"/>
        <v>0</v>
      </c>
      <c r="E56" s="60">
        <f t="shared" si="136"/>
        <v>0</v>
      </c>
      <c r="F56" s="60">
        <f t="shared" si="136"/>
        <v>0</v>
      </c>
      <c r="G56" s="60">
        <f t="shared" si="136"/>
        <v>0</v>
      </c>
      <c r="H56" s="60">
        <f t="shared" si="136"/>
        <v>0</v>
      </c>
      <c r="I56" s="60">
        <f t="shared" si="136"/>
        <v>0</v>
      </c>
      <c r="J56" s="60">
        <f t="shared" si="136"/>
        <v>0</v>
      </c>
      <c r="K56" s="60">
        <f t="shared" si="136"/>
        <v>0</v>
      </c>
      <c r="L56" s="60">
        <f t="shared" si="136"/>
        <v>0</v>
      </c>
      <c r="M56" s="60">
        <f t="shared" si="136"/>
        <v>0</v>
      </c>
      <c r="N56" s="60">
        <f t="shared" si="136"/>
        <v>0</v>
      </c>
      <c r="O56" s="60">
        <f t="shared" si="136"/>
        <v>0</v>
      </c>
      <c r="P56" s="60">
        <f t="shared" si="136"/>
        <v>0</v>
      </c>
      <c r="Q56" s="60">
        <f t="shared" si="136"/>
        <v>0</v>
      </c>
      <c r="R56" s="60">
        <f t="shared" si="136"/>
        <v>0</v>
      </c>
      <c r="S56" s="60">
        <f t="shared" si="136"/>
        <v>0</v>
      </c>
      <c r="T56" s="60">
        <f t="shared" si="136"/>
        <v>0</v>
      </c>
      <c r="U56" s="60">
        <f t="shared" si="136"/>
        <v>0</v>
      </c>
      <c r="V56" s="60">
        <f t="shared" si="136"/>
        <v>0</v>
      </c>
      <c r="W56" s="60">
        <f t="shared" si="136"/>
        <v>0</v>
      </c>
      <c r="X56" s="60">
        <f t="shared" si="136"/>
        <v>0</v>
      </c>
      <c r="Y56" s="60">
        <f t="shared" si="136"/>
        <v>0</v>
      </c>
      <c r="Z56" s="60">
        <f t="shared" si="136"/>
        <v>0</v>
      </c>
      <c r="AA56" s="60">
        <f t="shared" si="136"/>
        <v>0</v>
      </c>
      <c r="AB56" s="60">
        <f t="shared" si="136"/>
        <v>0</v>
      </c>
      <c r="AC56" s="60">
        <f t="shared" si="136"/>
        <v>0</v>
      </c>
      <c r="AD56" s="60">
        <f t="shared" si="136"/>
        <v>0</v>
      </c>
      <c r="AE56" s="60">
        <f t="shared" si="136"/>
        <v>0</v>
      </c>
      <c r="AF56" s="60">
        <f t="shared" si="136"/>
        <v>0</v>
      </c>
      <c r="AG56" s="60">
        <f t="shared" si="136"/>
        <v>0</v>
      </c>
      <c r="AH56" s="60">
        <f t="shared" si="136"/>
        <v>0</v>
      </c>
      <c r="AI56" s="60">
        <f t="shared" ref="AI56:BN56" si="137">$D$46*AI$50*AI103</f>
        <v>0</v>
      </c>
      <c r="AJ56" s="60">
        <f t="shared" si="137"/>
        <v>0</v>
      </c>
      <c r="AK56" s="60">
        <f t="shared" si="137"/>
        <v>0</v>
      </c>
      <c r="AL56" s="60">
        <f t="shared" si="137"/>
        <v>0</v>
      </c>
      <c r="AM56" s="60">
        <f t="shared" si="137"/>
        <v>0</v>
      </c>
      <c r="AN56" s="60">
        <f t="shared" si="137"/>
        <v>0</v>
      </c>
      <c r="AO56" s="60">
        <f t="shared" si="137"/>
        <v>0</v>
      </c>
      <c r="AP56" s="60">
        <f t="shared" si="137"/>
        <v>0</v>
      </c>
      <c r="AQ56" s="60">
        <f t="shared" si="137"/>
        <v>0</v>
      </c>
      <c r="AR56" s="60">
        <f t="shared" si="137"/>
        <v>0</v>
      </c>
      <c r="AS56" s="60">
        <f t="shared" si="137"/>
        <v>0</v>
      </c>
      <c r="AT56" s="60">
        <f t="shared" si="137"/>
        <v>0</v>
      </c>
      <c r="AU56" s="60">
        <f t="shared" si="137"/>
        <v>0</v>
      </c>
      <c r="AV56" s="60">
        <f t="shared" si="137"/>
        <v>0</v>
      </c>
      <c r="AW56" s="60">
        <f t="shared" si="137"/>
        <v>0</v>
      </c>
      <c r="AX56" s="60">
        <f t="shared" si="137"/>
        <v>0</v>
      </c>
      <c r="AY56" s="60">
        <f t="shared" si="137"/>
        <v>0</v>
      </c>
      <c r="AZ56" s="60">
        <f t="shared" si="137"/>
        <v>0</v>
      </c>
      <c r="BA56" s="60">
        <f t="shared" si="137"/>
        <v>0</v>
      </c>
      <c r="BB56" s="60">
        <f t="shared" si="137"/>
        <v>0</v>
      </c>
      <c r="BC56" s="60">
        <f t="shared" si="137"/>
        <v>0</v>
      </c>
      <c r="BD56" s="60">
        <f t="shared" si="137"/>
        <v>0</v>
      </c>
      <c r="BE56" s="60">
        <f t="shared" si="137"/>
        <v>0</v>
      </c>
      <c r="BF56" s="60">
        <f t="shared" si="137"/>
        <v>0</v>
      </c>
      <c r="BG56" s="60">
        <f t="shared" si="137"/>
        <v>0</v>
      </c>
      <c r="BH56" s="60">
        <f t="shared" si="137"/>
        <v>0</v>
      </c>
      <c r="BI56" s="60">
        <f t="shared" si="137"/>
        <v>0</v>
      </c>
      <c r="BJ56" s="60">
        <f t="shared" si="137"/>
        <v>0</v>
      </c>
      <c r="BK56" s="60">
        <f t="shared" si="137"/>
        <v>0</v>
      </c>
      <c r="BL56" s="60">
        <f t="shared" si="137"/>
        <v>0</v>
      </c>
      <c r="BM56" s="60">
        <f t="shared" si="137"/>
        <v>0</v>
      </c>
      <c r="BN56" s="60">
        <f t="shared" si="137"/>
        <v>0</v>
      </c>
      <c r="BO56" s="60">
        <f t="shared" ref="BO56:CC56" si="138">$D$46*BO$50*BO103</f>
        <v>0</v>
      </c>
      <c r="BP56" s="60">
        <f t="shared" si="138"/>
        <v>0</v>
      </c>
      <c r="BQ56" s="60">
        <f t="shared" si="138"/>
        <v>0</v>
      </c>
      <c r="BR56" s="60">
        <f t="shared" si="138"/>
        <v>0</v>
      </c>
      <c r="BS56" s="60">
        <f t="shared" si="138"/>
        <v>0</v>
      </c>
      <c r="BT56" s="60">
        <f t="shared" si="138"/>
        <v>0</v>
      </c>
      <c r="BU56" s="60">
        <f t="shared" si="138"/>
        <v>0</v>
      </c>
      <c r="BV56" s="60">
        <f t="shared" si="138"/>
        <v>0</v>
      </c>
      <c r="BW56" s="60">
        <f t="shared" si="138"/>
        <v>0</v>
      </c>
      <c r="BX56" s="60">
        <f t="shared" si="138"/>
        <v>0</v>
      </c>
      <c r="BY56" s="60">
        <f t="shared" si="138"/>
        <v>0</v>
      </c>
      <c r="BZ56" s="60">
        <f t="shared" si="138"/>
        <v>0</v>
      </c>
      <c r="CA56" s="60">
        <f t="shared" si="138"/>
        <v>0</v>
      </c>
      <c r="CB56" s="60">
        <f t="shared" si="138"/>
        <v>0</v>
      </c>
      <c r="CC56" s="60">
        <f t="shared" si="138"/>
        <v>0</v>
      </c>
      <c r="CD56" s="60">
        <f t="shared" si="74"/>
        <v>0</v>
      </c>
      <c r="CE56" s="60">
        <f t="shared" si="75"/>
        <v>0</v>
      </c>
      <c r="CF56" s="60">
        <f t="shared" si="76"/>
        <v>0</v>
      </c>
      <c r="CG56" s="60">
        <f t="shared" si="77"/>
        <v>0</v>
      </c>
      <c r="CH56" s="60">
        <f t="shared" si="78"/>
        <v>0</v>
      </c>
      <c r="CI56" s="60">
        <f t="shared" si="79"/>
        <v>0</v>
      </c>
      <c r="CJ56" s="60">
        <f t="shared" si="80"/>
        <v>0</v>
      </c>
      <c r="CK56" s="60">
        <f t="shared" si="81"/>
        <v>0</v>
      </c>
      <c r="CL56" s="60">
        <f t="shared" si="82"/>
        <v>0</v>
      </c>
      <c r="CM56" s="60">
        <f t="shared" si="83"/>
        <v>0</v>
      </c>
      <c r="CN56" s="60">
        <f t="shared" si="84"/>
        <v>0</v>
      </c>
      <c r="CO56" s="60">
        <f t="shared" si="85"/>
        <v>0</v>
      </c>
      <c r="CP56" s="60">
        <f t="shared" si="86"/>
        <v>0</v>
      </c>
      <c r="CQ56" s="60">
        <f t="shared" si="87"/>
        <v>0</v>
      </c>
      <c r="CR56" s="60">
        <f t="shared" si="88"/>
        <v>0</v>
      </c>
      <c r="CS56" s="60">
        <f t="shared" si="89"/>
        <v>0</v>
      </c>
      <c r="CT56" s="60">
        <f t="shared" si="90"/>
        <v>0</v>
      </c>
      <c r="CU56" s="60">
        <f t="shared" si="91"/>
        <v>0</v>
      </c>
      <c r="CV56" s="60">
        <f t="shared" si="92"/>
        <v>0</v>
      </c>
      <c r="CW56" s="60">
        <f t="shared" si="93"/>
        <v>0</v>
      </c>
      <c r="CX56" s="60">
        <f t="shared" si="94"/>
        <v>0</v>
      </c>
      <c r="CY56" s="60">
        <f t="shared" si="95"/>
        <v>0</v>
      </c>
      <c r="CZ56" s="60">
        <f t="shared" si="96"/>
        <v>0</v>
      </c>
      <c r="DA56" s="60">
        <f t="shared" si="97"/>
        <v>0</v>
      </c>
      <c r="DB56" s="60">
        <f t="shared" si="98"/>
        <v>0</v>
      </c>
      <c r="DC56" s="60">
        <f t="shared" si="99"/>
        <v>0</v>
      </c>
      <c r="DD56" s="60">
        <f t="shared" si="100"/>
        <v>0</v>
      </c>
      <c r="DE56" s="60">
        <f t="shared" si="101"/>
        <v>0</v>
      </c>
      <c r="DF56" s="60">
        <f t="shared" si="102"/>
        <v>0</v>
      </c>
      <c r="DG56" s="60">
        <f t="shared" si="103"/>
        <v>0</v>
      </c>
      <c r="DH56" s="60">
        <f t="shared" si="104"/>
        <v>0</v>
      </c>
      <c r="DI56" s="60">
        <f t="shared" si="105"/>
        <v>0</v>
      </c>
      <c r="DJ56" s="60">
        <f t="shared" si="106"/>
        <v>0</v>
      </c>
      <c r="DK56" s="60">
        <f t="shared" si="107"/>
        <v>0</v>
      </c>
      <c r="DL56" s="60">
        <f t="shared" si="108"/>
        <v>0</v>
      </c>
      <c r="DM56" s="60">
        <f t="shared" si="109"/>
        <v>0</v>
      </c>
      <c r="DN56" s="60">
        <f t="shared" si="110"/>
        <v>0</v>
      </c>
      <c r="DO56" s="60">
        <f t="shared" si="111"/>
        <v>0</v>
      </c>
      <c r="DP56" s="60">
        <f t="shared" si="112"/>
        <v>0</v>
      </c>
      <c r="DQ56" s="60">
        <f t="shared" si="113"/>
        <v>0</v>
      </c>
      <c r="DR56" s="60">
        <f t="shared" si="114"/>
        <v>0</v>
      </c>
      <c r="DS56" s="60">
        <f t="shared" si="115"/>
        <v>0</v>
      </c>
      <c r="DT56" s="60">
        <f t="shared" si="116"/>
        <v>0</v>
      </c>
      <c r="DU56" s="60">
        <f t="shared" si="117"/>
        <v>0</v>
      </c>
      <c r="DV56" s="60">
        <f t="shared" si="118"/>
        <v>0</v>
      </c>
      <c r="DW56" s="60">
        <f t="shared" si="119"/>
        <v>0</v>
      </c>
      <c r="DX56" s="60">
        <f t="shared" si="120"/>
        <v>0</v>
      </c>
      <c r="DY56" s="60">
        <f t="shared" si="121"/>
        <v>0</v>
      </c>
      <c r="DZ56" s="60">
        <f t="shared" si="122"/>
        <v>0</v>
      </c>
      <c r="EA56" s="60">
        <f t="shared" si="123"/>
        <v>0</v>
      </c>
      <c r="EB56" s="60">
        <f t="shared" si="124"/>
        <v>0</v>
      </c>
      <c r="EC56" s="60">
        <f t="shared" si="125"/>
        <v>0</v>
      </c>
      <c r="ED56" s="60">
        <f t="shared" si="126"/>
        <v>0</v>
      </c>
      <c r="EE56" s="60">
        <f t="shared" si="127"/>
        <v>0</v>
      </c>
      <c r="EF56" s="60">
        <f t="shared" si="128"/>
        <v>0</v>
      </c>
      <c r="EG56" s="61">
        <f t="shared" si="129"/>
        <v>0</v>
      </c>
    </row>
    <row r="57" spans="1:137">
      <c r="A57" s="39" t="s">
        <v>52</v>
      </c>
      <c r="B57" s="40" t="s">
        <v>122</v>
      </c>
      <c r="C57" s="62">
        <f t="shared" ref="C57:AH57" si="139">$D$46*C$50*C104</f>
        <v>0</v>
      </c>
      <c r="D57" s="62">
        <f t="shared" si="139"/>
        <v>0</v>
      </c>
      <c r="E57" s="62">
        <f t="shared" si="139"/>
        <v>0</v>
      </c>
      <c r="F57" s="62">
        <f t="shared" si="139"/>
        <v>0</v>
      </c>
      <c r="G57" s="62">
        <f t="shared" si="139"/>
        <v>0</v>
      </c>
      <c r="H57" s="62">
        <f t="shared" si="139"/>
        <v>0</v>
      </c>
      <c r="I57" s="62">
        <f t="shared" si="139"/>
        <v>0</v>
      </c>
      <c r="J57" s="62">
        <f t="shared" si="139"/>
        <v>0</v>
      </c>
      <c r="K57" s="62">
        <f t="shared" si="139"/>
        <v>0</v>
      </c>
      <c r="L57" s="62">
        <f t="shared" si="139"/>
        <v>0</v>
      </c>
      <c r="M57" s="62">
        <f t="shared" si="139"/>
        <v>0</v>
      </c>
      <c r="N57" s="62">
        <f t="shared" si="139"/>
        <v>0</v>
      </c>
      <c r="O57" s="62">
        <f t="shared" si="139"/>
        <v>0</v>
      </c>
      <c r="P57" s="62">
        <f t="shared" si="139"/>
        <v>0</v>
      </c>
      <c r="Q57" s="62">
        <f t="shared" si="139"/>
        <v>0</v>
      </c>
      <c r="R57" s="62">
        <f t="shared" si="139"/>
        <v>0</v>
      </c>
      <c r="S57" s="62">
        <f t="shared" si="139"/>
        <v>0</v>
      </c>
      <c r="T57" s="62">
        <f t="shared" si="139"/>
        <v>0</v>
      </c>
      <c r="U57" s="62">
        <f t="shared" si="139"/>
        <v>0</v>
      </c>
      <c r="V57" s="62">
        <f t="shared" si="139"/>
        <v>0</v>
      </c>
      <c r="W57" s="62">
        <f t="shared" si="139"/>
        <v>0</v>
      </c>
      <c r="X57" s="62">
        <f t="shared" si="139"/>
        <v>0</v>
      </c>
      <c r="Y57" s="62">
        <f t="shared" si="139"/>
        <v>0</v>
      </c>
      <c r="Z57" s="62">
        <f t="shared" si="139"/>
        <v>0</v>
      </c>
      <c r="AA57" s="62">
        <f t="shared" si="139"/>
        <v>0</v>
      </c>
      <c r="AB57" s="62">
        <f t="shared" si="139"/>
        <v>0</v>
      </c>
      <c r="AC57" s="62">
        <f t="shared" si="139"/>
        <v>0</v>
      </c>
      <c r="AD57" s="62">
        <f t="shared" si="139"/>
        <v>0</v>
      </c>
      <c r="AE57" s="62">
        <f t="shared" si="139"/>
        <v>0</v>
      </c>
      <c r="AF57" s="62">
        <f t="shared" si="139"/>
        <v>0</v>
      </c>
      <c r="AG57" s="62">
        <f t="shared" si="139"/>
        <v>0</v>
      </c>
      <c r="AH57" s="62">
        <f t="shared" si="139"/>
        <v>0</v>
      </c>
      <c r="AI57" s="62">
        <f t="shared" ref="AI57:BN57" si="140">$D$46*AI$50*AI104</f>
        <v>0</v>
      </c>
      <c r="AJ57" s="62">
        <f t="shared" si="140"/>
        <v>0</v>
      </c>
      <c r="AK57" s="62">
        <f t="shared" si="140"/>
        <v>0</v>
      </c>
      <c r="AL57" s="62">
        <f t="shared" si="140"/>
        <v>0</v>
      </c>
      <c r="AM57" s="62">
        <f t="shared" si="140"/>
        <v>0</v>
      </c>
      <c r="AN57" s="62">
        <f t="shared" si="140"/>
        <v>0</v>
      </c>
      <c r="AO57" s="62">
        <f t="shared" si="140"/>
        <v>0</v>
      </c>
      <c r="AP57" s="62">
        <f t="shared" si="140"/>
        <v>0</v>
      </c>
      <c r="AQ57" s="62">
        <f t="shared" si="140"/>
        <v>0</v>
      </c>
      <c r="AR57" s="62">
        <f t="shared" si="140"/>
        <v>0</v>
      </c>
      <c r="AS57" s="62">
        <f t="shared" si="140"/>
        <v>0</v>
      </c>
      <c r="AT57" s="62">
        <f t="shared" si="140"/>
        <v>0</v>
      </c>
      <c r="AU57" s="62">
        <f t="shared" si="140"/>
        <v>0</v>
      </c>
      <c r="AV57" s="62">
        <f t="shared" si="140"/>
        <v>0</v>
      </c>
      <c r="AW57" s="62">
        <f t="shared" si="140"/>
        <v>0</v>
      </c>
      <c r="AX57" s="62">
        <f t="shared" si="140"/>
        <v>0</v>
      </c>
      <c r="AY57" s="62">
        <f t="shared" si="140"/>
        <v>0</v>
      </c>
      <c r="AZ57" s="62">
        <f t="shared" si="140"/>
        <v>0</v>
      </c>
      <c r="BA57" s="62">
        <f t="shared" si="140"/>
        <v>0</v>
      </c>
      <c r="BB57" s="62">
        <f t="shared" si="140"/>
        <v>0</v>
      </c>
      <c r="BC57" s="62">
        <f t="shared" si="140"/>
        <v>0</v>
      </c>
      <c r="BD57" s="62">
        <f t="shared" si="140"/>
        <v>0</v>
      </c>
      <c r="BE57" s="62">
        <f t="shared" si="140"/>
        <v>0</v>
      </c>
      <c r="BF57" s="62">
        <f t="shared" si="140"/>
        <v>0</v>
      </c>
      <c r="BG57" s="62">
        <f t="shared" si="140"/>
        <v>0</v>
      </c>
      <c r="BH57" s="62">
        <f t="shared" si="140"/>
        <v>0</v>
      </c>
      <c r="BI57" s="62">
        <f t="shared" si="140"/>
        <v>0</v>
      </c>
      <c r="BJ57" s="62">
        <f t="shared" si="140"/>
        <v>0</v>
      </c>
      <c r="BK57" s="62">
        <f t="shared" si="140"/>
        <v>0</v>
      </c>
      <c r="BL57" s="62">
        <f t="shared" si="140"/>
        <v>0</v>
      </c>
      <c r="BM57" s="62">
        <f t="shared" si="140"/>
        <v>0</v>
      </c>
      <c r="BN57" s="62">
        <f t="shared" si="140"/>
        <v>0</v>
      </c>
      <c r="BO57" s="62">
        <f t="shared" ref="BO57:CC57" si="141">$D$46*BO$50*BO104</f>
        <v>0</v>
      </c>
      <c r="BP57" s="62">
        <f t="shared" si="141"/>
        <v>0</v>
      </c>
      <c r="BQ57" s="62">
        <f t="shared" si="141"/>
        <v>0</v>
      </c>
      <c r="BR57" s="62">
        <f t="shared" si="141"/>
        <v>0</v>
      </c>
      <c r="BS57" s="62">
        <f t="shared" si="141"/>
        <v>0</v>
      </c>
      <c r="BT57" s="62">
        <f t="shared" si="141"/>
        <v>0</v>
      </c>
      <c r="BU57" s="62">
        <f t="shared" si="141"/>
        <v>0</v>
      </c>
      <c r="BV57" s="62">
        <f t="shared" si="141"/>
        <v>0</v>
      </c>
      <c r="BW57" s="62">
        <f t="shared" si="141"/>
        <v>0</v>
      </c>
      <c r="BX57" s="62">
        <f t="shared" si="141"/>
        <v>0</v>
      </c>
      <c r="BY57" s="62">
        <f t="shared" si="141"/>
        <v>0</v>
      </c>
      <c r="BZ57" s="62">
        <f t="shared" si="141"/>
        <v>0</v>
      </c>
      <c r="CA57" s="62">
        <f t="shared" si="141"/>
        <v>0</v>
      </c>
      <c r="CB57" s="62">
        <f t="shared" si="141"/>
        <v>0</v>
      </c>
      <c r="CC57" s="62">
        <f t="shared" si="141"/>
        <v>0</v>
      </c>
      <c r="CD57" s="62">
        <f t="shared" si="74"/>
        <v>0</v>
      </c>
      <c r="CE57" s="62">
        <f t="shared" si="75"/>
        <v>0</v>
      </c>
      <c r="CF57" s="62">
        <f t="shared" si="76"/>
        <v>0</v>
      </c>
      <c r="CG57" s="62">
        <f t="shared" si="77"/>
        <v>0</v>
      </c>
      <c r="CH57" s="62">
        <f t="shared" si="78"/>
        <v>0</v>
      </c>
      <c r="CI57" s="62">
        <f t="shared" si="79"/>
        <v>0</v>
      </c>
      <c r="CJ57" s="62">
        <f t="shared" si="80"/>
        <v>0</v>
      </c>
      <c r="CK57" s="62">
        <f t="shared" si="81"/>
        <v>0</v>
      </c>
      <c r="CL57" s="62">
        <f t="shared" si="82"/>
        <v>0</v>
      </c>
      <c r="CM57" s="62">
        <f t="shared" si="83"/>
        <v>0</v>
      </c>
      <c r="CN57" s="62">
        <f t="shared" si="84"/>
        <v>0</v>
      </c>
      <c r="CO57" s="62">
        <f t="shared" si="85"/>
        <v>0</v>
      </c>
      <c r="CP57" s="62">
        <f t="shared" si="86"/>
        <v>0</v>
      </c>
      <c r="CQ57" s="62">
        <f t="shared" si="87"/>
        <v>0</v>
      </c>
      <c r="CR57" s="62">
        <f t="shared" si="88"/>
        <v>0</v>
      </c>
      <c r="CS57" s="62">
        <f t="shared" si="89"/>
        <v>0</v>
      </c>
      <c r="CT57" s="62">
        <f t="shared" si="90"/>
        <v>0</v>
      </c>
      <c r="CU57" s="62">
        <f t="shared" si="91"/>
        <v>0</v>
      </c>
      <c r="CV57" s="62">
        <f t="shared" si="92"/>
        <v>0</v>
      </c>
      <c r="CW57" s="62">
        <f t="shared" si="93"/>
        <v>0</v>
      </c>
      <c r="CX57" s="62">
        <f t="shared" si="94"/>
        <v>0</v>
      </c>
      <c r="CY57" s="62">
        <f t="shared" si="95"/>
        <v>0</v>
      </c>
      <c r="CZ57" s="62">
        <f t="shared" si="96"/>
        <v>0</v>
      </c>
      <c r="DA57" s="62">
        <f t="shared" si="97"/>
        <v>0</v>
      </c>
      <c r="DB57" s="62">
        <f t="shared" si="98"/>
        <v>0</v>
      </c>
      <c r="DC57" s="62">
        <f t="shared" si="99"/>
        <v>0</v>
      </c>
      <c r="DD57" s="62">
        <f t="shared" si="100"/>
        <v>0</v>
      </c>
      <c r="DE57" s="62">
        <f t="shared" si="101"/>
        <v>0</v>
      </c>
      <c r="DF57" s="62">
        <f t="shared" si="102"/>
        <v>0</v>
      </c>
      <c r="DG57" s="62">
        <f t="shared" si="103"/>
        <v>0</v>
      </c>
      <c r="DH57" s="62">
        <f t="shared" si="104"/>
        <v>0</v>
      </c>
      <c r="DI57" s="62">
        <f t="shared" si="105"/>
        <v>0</v>
      </c>
      <c r="DJ57" s="62">
        <f t="shared" si="106"/>
        <v>0</v>
      </c>
      <c r="DK57" s="62">
        <f t="shared" si="107"/>
        <v>0</v>
      </c>
      <c r="DL57" s="62">
        <f t="shared" si="108"/>
        <v>0</v>
      </c>
      <c r="DM57" s="62">
        <f t="shared" si="109"/>
        <v>0</v>
      </c>
      <c r="DN57" s="62">
        <f t="shared" si="110"/>
        <v>0</v>
      </c>
      <c r="DO57" s="62">
        <f t="shared" si="111"/>
        <v>0</v>
      </c>
      <c r="DP57" s="62">
        <f t="shared" si="112"/>
        <v>0</v>
      </c>
      <c r="DQ57" s="62">
        <f t="shared" si="113"/>
        <v>0</v>
      </c>
      <c r="DR57" s="62">
        <f t="shared" si="114"/>
        <v>0</v>
      </c>
      <c r="DS57" s="62">
        <f t="shared" si="115"/>
        <v>0</v>
      </c>
      <c r="DT57" s="62">
        <f t="shared" si="116"/>
        <v>0</v>
      </c>
      <c r="DU57" s="62">
        <f t="shared" si="117"/>
        <v>0</v>
      </c>
      <c r="DV57" s="62">
        <f t="shared" si="118"/>
        <v>0</v>
      </c>
      <c r="DW57" s="62">
        <f t="shared" si="119"/>
        <v>0</v>
      </c>
      <c r="DX57" s="62">
        <f t="shared" si="120"/>
        <v>0</v>
      </c>
      <c r="DY57" s="62">
        <f t="shared" si="121"/>
        <v>0</v>
      </c>
      <c r="DZ57" s="62">
        <f t="shared" si="122"/>
        <v>0</v>
      </c>
      <c r="EA57" s="62">
        <f t="shared" si="123"/>
        <v>0</v>
      </c>
      <c r="EB57" s="62">
        <f t="shared" si="124"/>
        <v>0</v>
      </c>
      <c r="EC57" s="62">
        <f t="shared" si="125"/>
        <v>0</v>
      </c>
      <c r="ED57" s="62">
        <f t="shared" si="126"/>
        <v>0</v>
      </c>
      <c r="EE57" s="62">
        <f t="shared" si="127"/>
        <v>0</v>
      </c>
      <c r="EF57" s="62">
        <f t="shared" si="128"/>
        <v>0</v>
      </c>
      <c r="EG57" s="63">
        <f t="shared" si="129"/>
        <v>0</v>
      </c>
    </row>
    <row r="58" spans="1:137">
      <c r="A58" s="36" t="s">
        <v>53</v>
      </c>
      <c r="B58" s="37" t="s">
        <v>123</v>
      </c>
      <c r="C58" s="60">
        <f t="shared" ref="C58:AH58" si="142">$D$46*C$50*C105</f>
        <v>0</v>
      </c>
      <c r="D58" s="60">
        <f t="shared" si="142"/>
        <v>0</v>
      </c>
      <c r="E58" s="60">
        <f t="shared" si="142"/>
        <v>0</v>
      </c>
      <c r="F58" s="60">
        <f t="shared" si="142"/>
        <v>0</v>
      </c>
      <c r="G58" s="60">
        <f t="shared" si="142"/>
        <v>0</v>
      </c>
      <c r="H58" s="60">
        <f t="shared" si="142"/>
        <v>0</v>
      </c>
      <c r="I58" s="60">
        <f t="shared" si="142"/>
        <v>0</v>
      </c>
      <c r="J58" s="60">
        <f t="shared" si="142"/>
        <v>0</v>
      </c>
      <c r="K58" s="60">
        <f t="shared" si="142"/>
        <v>0</v>
      </c>
      <c r="L58" s="60">
        <f t="shared" si="142"/>
        <v>0</v>
      </c>
      <c r="M58" s="60">
        <f t="shared" si="142"/>
        <v>344.00568415642181</v>
      </c>
      <c r="N58" s="60">
        <f t="shared" si="142"/>
        <v>0</v>
      </c>
      <c r="O58" s="60">
        <f t="shared" si="142"/>
        <v>0</v>
      </c>
      <c r="P58" s="60">
        <f t="shared" si="142"/>
        <v>0</v>
      </c>
      <c r="Q58" s="60">
        <f t="shared" si="142"/>
        <v>0</v>
      </c>
      <c r="R58" s="60">
        <f t="shared" si="142"/>
        <v>0</v>
      </c>
      <c r="S58" s="60">
        <f t="shared" si="142"/>
        <v>0</v>
      </c>
      <c r="T58" s="60">
        <f t="shared" si="142"/>
        <v>0</v>
      </c>
      <c r="U58" s="60">
        <f t="shared" si="142"/>
        <v>0</v>
      </c>
      <c r="V58" s="60">
        <f t="shared" si="142"/>
        <v>0</v>
      </c>
      <c r="W58" s="60">
        <f t="shared" si="142"/>
        <v>0</v>
      </c>
      <c r="X58" s="60">
        <f t="shared" si="142"/>
        <v>0</v>
      </c>
      <c r="Y58" s="60">
        <f t="shared" si="142"/>
        <v>0</v>
      </c>
      <c r="Z58" s="60">
        <f t="shared" si="142"/>
        <v>0</v>
      </c>
      <c r="AA58" s="60">
        <f t="shared" si="142"/>
        <v>0</v>
      </c>
      <c r="AB58" s="60">
        <f t="shared" si="142"/>
        <v>0</v>
      </c>
      <c r="AC58" s="60">
        <f t="shared" si="142"/>
        <v>0</v>
      </c>
      <c r="AD58" s="60">
        <f t="shared" si="142"/>
        <v>0</v>
      </c>
      <c r="AE58" s="60">
        <f t="shared" si="142"/>
        <v>0</v>
      </c>
      <c r="AF58" s="60">
        <f t="shared" si="142"/>
        <v>0</v>
      </c>
      <c r="AG58" s="60">
        <f t="shared" si="142"/>
        <v>0</v>
      </c>
      <c r="AH58" s="60">
        <f t="shared" si="142"/>
        <v>0</v>
      </c>
      <c r="AI58" s="60">
        <f t="shared" ref="AI58:BN58" si="143">$D$46*AI$50*AI105</f>
        <v>0</v>
      </c>
      <c r="AJ58" s="60">
        <f t="shared" si="143"/>
        <v>0</v>
      </c>
      <c r="AK58" s="60">
        <f t="shared" si="143"/>
        <v>0</v>
      </c>
      <c r="AL58" s="60">
        <f t="shared" si="143"/>
        <v>0</v>
      </c>
      <c r="AM58" s="60">
        <f t="shared" si="143"/>
        <v>0</v>
      </c>
      <c r="AN58" s="60">
        <f t="shared" si="143"/>
        <v>0</v>
      </c>
      <c r="AO58" s="60">
        <f t="shared" si="143"/>
        <v>0</v>
      </c>
      <c r="AP58" s="60">
        <f t="shared" si="143"/>
        <v>0</v>
      </c>
      <c r="AQ58" s="60">
        <f t="shared" si="143"/>
        <v>0</v>
      </c>
      <c r="AR58" s="60">
        <f t="shared" si="143"/>
        <v>0</v>
      </c>
      <c r="AS58" s="60">
        <f t="shared" si="143"/>
        <v>0</v>
      </c>
      <c r="AT58" s="60">
        <f t="shared" si="143"/>
        <v>0</v>
      </c>
      <c r="AU58" s="60">
        <f t="shared" si="143"/>
        <v>0</v>
      </c>
      <c r="AV58" s="60">
        <f t="shared" si="143"/>
        <v>0</v>
      </c>
      <c r="AW58" s="60">
        <f t="shared" si="143"/>
        <v>0</v>
      </c>
      <c r="AX58" s="60">
        <f t="shared" si="143"/>
        <v>0</v>
      </c>
      <c r="AY58" s="60">
        <f t="shared" si="143"/>
        <v>0</v>
      </c>
      <c r="AZ58" s="60">
        <f t="shared" si="143"/>
        <v>0</v>
      </c>
      <c r="BA58" s="60">
        <f t="shared" si="143"/>
        <v>0</v>
      </c>
      <c r="BB58" s="60">
        <f t="shared" si="143"/>
        <v>0</v>
      </c>
      <c r="BC58" s="60">
        <f t="shared" si="143"/>
        <v>0</v>
      </c>
      <c r="BD58" s="60">
        <f t="shared" si="143"/>
        <v>0</v>
      </c>
      <c r="BE58" s="60">
        <f t="shared" si="143"/>
        <v>0</v>
      </c>
      <c r="BF58" s="60">
        <f t="shared" si="143"/>
        <v>0</v>
      </c>
      <c r="BG58" s="60">
        <f t="shared" si="143"/>
        <v>0</v>
      </c>
      <c r="BH58" s="60">
        <f t="shared" si="143"/>
        <v>0</v>
      </c>
      <c r="BI58" s="60">
        <f t="shared" si="143"/>
        <v>0</v>
      </c>
      <c r="BJ58" s="60">
        <f t="shared" si="143"/>
        <v>0</v>
      </c>
      <c r="BK58" s="60">
        <f t="shared" si="143"/>
        <v>0</v>
      </c>
      <c r="BL58" s="60">
        <f t="shared" si="143"/>
        <v>0</v>
      </c>
      <c r="BM58" s="60">
        <f t="shared" si="143"/>
        <v>0</v>
      </c>
      <c r="BN58" s="60">
        <f t="shared" si="143"/>
        <v>0</v>
      </c>
      <c r="BO58" s="60">
        <f t="shared" ref="BO58:CC58" si="144">$D$46*BO$50*BO105</f>
        <v>0</v>
      </c>
      <c r="BP58" s="60">
        <f t="shared" si="144"/>
        <v>0</v>
      </c>
      <c r="BQ58" s="60">
        <f t="shared" si="144"/>
        <v>0</v>
      </c>
      <c r="BR58" s="60">
        <f t="shared" si="144"/>
        <v>0</v>
      </c>
      <c r="BS58" s="60">
        <f t="shared" si="144"/>
        <v>0</v>
      </c>
      <c r="BT58" s="60">
        <f t="shared" si="144"/>
        <v>0</v>
      </c>
      <c r="BU58" s="60">
        <f t="shared" si="144"/>
        <v>0</v>
      </c>
      <c r="BV58" s="60">
        <f t="shared" si="144"/>
        <v>0</v>
      </c>
      <c r="BW58" s="60">
        <f t="shared" si="144"/>
        <v>0</v>
      </c>
      <c r="BX58" s="60">
        <f t="shared" si="144"/>
        <v>0</v>
      </c>
      <c r="BY58" s="60">
        <f t="shared" si="144"/>
        <v>0</v>
      </c>
      <c r="BZ58" s="60">
        <f t="shared" si="144"/>
        <v>0</v>
      </c>
      <c r="CA58" s="60">
        <f t="shared" si="144"/>
        <v>0</v>
      </c>
      <c r="CB58" s="60">
        <f t="shared" si="144"/>
        <v>0</v>
      </c>
      <c r="CC58" s="60">
        <f t="shared" si="144"/>
        <v>0</v>
      </c>
      <c r="CD58" s="60">
        <f t="shared" si="74"/>
        <v>0</v>
      </c>
      <c r="CE58" s="60">
        <f t="shared" si="75"/>
        <v>0</v>
      </c>
      <c r="CF58" s="60">
        <f t="shared" si="76"/>
        <v>0</v>
      </c>
      <c r="CG58" s="60">
        <f t="shared" si="77"/>
        <v>0</v>
      </c>
      <c r="CH58" s="60">
        <f t="shared" si="78"/>
        <v>0</v>
      </c>
      <c r="CI58" s="60">
        <f t="shared" si="79"/>
        <v>0</v>
      </c>
      <c r="CJ58" s="60">
        <f t="shared" si="80"/>
        <v>0</v>
      </c>
      <c r="CK58" s="60">
        <f t="shared" si="81"/>
        <v>0</v>
      </c>
      <c r="CL58" s="60">
        <f t="shared" si="82"/>
        <v>0</v>
      </c>
      <c r="CM58" s="60">
        <f t="shared" si="83"/>
        <v>0</v>
      </c>
      <c r="CN58" s="60">
        <f t="shared" si="84"/>
        <v>0</v>
      </c>
      <c r="CO58" s="60">
        <f t="shared" si="85"/>
        <v>0</v>
      </c>
      <c r="CP58" s="60">
        <f t="shared" si="86"/>
        <v>0</v>
      </c>
      <c r="CQ58" s="60">
        <f t="shared" si="87"/>
        <v>0</v>
      </c>
      <c r="CR58" s="60">
        <f t="shared" si="88"/>
        <v>0</v>
      </c>
      <c r="CS58" s="60">
        <f t="shared" si="89"/>
        <v>0</v>
      </c>
      <c r="CT58" s="60">
        <f t="shared" si="90"/>
        <v>0</v>
      </c>
      <c r="CU58" s="60">
        <f t="shared" si="91"/>
        <v>0</v>
      </c>
      <c r="CV58" s="60">
        <f t="shared" si="92"/>
        <v>0</v>
      </c>
      <c r="CW58" s="60">
        <f t="shared" si="93"/>
        <v>0</v>
      </c>
      <c r="CX58" s="60">
        <f t="shared" si="94"/>
        <v>0</v>
      </c>
      <c r="CY58" s="60">
        <f t="shared" si="95"/>
        <v>0</v>
      </c>
      <c r="CZ58" s="60">
        <f t="shared" si="96"/>
        <v>0</v>
      </c>
      <c r="DA58" s="60">
        <f t="shared" si="97"/>
        <v>0</v>
      </c>
      <c r="DB58" s="60">
        <f t="shared" si="98"/>
        <v>0</v>
      </c>
      <c r="DC58" s="60">
        <f t="shared" si="99"/>
        <v>0</v>
      </c>
      <c r="DD58" s="60">
        <f t="shared" si="100"/>
        <v>0</v>
      </c>
      <c r="DE58" s="60">
        <f t="shared" si="101"/>
        <v>0</v>
      </c>
      <c r="DF58" s="60">
        <f t="shared" si="102"/>
        <v>0</v>
      </c>
      <c r="DG58" s="60">
        <f t="shared" si="103"/>
        <v>0</v>
      </c>
      <c r="DH58" s="60">
        <f t="shared" si="104"/>
        <v>0</v>
      </c>
      <c r="DI58" s="60">
        <f t="shared" si="105"/>
        <v>0</v>
      </c>
      <c r="DJ58" s="60">
        <f t="shared" si="106"/>
        <v>0</v>
      </c>
      <c r="DK58" s="60">
        <f t="shared" si="107"/>
        <v>0</v>
      </c>
      <c r="DL58" s="60">
        <f t="shared" si="108"/>
        <v>0</v>
      </c>
      <c r="DM58" s="60">
        <f t="shared" si="109"/>
        <v>0</v>
      </c>
      <c r="DN58" s="60">
        <f t="shared" si="110"/>
        <v>0</v>
      </c>
      <c r="DO58" s="60">
        <f t="shared" si="111"/>
        <v>0</v>
      </c>
      <c r="DP58" s="60">
        <f t="shared" si="112"/>
        <v>0</v>
      </c>
      <c r="DQ58" s="60">
        <f t="shared" si="113"/>
        <v>0</v>
      </c>
      <c r="DR58" s="60">
        <f t="shared" si="114"/>
        <v>0</v>
      </c>
      <c r="DS58" s="60">
        <f t="shared" si="115"/>
        <v>0</v>
      </c>
      <c r="DT58" s="60">
        <f t="shared" si="116"/>
        <v>0</v>
      </c>
      <c r="DU58" s="60">
        <f t="shared" si="117"/>
        <v>0</v>
      </c>
      <c r="DV58" s="60">
        <f t="shared" si="118"/>
        <v>0</v>
      </c>
      <c r="DW58" s="60">
        <f t="shared" si="119"/>
        <v>0</v>
      </c>
      <c r="DX58" s="60">
        <f t="shared" si="120"/>
        <v>0</v>
      </c>
      <c r="DY58" s="60">
        <f t="shared" si="121"/>
        <v>0</v>
      </c>
      <c r="DZ58" s="60">
        <f t="shared" si="122"/>
        <v>0</v>
      </c>
      <c r="EA58" s="60">
        <f t="shared" si="123"/>
        <v>0</v>
      </c>
      <c r="EB58" s="60">
        <f t="shared" si="124"/>
        <v>0</v>
      </c>
      <c r="EC58" s="60">
        <f t="shared" si="125"/>
        <v>0</v>
      </c>
      <c r="ED58" s="60">
        <f t="shared" si="126"/>
        <v>0</v>
      </c>
      <c r="EE58" s="60">
        <f t="shared" si="127"/>
        <v>0</v>
      </c>
      <c r="EF58" s="60">
        <f t="shared" si="128"/>
        <v>0</v>
      </c>
      <c r="EG58" s="61">
        <f t="shared" si="129"/>
        <v>0</v>
      </c>
    </row>
    <row r="59" spans="1:137">
      <c r="A59" s="36" t="s">
        <v>54</v>
      </c>
      <c r="B59" s="37" t="s">
        <v>124</v>
      </c>
      <c r="C59" s="60">
        <f t="shared" ref="C59:AH59" si="145">$D$46*C$50*C106</f>
        <v>0</v>
      </c>
      <c r="D59" s="60">
        <f t="shared" si="145"/>
        <v>0</v>
      </c>
      <c r="E59" s="60">
        <f t="shared" si="145"/>
        <v>0</v>
      </c>
      <c r="F59" s="60">
        <f t="shared" si="145"/>
        <v>0</v>
      </c>
      <c r="G59" s="60">
        <f t="shared" si="145"/>
        <v>0</v>
      </c>
      <c r="H59" s="60">
        <f t="shared" si="145"/>
        <v>0</v>
      </c>
      <c r="I59" s="60">
        <f t="shared" si="145"/>
        <v>0</v>
      </c>
      <c r="J59" s="60">
        <f t="shared" si="145"/>
        <v>0</v>
      </c>
      <c r="K59" s="60">
        <f t="shared" si="145"/>
        <v>0</v>
      </c>
      <c r="L59" s="60">
        <f t="shared" si="145"/>
        <v>0</v>
      </c>
      <c r="M59" s="60">
        <f t="shared" si="145"/>
        <v>1639.0661455070135</v>
      </c>
      <c r="N59" s="60">
        <f t="shared" si="145"/>
        <v>0</v>
      </c>
      <c r="O59" s="60">
        <f t="shared" si="145"/>
        <v>0</v>
      </c>
      <c r="P59" s="60">
        <f t="shared" si="145"/>
        <v>0</v>
      </c>
      <c r="Q59" s="60">
        <f t="shared" si="145"/>
        <v>0</v>
      </c>
      <c r="R59" s="60">
        <f t="shared" si="145"/>
        <v>0</v>
      </c>
      <c r="S59" s="60">
        <f t="shared" si="145"/>
        <v>0</v>
      </c>
      <c r="T59" s="60">
        <f t="shared" si="145"/>
        <v>0</v>
      </c>
      <c r="U59" s="60">
        <f t="shared" si="145"/>
        <v>0</v>
      </c>
      <c r="V59" s="60">
        <f t="shared" si="145"/>
        <v>0</v>
      </c>
      <c r="W59" s="60">
        <f t="shared" si="145"/>
        <v>0</v>
      </c>
      <c r="X59" s="60">
        <f t="shared" si="145"/>
        <v>0</v>
      </c>
      <c r="Y59" s="60">
        <f t="shared" si="145"/>
        <v>0</v>
      </c>
      <c r="Z59" s="60">
        <f t="shared" si="145"/>
        <v>0</v>
      </c>
      <c r="AA59" s="60">
        <f t="shared" si="145"/>
        <v>0</v>
      </c>
      <c r="AB59" s="60">
        <f t="shared" si="145"/>
        <v>0</v>
      </c>
      <c r="AC59" s="60">
        <f t="shared" si="145"/>
        <v>0</v>
      </c>
      <c r="AD59" s="60">
        <f t="shared" si="145"/>
        <v>0</v>
      </c>
      <c r="AE59" s="60">
        <f t="shared" si="145"/>
        <v>0</v>
      </c>
      <c r="AF59" s="60">
        <f t="shared" si="145"/>
        <v>0</v>
      </c>
      <c r="AG59" s="60">
        <f t="shared" si="145"/>
        <v>0</v>
      </c>
      <c r="AH59" s="60">
        <f t="shared" si="145"/>
        <v>0</v>
      </c>
      <c r="AI59" s="60">
        <f t="shared" ref="AI59:BN59" si="146">$D$46*AI$50*AI106</f>
        <v>0</v>
      </c>
      <c r="AJ59" s="60">
        <f t="shared" si="146"/>
        <v>0</v>
      </c>
      <c r="AK59" s="60">
        <f t="shared" si="146"/>
        <v>0</v>
      </c>
      <c r="AL59" s="60">
        <f t="shared" si="146"/>
        <v>0</v>
      </c>
      <c r="AM59" s="60">
        <f t="shared" si="146"/>
        <v>0</v>
      </c>
      <c r="AN59" s="60">
        <f t="shared" si="146"/>
        <v>0</v>
      </c>
      <c r="AO59" s="60">
        <f t="shared" si="146"/>
        <v>0</v>
      </c>
      <c r="AP59" s="60">
        <f t="shared" si="146"/>
        <v>0</v>
      </c>
      <c r="AQ59" s="60">
        <f t="shared" si="146"/>
        <v>0</v>
      </c>
      <c r="AR59" s="60">
        <f t="shared" si="146"/>
        <v>0</v>
      </c>
      <c r="AS59" s="60">
        <f t="shared" si="146"/>
        <v>0</v>
      </c>
      <c r="AT59" s="60">
        <f t="shared" si="146"/>
        <v>0</v>
      </c>
      <c r="AU59" s="60">
        <f t="shared" si="146"/>
        <v>0</v>
      </c>
      <c r="AV59" s="60">
        <f t="shared" si="146"/>
        <v>0</v>
      </c>
      <c r="AW59" s="60">
        <f t="shared" si="146"/>
        <v>0</v>
      </c>
      <c r="AX59" s="60">
        <f t="shared" si="146"/>
        <v>0</v>
      </c>
      <c r="AY59" s="60">
        <f t="shared" si="146"/>
        <v>0</v>
      </c>
      <c r="AZ59" s="60">
        <f t="shared" si="146"/>
        <v>0</v>
      </c>
      <c r="BA59" s="60">
        <f t="shared" si="146"/>
        <v>0</v>
      </c>
      <c r="BB59" s="60">
        <f t="shared" si="146"/>
        <v>0</v>
      </c>
      <c r="BC59" s="60">
        <f t="shared" si="146"/>
        <v>0</v>
      </c>
      <c r="BD59" s="60">
        <f t="shared" si="146"/>
        <v>0</v>
      </c>
      <c r="BE59" s="60">
        <f t="shared" si="146"/>
        <v>0</v>
      </c>
      <c r="BF59" s="60">
        <f t="shared" si="146"/>
        <v>0</v>
      </c>
      <c r="BG59" s="60">
        <f t="shared" si="146"/>
        <v>0</v>
      </c>
      <c r="BH59" s="60">
        <f t="shared" si="146"/>
        <v>0</v>
      </c>
      <c r="BI59" s="60">
        <f t="shared" si="146"/>
        <v>0</v>
      </c>
      <c r="BJ59" s="60">
        <f t="shared" si="146"/>
        <v>0</v>
      </c>
      <c r="BK59" s="60">
        <f t="shared" si="146"/>
        <v>0</v>
      </c>
      <c r="BL59" s="60">
        <f t="shared" si="146"/>
        <v>0</v>
      </c>
      <c r="BM59" s="60">
        <f t="shared" si="146"/>
        <v>0</v>
      </c>
      <c r="BN59" s="60">
        <f t="shared" si="146"/>
        <v>0</v>
      </c>
      <c r="BO59" s="60">
        <f t="shared" ref="BO59:CC59" si="147">$D$46*BO$50*BO106</f>
        <v>0</v>
      </c>
      <c r="BP59" s="60">
        <f t="shared" si="147"/>
        <v>0</v>
      </c>
      <c r="BQ59" s="60">
        <f t="shared" si="147"/>
        <v>0</v>
      </c>
      <c r="BR59" s="60">
        <f t="shared" si="147"/>
        <v>0</v>
      </c>
      <c r="BS59" s="60">
        <f t="shared" si="147"/>
        <v>0</v>
      </c>
      <c r="BT59" s="60">
        <f t="shared" si="147"/>
        <v>0</v>
      </c>
      <c r="BU59" s="60">
        <f t="shared" si="147"/>
        <v>0</v>
      </c>
      <c r="BV59" s="60">
        <f t="shared" si="147"/>
        <v>0</v>
      </c>
      <c r="BW59" s="60">
        <f t="shared" si="147"/>
        <v>0</v>
      </c>
      <c r="BX59" s="60">
        <f t="shared" si="147"/>
        <v>0</v>
      </c>
      <c r="BY59" s="60">
        <f t="shared" si="147"/>
        <v>0</v>
      </c>
      <c r="BZ59" s="60">
        <f t="shared" si="147"/>
        <v>0</v>
      </c>
      <c r="CA59" s="60">
        <f t="shared" si="147"/>
        <v>0</v>
      </c>
      <c r="CB59" s="60">
        <f t="shared" si="147"/>
        <v>0</v>
      </c>
      <c r="CC59" s="60">
        <f t="shared" si="147"/>
        <v>0</v>
      </c>
      <c r="CD59" s="60">
        <f t="shared" si="74"/>
        <v>0</v>
      </c>
      <c r="CE59" s="60">
        <f t="shared" si="75"/>
        <v>0</v>
      </c>
      <c r="CF59" s="60">
        <f t="shared" si="76"/>
        <v>0</v>
      </c>
      <c r="CG59" s="60">
        <f t="shared" si="77"/>
        <v>0</v>
      </c>
      <c r="CH59" s="60">
        <f t="shared" si="78"/>
        <v>0</v>
      </c>
      <c r="CI59" s="60">
        <f t="shared" si="79"/>
        <v>0</v>
      </c>
      <c r="CJ59" s="60">
        <f t="shared" si="80"/>
        <v>0</v>
      </c>
      <c r="CK59" s="60">
        <f t="shared" si="81"/>
        <v>0</v>
      </c>
      <c r="CL59" s="60">
        <f t="shared" si="82"/>
        <v>0</v>
      </c>
      <c r="CM59" s="60">
        <f t="shared" si="83"/>
        <v>0</v>
      </c>
      <c r="CN59" s="60">
        <f t="shared" si="84"/>
        <v>0</v>
      </c>
      <c r="CO59" s="60">
        <f t="shared" si="85"/>
        <v>0</v>
      </c>
      <c r="CP59" s="60">
        <f t="shared" si="86"/>
        <v>0</v>
      </c>
      <c r="CQ59" s="60">
        <f t="shared" si="87"/>
        <v>0</v>
      </c>
      <c r="CR59" s="60">
        <f t="shared" si="88"/>
        <v>0</v>
      </c>
      <c r="CS59" s="60">
        <f t="shared" si="89"/>
        <v>0</v>
      </c>
      <c r="CT59" s="60">
        <f t="shared" si="90"/>
        <v>0</v>
      </c>
      <c r="CU59" s="60">
        <f t="shared" si="91"/>
        <v>0</v>
      </c>
      <c r="CV59" s="60">
        <f t="shared" si="92"/>
        <v>0</v>
      </c>
      <c r="CW59" s="60">
        <f t="shared" si="93"/>
        <v>0</v>
      </c>
      <c r="CX59" s="60">
        <f t="shared" si="94"/>
        <v>0</v>
      </c>
      <c r="CY59" s="60">
        <f t="shared" si="95"/>
        <v>0</v>
      </c>
      <c r="CZ59" s="60">
        <f t="shared" si="96"/>
        <v>0</v>
      </c>
      <c r="DA59" s="60">
        <f t="shared" si="97"/>
        <v>0</v>
      </c>
      <c r="DB59" s="60">
        <f t="shared" si="98"/>
        <v>0</v>
      </c>
      <c r="DC59" s="60">
        <f t="shared" si="99"/>
        <v>0</v>
      </c>
      <c r="DD59" s="60">
        <f t="shared" si="100"/>
        <v>0</v>
      </c>
      <c r="DE59" s="60">
        <f t="shared" si="101"/>
        <v>0</v>
      </c>
      <c r="DF59" s="60">
        <f t="shared" si="102"/>
        <v>0</v>
      </c>
      <c r="DG59" s="60">
        <f t="shared" si="103"/>
        <v>0</v>
      </c>
      <c r="DH59" s="60">
        <f t="shared" si="104"/>
        <v>0</v>
      </c>
      <c r="DI59" s="60">
        <f t="shared" si="105"/>
        <v>0</v>
      </c>
      <c r="DJ59" s="60">
        <f t="shared" si="106"/>
        <v>0</v>
      </c>
      <c r="DK59" s="60">
        <f t="shared" si="107"/>
        <v>0</v>
      </c>
      <c r="DL59" s="60">
        <f t="shared" si="108"/>
        <v>0</v>
      </c>
      <c r="DM59" s="60">
        <f t="shared" si="109"/>
        <v>0</v>
      </c>
      <c r="DN59" s="60">
        <f t="shared" si="110"/>
        <v>0</v>
      </c>
      <c r="DO59" s="60">
        <f t="shared" si="111"/>
        <v>0</v>
      </c>
      <c r="DP59" s="60">
        <f t="shared" si="112"/>
        <v>0</v>
      </c>
      <c r="DQ59" s="60">
        <f t="shared" si="113"/>
        <v>0</v>
      </c>
      <c r="DR59" s="60">
        <f t="shared" si="114"/>
        <v>0</v>
      </c>
      <c r="DS59" s="60">
        <f t="shared" si="115"/>
        <v>0</v>
      </c>
      <c r="DT59" s="60">
        <f t="shared" si="116"/>
        <v>0</v>
      </c>
      <c r="DU59" s="60">
        <f t="shared" si="117"/>
        <v>0</v>
      </c>
      <c r="DV59" s="60">
        <f t="shared" si="118"/>
        <v>0</v>
      </c>
      <c r="DW59" s="60">
        <f t="shared" si="119"/>
        <v>0</v>
      </c>
      <c r="DX59" s="60">
        <f t="shared" si="120"/>
        <v>0</v>
      </c>
      <c r="DY59" s="60">
        <f t="shared" si="121"/>
        <v>0</v>
      </c>
      <c r="DZ59" s="60">
        <f t="shared" si="122"/>
        <v>0</v>
      </c>
      <c r="EA59" s="60">
        <f t="shared" si="123"/>
        <v>0</v>
      </c>
      <c r="EB59" s="60">
        <f t="shared" si="124"/>
        <v>0</v>
      </c>
      <c r="EC59" s="60">
        <f t="shared" si="125"/>
        <v>0</v>
      </c>
      <c r="ED59" s="60">
        <f t="shared" si="126"/>
        <v>0</v>
      </c>
      <c r="EE59" s="60">
        <f t="shared" si="127"/>
        <v>0</v>
      </c>
      <c r="EF59" s="60">
        <f t="shared" si="128"/>
        <v>0</v>
      </c>
      <c r="EG59" s="61">
        <f t="shared" si="129"/>
        <v>0</v>
      </c>
    </row>
    <row r="60" spans="1:137">
      <c r="A60" s="36" t="s">
        <v>55</v>
      </c>
      <c r="B60" s="37" t="s">
        <v>125</v>
      </c>
      <c r="C60" s="60">
        <f t="shared" ref="C60:AH60" si="148">$D$46*C$50*C107</f>
        <v>0</v>
      </c>
      <c r="D60" s="60">
        <f t="shared" si="148"/>
        <v>0</v>
      </c>
      <c r="E60" s="60">
        <f t="shared" si="148"/>
        <v>0</v>
      </c>
      <c r="F60" s="60">
        <f t="shared" si="148"/>
        <v>0</v>
      </c>
      <c r="G60" s="60">
        <f t="shared" si="148"/>
        <v>0</v>
      </c>
      <c r="H60" s="60">
        <f t="shared" si="148"/>
        <v>0</v>
      </c>
      <c r="I60" s="60">
        <f t="shared" si="148"/>
        <v>0</v>
      </c>
      <c r="J60" s="60">
        <f t="shared" si="148"/>
        <v>0</v>
      </c>
      <c r="K60" s="60">
        <f t="shared" si="148"/>
        <v>0</v>
      </c>
      <c r="L60" s="60">
        <f t="shared" si="148"/>
        <v>0</v>
      </c>
      <c r="M60" s="60">
        <f t="shared" si="148"/>
        <v>0</v>
      </c>
      <c r="N60" s="60">
        <f t="shared" si="148"/>
        <v>0</v>
      </c>
      <c r="O60" s="60">
        <f t="shared" si="148"/>
        <v>0</v>
      </c>
      <c r="P60" s="60">
        <f t="shared" si="148"/>
        <v>0</v>
      </c>
      <c r="Q60" s="60">
        <f t="shared" si="148"/>
        <v>0</v>
      </c>
      <c r="R60" s="60">
        <f t="shared" si="148"/>
        <v>0</v>
      </c>
      <c r="S60" s="60">
        <f t="shared" si="148"/>
        <v>0</v>
      </c>
      <c r="T60" s="60">
        <f t="shared" si="148"/>
        <v>0</v>
      </c>
      <c r="U60" s="60">
        <f t="shared" si="148"/>
        <v>0</v>
      </c>
      <c r="V60" s="60">
        <f t="shared" si="148"/>
        <v>0</v>
      </c>
      <c r="W60" s="60">
        <f t="shared" si="148"/>
        <v>0</v>
      </c>
      <c r="X60" s="60">
        <f t="shared" si="148"/>
        <v>0</v>
      </c>
      <c r="Y60" s="60">
        <f t="shared" si="148"/>
        <v>0</v>
      </c>
      <c r="Z60" s="60">
        <f t="shared" si="148"/>
        <v>0</v>
      </c>
      <c r="AA60" s="60">
        <f t="shared" si="148"/>
        <v>0</v>
      </c>
      <c r="AB60" s="60">
        <f t="shared" si="148"/>
        <v>0</v>
      </c>
      <c r="AC60" s="60">
        <f t="shared" si="148"/>
        <v>0</v>
      </c>
      <c r="AD60" s="60">
        <f t="shared" si="148"/>
        <v>0</v>
      </c>
      <c r="AE60" s="60">
        <f t="shared" si="148"/>
        <v>0</v>
      </c>
      <c r="AF60" s="60">
        <f t="shared" si="148"/>
        <v>0</v>
      </c>
      <c r="AG60" s="60">
        <f t="shared" si="148"/>
        <v>0</v>
      </c>
      <c r="AH60" s="60">
        <f t="shared" si="148"/>
        <v>0</v>
      </c>
      <c r="AI60" s="60">
        <f t="shared" ref="AI60:BN60" si="149">$D$46*AI$50*AI107</f>
        <v>0</v>
      </c>
      <c r="AJ60" s="60">
        <f t="shared" si="149"/>
        <v>0</v>
      </c>
      <c r="AK60" s="60">
        <f t="shared" si="149"/>
        <v>0</v>
      </c>
      <c r="AL60" s="60">
        <f t="shared" si="149"/>
        <v>0</v>
      </c>
      <c r="AM60" s="60">
        <f t="shared" si="149"/>
        <v>0</v>
      </c>
      <c r="AN60" s="60">
        <f t="shared" si="149"/>
        <v>0</v>
      </c>
      <c r="AO60" s="60">
        <f t="shared" si="149"/>
        <v>0</v>
      </c>
      <c r="AP60" s="60">
        <f t="shared" si="149"/>
        <v>0</v>
      </c>
      <c r="AQ60" s="60">
        <f t="shared" si="149"/>
        <v>0</v>
      </c>
      <c r="AR60" s="60">
        <f t="shared" si="149"/>
        <v>0</v>
      </c>
      <c r="AS60" s="60">
        <f t="shared" si="149"/>
        <v>0</v>
      </c>
      <c r="AT60" s="60">
        <f t="shared" si="149"/>
        <v>0</v>
      </c>
      <c r="AU60" s="60">
        <f t="shared" si="149"/>
        <v>0</v>
      </c>
      <c r="AV60" s="60">
        <f t="shared" si="149"/>
        <v>0</v>
      </c>
      <c r="AW60" s="60">
        <f t="shared" si="149"/>
        <v>0</v>
      </c>
      <c r="AX60" s="60">
        <f t="shared" si="149"/>
        <v>0</v>
      </c>
      <c r="AY60" s="60">
        <f t="shared" si="149"/>
        <v>0</v>
      </c>
      <c r="AZ60" s="60">
        <f t="shared" si="149"/>
        <v>0</v>
      </c>
      <c r="BA60" s="60">
        <f t="shared" si="149"/>
        <v>0</v>
      </c>
      <c r="BB60" s="60">
        <f t="shared" si="149"/>
        <v>0</v>
      </c>
      <c r="BC60" s="60">
        <f t="shared" si="149"/>
        <v>0</v>
      </c>
      <c r="BD60" s="60">
        <f t="shared" si="149"/>
        <v>0</v>
      </c>
      <c r="BE60" s="60">
        <f t="shared" si="149"/>
        <v>0</v>
      </c>
      <c r="BF60" s="60">
        <f t="shared" si="149"/>
        <v>0</v>
      </c>
      <c r="BG60" s="60">
        <f t="shared" si="149"/>
        <v>0</v>
      </c>
      <c r="BH60" s="60">
        <f t="shared" si="149"/>
        <v>0</v>
      </c>
      <c r="BI60" s="60">
        <f t="shared" si="149"/>
        <v>0</v>
      </c>
      <c r="BJ60" s="60">
        <f t="shared" si="149"/>
        <v>0</v>
      </c>
      <c r="BK60" s="60">
        <f t="shared" si="149"/>
        <v>0</v>
      </c>
      <c r="BL60" s="60">
        <f t="shared" si="149"/>
        <v>0</v>
      </c>
      <c r="BM60" s="60">
        <f t="shared" si="149"/>
        <v>0</v>
      </c>
      <c r="BN60" s="60">
        <f t="shared" si="149"/>
        <v>0</v>
      </c>
      <c r="BO60" s="60">
        <f t="shared" ref="BO60:CC60" si="150">$D$46*BO$50*BO107</f>
        <v>0</v>
      </c>
      <c r="BP60" s="60">
        <f t="shared" si="150"/>
        <v>0</v>
      </c>
      <c r="BQ60" s="60">
        <f t="shared" si="150"/>
        <v>0</v>
      </c>
      <c r="BR60" s="60">
        <f t="shared" si="150"/>
        <v>0</v>
      </c>
      <c r="BS60" s="60">
        <f t="shared" si="150"/>
        <v>0</v>
      </c>
      <c r="BT60" s="60">
        <f t="shared" si="150"/>
        <v>0</v>
      </c>
      <c r="BU60" s="60">
        <f t="shared" si="150"/>
        <v>0</v>
      </c>
      <c r="BV60" s="60">
        <f t="shared" si="150"/>
        <v>0</v>
      </c>
      <c r="BW60" s="60">
        <f t="shared" si="150"/>
        <v>0</v>
      </c>
      <c r="BX60" s="60">
        <f t="shared" si="150"/>
        <v>0</v>
      </c>
      <c r="BY60" s="60">
        <f t="shared" si="150"/>
        <v>0</v>
      </c>
      <c r="BZ60" s="60">
        <f t="shared" si="150"/>
        <v>0</v>
      </c>
      <c r="CA60" s="60">
        <f t="shared" si="150"/>
        <v>0</v>
      </c>
      <c r="CB60" s="60">
        <f t="shared" si="150"/>
        <v>0</v>
      </c>
      <c r="CC60" s="60">
        <f t="shared" si="150"/>
        <v>0</v>
      </c>
      <c r="CD60" s="60">
        <f t="shared" si="74"/>
        <v>0</v>
      </c>
      <c r="CE60" s="60">
        <f t="shared" si="75"/>
        <v>0</v>
      </c>
      <c r="CF60" s="60">
        <f t="shared" si="76"/>
        <v>0</v>
      </c>
      <c r="CG60" s="60">
        <f t="shared" si="77"/>
        <v>0</v>
      </c>
      <c r="CH60" s="60">
        <f t="shared" si="78"/>
        <v>0</v>
      </c>
      <c r="CI60" s="60">
        <f t="shared" si="79"/>
        <v>0</v>
      </c>
      <c r="CJ60" s="60">
        <f t="shared" si="80"/>
        <v>0</v>
      </c>
      <c r="CK60" s="60">
        <f t="shared" si="81"/>
        <v>0</v>
      </c>
      <c r="CL60" s="60">
        <f t="shared" si="82"/>
        <v>0</v>
      </c>
      <c r="CM60" s="60">
        <f t="shared" si="83"/>
        <v>0</v>
      </c>
      <c r="CN60" s="60">
        <f t="shared" si="84"/>
        <v>0</v>
      </c>
      <c r="CO60" s="60">
        <f t="shared" si="85"/>
        <v>0</v>
      </c>
      <c r="CP60" s="60">
        <f t="shared" si="86"/>
        <v>0</v>
      </c>
      <c r="CQ60" s="60">
        <f t="shared" si="87"/>
        <v>0</v>
      </c>
      <c r="CR60" s="60">
        <f t="shared" si="88"/>
        <v>0</v>
      </c>
      <c r="CS60" s="60">
        <f t="shared" si="89"/>
        <v>0</v>
      </c>
      <c r="CT60" s="60">
        <f t="shared" si="90"/>
        <v>0</v>
      </c>
      <c r="CU60" s="60">
        <f t="shared" si="91"/>
        <v>0</v>
      </c>
      <c r="CV60" s="60">
        <f t="shared" si="92"/>
        <v>0</v>
      </c>
      <c r="CW60" s="60">
        <f t="shared" si="93"/>
        <v>0</v>
      </c>
      <c r="CX60" s="60">
        <f t="shared" si="94"/>
        <v>0</v>
      </c>
      <c r="CY60" s="60">
        <f t="shared" si="95"/>
        <v>0</v>
      </c>
      <c r="CZ60" s="60">
        <f t="shared" si="96"/>
        <v>0</v>
      </c>
      <c r="DA60" s="60">
        <f t="shared" si="97"/>
        <v>0</v>
      </c>
      <c r="DB60" s="60">
        <f t="shared" si="98"/>
        <v>0</v>
      </c>
      <c r="DC60" s="60">
        <f t="shared" si="99"/>
        <v>0</v>
      </c>
      <c r="DD60" s="60">
        <f t="shared" si="100"/>
        <v>0</v>
      </c>
      <c r="DE60" s="60">
        <f t="shared" si="101"/>
        <v>0</v>
      </c>
      <c r="DF60" s="60">
        <f t="shared" si="102"/>
        <v>0</v>
      </c>
      <c r="DG60" s="60">
        <f t="shared" si="103"/>
        <v>0</v>
      </c>
      <c r="DH60" s="60">
        <f t="shared" si="104"/>
        <v>0</v>
      </c>
      <c r="DI60" s="60">
        <f t="shared" si="105"/>
        <v>0</v>
      </c>
      <c r="DJ60" s="60">
        <f t="shared" si="106"/>
        <v>0</v>
      </c>
      <c r="DK60" s="60">
        <f t="shared" si="107"/>
        <v>0</v>
      </c>
      <c r="DL60" s="60">
        <f t="shared" si="108"/>
        <v>0</v>
      </c>
      <c r="DM60" s="60">
        <f t="shared" si="109"/>
        <v>0</v>
      </c>
      <c r="DN60" s="60">
        <f t="shared" si="110"/>
        <v>0</v>
      </c>
      <c r="DO60" s="60">
        <f t="shared" si="111"/>
        <v>0</v>
      </c>
      <c r="DP60" s="60">
        <f t="shared" si="112"/>
        <v>0</v>
      </c>
      <c r="DQ60" s="60">
        <f t="shared" si="113"/>
        <v>0</v>
      </c>
      <c r="DR60" s="60">
        <f t="shared" si="114"/>
        <v>0</v>
      </c>
      <c r="DS60" s="60">
        <f t="shared" si="115"/>
        <v>0</v>
      </c>
      <c r="DT60" s="60">
        <f t="shared" si="116"/>
        <v>0</v>
      </c>
      <c r="DU60" s="60">
        <f t="shared" si="117"/>
        <v>0</v>
      </c>
      <c r="DV60" s="60">
        <f t="shared" si="118"/>
        <v>0</v>
      </c>
      <c r="DW60" s="60">
        <f t="shared" si="119"/>
        <v>0</v>
      </c>
      <c r="DX60" s="60">
        <f t="shared" si="120"/>
        <v>0</v>
      </c>
      <c r="DY60" s="60">
        <f t="shared" si="121"/>
        <v>0</v>
      </c>
      <c r="DZ60" s="60">
        <f t="shared" si="122"/>
        <v>0</v>
      </c>
      <c r="EA60" s="60">
        <f t="shared" si="123"/>
        <v>0</v>
      </c>
      <c r="EB60" s="60">
        <f t="shared" si="124"/>
        <v>0</v>
      </c>
      <c r="EC60" s="60">
        <f t="shared" si="125"/>
        <v>0</v>
      </c>
      <c r="ED60" s="60">
        <f t="shared" si="126"/>
        <v>0</v>
      </c>
      <c r="EE60" s="60">
        <f t="shared" si="127"/>
        <v>0</v>
      </c>
      <c r="EF60" s="60">
        <f t="shared" si="128"/>
        <v>0</v>
      </c>
      <c r="EG60" s="61">
        <f t="shared" si="129"/>
        <v>0</v>
      </c>
    </row>
    <row r="61" spans="1:137">
      <c r="A61" s="36" t="s">
        <v>56</v>
      </c>
      <c r="B61" s="37" t="s">
        <v>754</v>
      </c>
      <c r="C61" s="60">
        <f t="shared" ref="C61:AH61" si="151">$D$46*C$50*C108</f>
        <v>0</v>
      </c>
      <c r="D61" s="60">
        <f t="shared" si="151"/>
        <v>0</v>
      </c>
      <c r="E61" s="60">
        <f t="shared" si="151"/>
        <v>0</v>
      </c>
      <c r="F61" s="60">
        <f t="shared" si="151"/>
        <v>0</v>
      </c>
      <c r="G61" s="60">
        <f t="shared" si="151"/>
        <v>0</v>
      </c>
      <c r="H61" s="60">
        <f t="shared" si="151"/>
        <v>0</v>
      </c>
      <c r="I61" s="60">
        <f t="shared" si="151"/>
        <v>0</v>
      </c>
      <c r="J61" s="60">
        <f t="shared" si="151"/>
        <v>0</v>
      </c>
      <c r="K61" s="60">
        <f t="shared" si="151"/>
        <v>0</v>
      </c>
      <c r="L61" s="60">
        <f t="shared" si="151"/>
        <v>0</v>
      </c>
      <c r="M61" s="60">
        <f t="shared" si="151"/>
        <v>0</v>
      </c>
      <c r="N61" s="60">
        <f t="shared" si="151"/>
        <v>0</v>
      </c>
      <c r="O61" s="60">
        <f t="shared" si="151"/>
        <v>0</v>
      </c>
      <c r="P61" s="60">
        <f t="shared" si="151"/>
        <v>0</v>
      </c>
      <c r="Q61" s="60">
        <f t="shared" si="151"/>
        <v>0</v>
      </c>
      <c r="R61" s="60">
        <f t="shared" si="151"/>
        <v>0</v>
      </c>
      <c r="S61" s="60">
        <f t="shared" si="151"/>
        <v>0</v>
      </c>
      <c r="T61" s="60">
        <f t="shared" si="151"/>
        <v>0</v>
      </c>
      <c r="U61" s="60">
        <f t="shared" si="151"/>
        <v>0</v>
      </c>
      <c r="V61" s="60">
        <f t="shared" si="151"/>
        <v>0</v>
      </c>
      <c r="W61" s="60">
        <f t="shared" si="151"/>
        <v>0</v>
      </c>
      <c r="X61" s="60">
        <f t="shared" si="151"/>
        <v>0</v>
      </c>
      <c r="Y61" s="60">
        <f t="shared" si="151"/>
        <v>0</v>
      </c>
      <c r="Z61" s="60">
        <f t="shared" si="151"/>
        <v>0</v>
      </c>
      <c r="AA61" s="60">
        <f t="shared" si="151"/>
        <v>0</v>
      </c>
      <c r="AB61" s="60">
        <f t="shared" si="151"/>
        <v>0</v>
      </c>
      <c r="AC61" s="60">
        <f t="shared" si="151"/>
        <v>0</v>
      </c>
      <c r="AD61" s="60">
        <f t="shared" si="151"/>
        <v>0</v>
      </c>
      <c r="AE61" s="60">
        <f t="shared" si="151"/>
        <v>0</v>
      </c>
      <c r="AF61" s="60">
        <f t="shared" si="151"/>
        <v>0</v>
      </c>
      <c r="AG61" s="60">
        <f t="shared" si="151"/>
        <v>0</v>
      </c>
      <c r="AH61" s="60">
        <f t="shared" si="151"/>
        <v>0</v>
      </c>
      <c r="AI61" s="60">
        <f t="shared" ref="AI61:BN61" si="152">$D$46*AI$50*AI108</f>
        <v>0</v>
      </c>
      <c r="AJ61" s="60">
        <f t="shared" si="152"/>
        <v>0</v>
      </c>
      <c r="AK61" s="60">
        <f t="shared" si="152"/>
        <v>0</v>
      </c>
      <c r="AL61" s="60">
        <f t="shared" si="152"/>
        <v>0</v>
      </c>
      <c r="AM61" s="60">
        <f t="shared" si="152"/>
        <v>0</v>
      </c>
      <c r="AN61" s="60">
        <f t="shared" si="152"/>
        <v>0</v>
      </c>
      <c r="AO61" s="60">
        <f t="shared" si="152"/>
        <v>0</v>
      </c>
      <c r="AP61" s="60">
        <f t="shared" si="152"/>
        <v>0</v>
      </c>
      <c r="AQ61" s="60">
        <f t="shared" si="152"/>
        <v>0</v>
      </c>
      <c r="AR61" s="60">
        <f t="shared" si="152"/>
        <v>0</v>
      </c>
      <c r="AS61" s="60">
        <f t="shared" si="152"/>
        <v>0</v>
      </c>
      <c r="AT61" s="60">
        <f t="shared" si="152"/>
        <v>0</v>
      </c>
      <c r="AU61" s="60">
        <f t="shared" si="152"/>
        <v>0</v>
      </c>
      <c r="AV61" s="60">
        <f t="shared" si="152"/>
        <v>0</v>
      </c>
      <c r="AW61" s="60">
        <f t="shared" si="152"/>
        <v>0</v>
      </c>
      <c r="AX61" s="60">
        <f t="shared" si="152"/>
        <v>0</v>
      </c>
      <c r="AY61" s="60">
        <f t="shared" si="152"/>
        <v>0</v>
      </c>
      <c r="AZ61" s="60">
        <f t="shared" si="152"/>
        <v>0</v>
      </c>
      <c r="BA61" s="60">
        <f t="shared" si="152"/>
        <v>0</v>
      </c>
      <c r="BB61" s="60">
        <f t="shared" si="152"/>
        <v>0</v>
      </c>
      <c r="BC61" s="60">
        <f t="shared" si="152"/>
        <v>0</v>
      </c>
      <c r="BD61" s="60">
        <f t="shared" si="152"/>
        <v>0</v>
      </c>
      <c r="BE61" s="60">
        <f t="shared" si="152"/>
        <v>0</v>
      </c>
      <c r="BF61" s="60">
        <f t="shared" si="152"/>
        <v>0</v>
      </c>
      <c r="BG61" s="60">
        <f t="shared" si="152"/>
        <v>0</v>
      </c>
      <c r="BH61" s="60">
        <f t="shared" si="152"/>
        <v>0</v>
      </c>
      <c r="BI61" s="60">
        <f t="shared" si="152"/>
        <v>0</v>
      </c>
      <c r="BJ61" s="60">
        <f t="shared" si="152"/>
        <v>0</v>
      </c>
      <c r="BK61" s="60">
        <f t="shared" si="152"/>
        <v>0</v>
      </c>
      <c r="BL61" s="60">
        <f t="shared" si="152"/>
        <v>0</v>
      </c>
      <c r="BM61" s="60">
        <f t="shared" si="152"/>
        <v>0</v>
      </c>
      <c r="BN61" s="60">
        <f t="shared" si="152"/>
        <v>0</v>
      </c>
      <c r="BO61" s="60">
        <f t="shared" ref="BO61:CC61" si="153">$D$46*BO$50*BO108</f>
        <v>0</v>
      </c>
      <c r="BP61" s="60">
        <f t="shared" si="153"/>
        <v>0</v>
      </c>
      <c r="BQ61" s="60">
        <f t="shared" si="153"/>
        <v>0</v>
      </c>
      <c r="BR61" s="60">
        <f t="shared" si="153"/>
        <v>0</v>
      </c>
      <c r="BS61" s="60">
        <f t="shared" si="153"/>
        <v>0</v>
      </c>
      <c r="BT61" s="60">
        <f t="shared" si="153"/>
        <v>0</v>
      </c>
      <c r="BU61" s="60">
        <f t="shared" si="153"/>
        <v>0</v>
      </c>
      <c r="BV61" s="60">
        <f t="shared" si="153"/>
        <v>0</v>
      </c>
      <c r="BW61" s="60">
        <f t="shared" si="153"/>
        <v>0</v>
      </c>
      <c r="BX61" s="60">
        <f t="shared" si="153"/>
        <v>0</v>
      </c>
      <c r="BY61" s="60">
        <f t="shared" si="153"/>
        <v>0</v>
      </c>
      <c r="BZ61" s="60">
        <f t="shared" si="153"/>
        <v>0</v>
      </c>
      <c r="CA61" s="60">
        <f t="shared" si="153"/>
        <v>0</v>
      </c>
      <c r="CB61" s="60">
        <f t="shared" si="153"/>
        <v>0</v>
      </c>
      <c r="CC61" s="60">
        <f t="shared" si="153"/>
        <v>0</v>
      </c>
      <c r="CD61" s="60">
        <f t="shared" si="74"/>
        <v>0</v>
      </c>
      <c r="CE61" s="60">
        <f t="shared" si="75"/>
        <v>0</v>
      </c>
      <c r="CF61" s="60">
        <f t="shared" si="76"/>
        <v>0</v>
      </c>
      <c r="CG61" s="60">
        <f t="shared" si="77"/>
        <v>0</v>
      </c>
      <c r="CH61" s="60">
        <f t="shared" si="78"/>
        <v>0</v>
      </c>
      <c r="CI61" s="60">
        <f t="shared" si="79"/>
        <v>0</v>
      </c>
      <c r="CJ61" s="60">
        <f t="shared" si="80"/>
        <v>0</v>
      </c>
      <c r="CK61" s="60">
        <f t="shared" si="81"/>
        <v>0</v>
      </c>
      <c r="CL61" s="60">
        <f t="shared" si="82"/>
        <v>0</v>
      </c>
      <c r="CM61" s="60">
        <f t="shared" si="83"/>
        <v>0</v>
      </c>
      <c r="CN61" s="60">
        <f t="shared" si="84"/>
        <v>0</v>
      </c>
      <c r="CO61" s="60">
        <f t="shared" si="85"/>
        <v>0</v>
      </c>
      <c r="CP61" s="60">
        <f t="shared" si="86"/>
        <v>0</v>
      </c>
      <c r="CQ61" s="60">
        <f t="shared" si="87"/>
        <v>0</v>
      </c>
      <c r="CR61" s="60">
        <f t="shared" si="88"/>
        <v>0</v>
      </c>
      <c r="CS61" s="60">
        <f t="shared" si="89"/>
        <v>0</v>
      </c>
      <c r="CT61" s="60">
        <f t="shared" si="90"/>
        <v>0</v>
      </c>
      <c r="CU61" s="60">
        <f t="shared" si="91"/>
        <v>0</v>
      </c>
      <c r="CV61" s="60">
        <f t="shared" si="92"/>
        <v>0</v>
      </c>
      <c r="CW61" s="60">
        <f t="shared" si="93"/>
        <v>0</v>
      </c>
      <c r="CX61" s="60">
        <f t="shared" si="94"/>
        <v>0</v>
      </c>
      <c r="CY61" s="60">
        <f t="shared" si="95"/>
        <v>0</v>
      </c>
      <c r="CZ61" s="60">
        <f t="shared" si="96"/>
        <v>0</v>
      </c>
      <c r="DA61" s="60">
        <f t="shared" si="97"/>
        <v>0</v>
      </c>
      <c r="DB61" s="60">
        <f t="shared" si="98"/>
        <v>0</v>
      </c>
      <c r="DC61" s="60">
        <f t="shared" si="99"/>
        <v>0</v>
      </c>
      <c r="DD61" s="60">
        <f t="shared" si="100"/>
        <v>0</v>
      </c>
      <c r="DE61" s="60">
        <f t="shared" si="101"/>
        <v>0</v>
      </c>
      <c r="DF61" s="60">
        <f t="shared" si="102"/>
        <v>0</v>
      </c>
      <c r="DG61" s="60">
        <f t="shared" si="103"/>
        <v>0</v>
      </c>
      <c r="DH61" s="60">
        <f t="shared" si="104"/>
        <v>0</v>
      </c>
      <c r="DI61" s="60">
        <f t="shared" si="105"/>
        <v>0</v>
      </c>
      <c r="DJ61" s="60">
        <f t="shared" si="106"/>
        <v>0</v>
      </c>
      <c r="DK61" s="60">
        <f t="shared" si="107"/>
        <v>0</v>
      </c>
      <c r="DL61" s="60">
        <f t="shared" si="108"/>
        <v>0</v>
      </c>
      <c r="DM61" s="60">
        <f t="shared" si="109"/>
        <v>0</v>
      </c>
      <c r="DN61" s="60">
        <f t="shared" si="110"/>
        <v>0</v>
      </c>
      <c r="DO61" s="60">
        <f t="shared" si="111"/>
        <v>0</v>
      </c>
      <c r="DP61" s="60">
        <f t="shared" si="112"/>
        <v>0</v>
      </c>
      <c r="DQ61" s="60">
        <f t="shared" si="113"/>
        <v>0</v>
      </c>
      <c r="DR61" s="60">
        <f t="shared" si="114"/>
        <v>0</v>
      </c>
      <c r="DS61" s="60">
        <f t="shared" si="115"/>
        <v>0</v>
      </c>
      <c r="DT61" s="60">
        <f t="shared" si="116"/>
        <v>0</v>
      </c>
      <c r="DU61" s="60">
        <f t="shared" si="117"/>
        <v>0</v>
      </c>
      <c r="DV61" s="60">
        <f t="shared" si="118"/>
        <v>0</v>
      </c>
      <c r="DW61" s="60">
        <f t="shared" si="119"/>
        <v>0</v>
      </c>
      <c r="DX61" s="60">
        <f t="shared" si="120"/>
        <v>0</v>
      </c>
      <c r="DY61" s="60">
        <f t="shared" si="121"/>
        <v>0</v>
      </c>
      <c r="DZ61" s="60">
        <f t="shared" si="122"/>
        <v>0</v>
      </c>
      <c r="EA61" s="60">
        <f t="shared" si="123"/>
        <v>0</v>
      </c>
      <c r="EB61" s="60">
        <f t="shared" si="124"/>
        <v>0</v>
      </c>
      <c r="EC61" s="60">
        <f t="shared" si="125"/>
        <v>0</v>
      </c>
      <c r="ED61" s="60">
        <f t="shared" si="126"/>
        <v>0</v>
      </c>
      <c r="EE61" s="60">
        <f t="shared" si="127"/>
        <v>0</v>
      </c>
      <c r="EF61" s="60">
        <f t="shared" si="128"/>
        <v>0</v>
      </c>
      <c r="EG61" s="61">
        <f t="shared" si="129"/>
        <v>0</v>
      </c>
    </row>
    <row r="62" spans="1:137">
      <c r="A62" s="39" t="s">
        <v>57</v>
      </c>
      <c r="B62" s="40" t="s">
        <v>126</v>
      </c>
      <c r="C62" s="62">
        <f t="shared" ref="C62:AH62" si="154">$D$46*C$50*C109</f>
        <v>0</v>
      </c>
      <c r="D62" s="62">
        <f t="shared" si="154"/>
        <v>0</v>
      </c>
      <c r="E62" s="62">
        <f t="shared" si="154"/>
        <v>0</v>
      </c>
      <c r="F62" s="62">
        <f t="shared" si="154"/>
        <v>0</v>
      </c>
      <c r="G62" s="62">
        <f t="shared" si="154"/>
        <v>0</v>
      </c>
      <c r="H62" s="62">
        <f t="shared" si="154"/>
        <v>0</v>
      </c>
      <c r="I62" s="62">
        <f t="shared" si="154"/>
        <v>0</v>
      </c>
      <c r="J62" s="62">
        <f t="shared" si="154"/>
        <v>0</v>
      </c>
      <c r="K62" s="62">
        <f t="shared" si="154"/>
        <v>0</v>
      </c>
      <c r="L62" s="62">
        <f t="shared" si="154"/>
        <v>0</v>
      </c>
      <c r="M62" s="62">
        <f t="shared" si="154"/>
        <v>0</v>
      </c>
      <c r="N62" s="62">
        <f t="shared" si="154"/>
        <v>0</v>
      </c>
      <c r="O62" s="62">
        <f t="shared" si="154"/>
        <v>0</v>
      </c>
      <c r="P62" s="62">
        <f t="shared" si="154"/>
        <v>0</v>
      </c>
      <c r="Q62" s="62">
        <f t="shared" si="154"/>
        <v>0</v>
      </c>
      <c r="R62" s="62">
        <f t="shared" si="154"/>
        <v>0</v>
      </c>
      <c r="S62" s="62">
        <f t="shared" si="154"/>
        <v>0</v>
      </c>
      <c r="T62" s="62">
        <f t="shared" si="154"/>
        <v>0</v>
      </c>
      <c r="U62" s="62">
        <f t="shared" si="154"/>
        <v>0</v>
      </c>
      <c r="V62" s="62">
        <f t="shared" si="154"/>
        <v>0</v>
      </c>
      <c r="W62" s="62">
        <f t="shared" si="154"/>
        <v>0</v>
      </c>
      <c r="X62" s="62">
        <f t="shared" si="154"/>
        <v>0</v>
      </c>
      <c r="Y62" s="62">
        <f t="shared" si="154"/>
        <v>0</v>
      </c>
      <c r="Z62" s="62">
        <f t="shared" si="154"/>
        <v>0</v>
      </c>
      <c r="AA62" s="62">
        <f t="shared" si="154"/>
        <v>0</v>
      </c>
      <c r="AB62" s="62">
        <f t="shared" si="154"/>
        <v>0</v>
      </c>
      <c r="AC62" s="62">
        <f t="shared" si="154"/>
        <v>0</v>
      </c>
      <c r="AD62" s="62">
        <f t="shared" si="154"/>
        <v>0</v>
      </c>
      <c r="AE62" s="62">
        <f t="shared" si="154"/>
        <v>0</v>
      </c>
      <c r="AF62" s="62">
        <f t="shared" si="154"/>
        <v>0</v>
      </c>
      <c r="AG62" s="62">
        <f t="shared" si="154"/>
        <v>0</v>
      </c>
      <c r="AH62" s="62">
        <f t="shared" si="154"/>
        <v>0</v>
      </c>
      <c r="AI62" s="62">
        <f t="shared" ref="AI62:BN62" si="155">$D$46*AI$50*AI109</f>
        <v>0</v>
      </c>
      <c r="AJ62" s="62">
        <f t="shared" si="155"/>
        <v>0</v>
      </c>
      <c r="AK62" s="62">
        <f t="shared" si="155"/>
        <v>0</v>
      </c>
      <c r="AL62" s="62">
        <f t="shared" si="155"/>
        <v>0</v>
      </c>
      <c r="AM62" s="62">
        <f t="shared" si="155"/>
        <v>0</v>
      </c>
      <c r="AN62" s="62">
        <f t="shared" si="155"/>
        <v>0</v>
      </c>
      <c r="AO62" s="62">
        <f t="shared" si="155"/>
        <v>0</v>
      </c>
      <c r="AP62" s="62">
        <f t="shared" si="155"/>
        <v>0</v>
      </c>
      <c r="AQ62" s="62">
        <f t="shared" si="155"/>
        <v>0</v>
      </c>
      <c r="AR62" s="62">
        <f t="shared" si="155"/>
        <v>0</v>
      </c>
      <c r="AS62" s="62">
        <f t="shared" si="155"/>
        <v>0</v>
      </c>
      <c r="AT62" s="62">
        <f t="shared" si="155"/>
        <v>0</v>
      </c>
      <c r="AU62" s="62">
        <f t="shared" si="155"/>
        <v>0</v>
      </c>
      <c r="AV62" s="62">
        <f t="shared" si="155"/>
        <v>0</v>
      </c>
      <c r="AW62" s="62">
        <f t="shared" si="155"/>
        <v>0</v>
      </c>
      <c r="AX62" s="62">
        <f t="shared" si="155"/>
        <v>0</v>
      </c>
      <c r="AY62" s="62">
        <f t="shared" si="155"/>
        <v>0</v>
      </c>
      <c r="AZ62" s="62">
        <f t="shared" si="155"/>
        <v>0</v>
      </c>
      <c r="BA62" s="62">
        <f t="shared" si="155"/>
        <v>0</v>
      </c>
      <c r="BB62" s="62">
        <f t="shared" si="155"/>
        <v>0</v>
      </c>
      <c r="BC62" s="62">
        <f t="shared" si="155"/>
        <v>0</v>
      </c>
      <c r="BD62" s="62">
        <f t="shared" si="155"/>
        <v>0</v>
      </c>
      <c r="BE62" s="62">
        <f t="shared" si="155"/>
        <v>0</v>
      </c>
      <c r="BF62" s="62">
        <f t="shared" si="155"/>
        <v>0</v>
      </c>
      <c r="BG62" s="62">
        <f t="shared" si="155"/>
        <v>0</v>
      </c>
      <c r="BH62" s="62">
        <f t="shared" si="155"/>
        <v>0</v>
      </c>
      <c r="BI62" s="62">
        <f t="shared" si="155"/>
        <v>0</v>
      </c>
      <c r="BJ62" s="62">
        <f t="shared" si="155"/>
        <v>0</v>
      </c>
      <c r="BK62" s="62">
        <f t="shared" si="155"/>
        <v>0</v>
      </c>
      <c r="BL62" s="62">
        <f t="shared" si="155"/>
        <v>0</v>
      </c>
      <c r="BM62" s="62">
        <f t="shared" si="155"/>
        <v>0</v>
      </c>
      <c r="BN62" s="62">
        <f t="shared" si="155"/>
        <v>0</v>
      </c>
      <c r="BO62" s="62">
        <f t="shared" ref="BO62:CC62" si="156">$D$46*BO$50*BO109</f>
        <v>0</v>
      </c>
      <c r="BP62" s="62">
        <f t="shared" si="156"/>
        <v>0</v>
      </c>
      <c r="BQ62" s="62">
        <f t="shared" si="156"/>
        <v>0</v>
      </c>
      <c r="BR62" s="62">
        <f t="shared" si="156"/>
        <v>0</v>
      </c>
      <c r="BS62" s="62">
        <f t="shared" si="156"/>
        <v>0</v>
      </c>
      <c r="BT62" s="62">
        <f t="shared" si="156"/>
        <v>0</v>
      </c>
      <c r="BU62" s="62">
        <f t="shared" si="156"/>
        <v>0</v>
      </c>
      <c r="BV62" s="62">
        <f t="shared" si="156"/>
        <v>0</v>
      </c>
      <c r="BW62" s="62">
        <f t="shared" si="156"/>
        <v>0</v>
      </c>
      <c r="BX62" s="62">
        <f t="shared" si="156"/>
        <v>0</v>
      </c>
      <c r="BY62" s="62">
        <f t="shared" si="156"/>
        <v>0</v>
      </c>
      <c r="BZ62" s="62">
        <f t="shared" si="156"/>
        <v>0</v>
      </c>
      <c r="CA62" s="62">
        <f t="shared" si="156"/>
        <v>0</v>
      </c>
      <c r="CB62" s="62">
        <f t="shared" si="156"/>
        <v>0</v>
      </c>
      <c r="CC62" s="62">
        <f t="shared" si="156"/>
        <v>0</v>
      </c>
      <c r="CD62" s="62">
        <f t="shared" si="74"/>
        <v>0</v>
      </c>
      <c r="CE62" s="62">
        <f t="shared" si="75"/>
        <v>0</v>
      </c>
      <c r="CF62" s="62">
        <f t="shared" si="76"/>
        <v>0</v>
      </c>
      <c r="CG62" s="62">
        <f t="shared" si="77"/>
        <v>0</v>
      </c>
      <c r="CH62" s="62">
        <f t="shared" si="78"/>
        <v>0</v>
      </c>
      <c r="CI62" s="62">
        <f t="shared" si="79"/>
        <v>0</v>
      </c>
      <c r="CJ62" s="62">
        <f t="shared" si="80"/>
        <v>0</v>
      </c>
      <c r="CK62" s="62">
        <f t="shared" si="81"/>
        <v>0</v>
      </c>
      <c r="CL62" s="62">
        <f t="shared" si="82"/>
        <v>0</v>
      </c>
      <c r="CM62" s="62">
        <f t="shared" si="83"/>
        <v>0</v>
      </c>
      <c r="CN62" s="62">
        <f t="shared" si="84"/>
        <v>0</v>
      </c>
      <c r="CO62" s="62">
        <f t="shared" si="85"/>
        <v>0</v>
      </c>
      <c r="CP62" s="62">
        <f t="shared" si="86"/>
        <v>0</v>
      </c>
      <c r="CQ62" s="62">
        <f t="shared" si="87"/>
        <v>0</v>
      </c>
      <c r="CR62" s="62">
        <f t="shared" si="88"/>
        <v>0</v>
      </c>
      <c r="CS62" s="62">
        <f t="shared" si="89"/>
        <v>0</v>
      </c>
      <c r="CT62" s="62">
        <f t="shared" si="90"/>
        <v>0</v>
      </c>
      <c r="CU62" s="62">
        <f t="shared" si="91"/>
        <v>0</v>
      </c>
      <c r="CV62" s="62">
        <f t="shared" si="92"/>
        <v>0</v>
      </c>
      <c r="CW62" s="62">
        <f t="shared" si="93"/>
        <v>0</v>
      </c>
      <c r="CX62" s="62">
        <f t="shared" si="94"/>
        <v>0</v>
      </c>
      <c r="CY62" s="62">
        <f t="shared" si="95"/>
        <v>0</v>
      </c>
      <c r="CZ62" s="62">
        <f t="shared" si="96"/>
        <v>0</v>
      </c>
      <c r="DA62" s="62">
        <f t="shared" si="97"/>
        <v>0</v>
      </c>
      <c r="DB62" s="62">
        <f t="shared" si="98"/>
        <v>0</v>
      </c>
      <c r="DC62" s="62">
        <f t="shared" si="99"/>
        <v>0</v>
      </c>
      <c r="DD62" s="62">
        <f t="shared" si="100"/>
        <v>0</v>
      </c>
      <c r="DE62" s="62">
        <f t="shared" si="101"/>
        <v>0</v>
      </c>
      <c r="DF62" s="62">
        <f t="shared" si="102"/>
        <v>0</v>
      </c>
      <c r="DG62" s="62">
        <f t="shared" si="103"/>
        <v>0</v>
      </c>
      <c r="DH62" s="62">
        <f t="shared" si="104"/>
        <v>0</v>
      </c>
      <c r="DI62" s="62">
        <f t="shared" si="105"/>
        <v>0</v>
      </c>
      <c r="DJ62" s="62">
        <f t="shared" si="106"/>
        <v>0</v>
      </c>
      <c r="DK62" s="62">
        <f t="shared" si="107"/>
        <v>0</v>
      </c>
      <c r="DL62" s="62">
        <f t="shared" si="108"/>
        <v>0</v>
      </c>
      <c r="DM62" s="62">
        <f t="shared" si="109"/>
        <v>0</v>
      </c>
      <c r="DN62" s="62">
        <f t="shared" si="110"/>
        <v>0</v>
      </c>
      <c r="DO62" s="62">
        <f t="shared" si="111"/>
        <v>0</v>
      </c>
      <c r="DP62" s="62">
        <f t="shared" si="112"/>
        <v>0</v>
      </c>
      <c r="DQ62" s="62">
        <f t="shared" si="113"/>
        <v>0</v>
      </c>
      <c r="DR62" s="62">
        <f t="shared" si="114"/>
        <v>0</v>
      </c>
      <c r="DS62" s="62">
        <f t="shared" si="115"/>
        <v>0</v>
      </c>
      <c r="DT62" s="62">
        <f t="shared" si="116"/>
        <v>0</v>
      </c>
      <c r="DU62" s="62">
        <f t="shared" si="117"/>
        <v>0</v>
      </c>
      <c r="DV62" s="62">
        <f t="shared" si="118"/>
        <v>0</v>
      </c>
      <c r="DW62" s="62">
        <f t="shared" si="119"/>
        <v>0</v>
      </c>
      <c r="DX62" s="62">
        <f t="shared" si="120"/>
        <v>0</v>
      </c>
      <c r="DY62" s="62">
        <f t="shared" si="121"/>
        <v>0</v>
      </c>
      <c r="DZ62" s="62">
        <f t="shared" si="122"/>
        <v>0</v>
      </c>
      <c r="EA62" s="62">
        <f t="shared" si="123"/>
        <v>0</v>
      </c>
      <c r="EB62" s="62">
        <f t="shared" si="124"/>
        <v>0</v>
      </c>
      <c r="EC62" s="62">
        <f t="shared" si="125"/>
        <v>0</v>
      </c>
      <c r="ED62" s="62">
        <f t="shared" si="126"/>
        <v>0</v>
      </c>
      <c r="EE62" s="62">
        <f t="shared" si="127"/>
        <v>0</v>
      </c>
      <c r="EF62" s="62">
        <f t="shared" si="128"/>
        <v>0</v>
      </c>
      <c r="EG62" s="63">
        <f t="shared" si="129"/>
        <v>0</v>
      </c>
    </row>
    <row r="63" spans="1:137">
      <c r="A63" s="36" t="s">
        <v>58</v>
      </c>
      <c r="B63" s="37" t="s">
        <v>127</v>
      </c>
      <c r="C63" s="60">
        <f t="shared" ref="C63:AH63" si="157">$D$46*C$50*C110</f>
        <v>0</v>
      </c>
      <c r="D63" s="60">
        <f t="shared" si="157"/>
        <v>0</v>
      </c>
      <c r="E63" s="60">
        <f t="shared" si="157"/>
        <v>0</v>
      </c>
      <c r="F63" s="60">
        <f t="shared" si="157"/>
        <v>0</v>
      </c>
      <c r="G63" s="60">
        <f t="shared" si="157"/>
        <v>0</v>
      </c>
      <c r="H63" s="60">
        <f t="shared" si="157"/>
        <v>0</v>
      </c>
      <c r="I63" s="60">
        <f t="shared" si="157"/>
        <v>0</v>
      </c>
      <c r="J63" s="60">
        <f t="shared" si="157"/>
        <v>0</v>
      </c>
      <c r="K63" s="60">
        <f t="shared" si="157"/>
        <v>0</v>
      </c>
      <c r="L63" s="60">
        <f t="shared" si="157"/>
        <v>0</v>
      </c>
      <c r="M63" s="60">
        <f t="shared" si="157"/>
        <v>0</v>
      </c>
      <c r="N63" s="60">
        <f t="shared" si="157"/>
        <v>0</v>
      </c>
      <c r="O63" s="60">
        <f t="shared" si="157"/>
        <v>0</v>
      </c>
      <c r="P63" s="60">
        <f t="shared" si="157"/>
        <v>0</v>
      </c>
      <c r="Q63" s="60">
        <f t="shared" si="157"/>
        <v>0</v>
      </c>
      <c r="R63" s="60">
        <f t="shared" si="157"/>
        <v>0</v>
      </c>
      <c r="S63" s="60">
        <f t="shared" si="157"/>
        <v>0</v>
      </c>
      <c r="T63" s="60">
        <f t="shared" si="157"/>
        <v>0</v>
      </c>
      <c r="U63" s="60">
        <f t="shared" si="157"/>
        <v>0</v>
      </c>
      <c r="V63" s="60">
        <f t="shared" si="157"/>
        <v>0</v>
      </c>
      <c r="W63" s="60">
        <f t="shared" si="157"/>
        <v>0</v>
      </c>
      <c r="X63" s="60">
        <f t="shared" si="157"/>
        <v>0</v>
      </c>
      <c r="Y63" s="60">
        <f t="shared" si="157"/>
        <v>0</v>
      </c>
      <c r="Z63" s="60">
        <f t="shared" si="157"/>
        <v>0</v>
      </c>
      <c r="AA63" s="60">
        <f t="shared" si="157"/>
        <v>0</v>
      </c>
      <c r="AB63" s="60">
        <f t="shared" si="157"/>
        <v>0</v>
      </c>
      <c r="AC63" s="60">
        <f t="shared" si="157"/>
        <v>0</v>
      </c>
      <c r="AD63" s="60">
        <f t="shared" si="157"/>
        <v>0</v>
      </c>
      <c r="AE63" s="60">
        <f t="shared" si="157"/>
        <v>0</v>
      </c>
      <c r="AF63" s="60">
        <f t="shared" si="157"/>
        <v>0</v>
      </c>
      <c r="AG63" s="60">
        <f t="shared" si="157"/>
        <v>0</v>
      </c>
      <c r="AH63" s="60">
        <f t="shared" si="157"/>
        <v>0</v>
      </c>
      <c r="AI63" s="60">
        <f t="shared" ref="AI63:BN63" si="158">$D$46*AI$50*AI110</f>
        <v>0</v>
      </c>
      <c r="AJ63" s="60">
        <f t="shared" si="158"/>
        <v>0</v>
      </c>
      <c r="AK63" s="60">
        <f t="shared" si="158"/>
        <v>0</v>
      </c>
      <c r="AL63" s="60">
        <f t="shared" si="158"/>
        <v>0</v>
      </c>
      <c r="AM63" s="60">
        <f t="shared" si="158"/>
        <v>0</v>
      </c>
      <c r="AN63" s="60">
        <f t="shared" si="158"/>
        <v>0</v>
      </c>
      <c r="AO63" s="60">
        <f t="shared" si="158"/>
        <v>0</v>
      </c>
      <c r="AP63" s="60">
        <f t="shared" si="158"/>
        <v>0</v>
      </c>
      <c r="AQ63" s="60">
        <f t="shared" si="158"/>
        <v>0</v>
      </c>
      <c r="AR63" s="60">
        <f t="shared" si="158"/>
        <v>0</v>
      </c>
      <c r="AS63" s="60">
        <f t="shared" si="158"/>
        <v>0</v>
      </c>
      <c r="AT63" s="60">
        <f t="shared" si="158"/>
        <v>0</v>
      </c>
      <c r="AU63" s="60">
        <f t="shared" si="158"/>
        <v>0</v>
      </c>
      <c r="AV63" s="60">
        <f t="shared" si="158"/>
        <v>0</v>
      </c>
      <c r="AW63" s="60">
        <f t="shared" si="158"/>
        <v>0</v>
      </c>
      <c r="AX63" s="60">
        <f t="shared" si="158"/>
        <v>0</v>
      </c>
      <c r="AY63" s="60">
        <f t="shared" si="158"/>
        <v>0</v>
      </c>
      <c r="AZ63" s="60">
        <f t="shared" si="158"/>
        <v>0</v>
      </c>
      <c r="BA63" s="60">
        <f t="shared" si="158"/>
        <v>0</v>
      </c>
      <c r="BB63" s="60">
        <f t="shared" si="158"/>
        <v>0</v>
      </c>
      <c r="BC63" s="60">
        <f t="shared" si="158"/>
        <v>0</v>
      </c>
      <c r="BD63" s="60">
        <f t="shared" si="158"/>
        <v>0</v>
      </c>
      <c r="BE63" s="60">
        <f t="shared" si="158"/>
        <v>0</v>
      </c>
      <c r="BF63" s="60">
        <f t="shared" si="158"/>
        <v>0</v>
      </c>
      <c r="BG63" s="60">
        <f t="shared" si="158"/>
        <v>0</v>
      </c>
      <c r="BH63" s="60">
        <f t="shared" si="158"/>
        <v>0</v>
      </c>
      <c r="BI63" s="60">
        <f t="shared" si="158"/>
        <v>0</v>
      </c>
      <c r="BJ63" s="60">
        <f t="shared" si="158"/>
        <v>0</v>
      </c>
      <c r="BK63" s="60">
        <f t="shared" si="158"/>
        <v>0</v>
      </c>
      <c r="BL63" s="60">
        <f t="shared" si="158"/>
        <v>0</v>
      </c>
      <c r="BM63" s="60">
        <f t="shared" si="158"/>
        <v>0</v>
      </c>
      <c r="BN63" s="60">
        <f t="shared" si="158"/>
        <v>0</v>
      </c>
      <c r="BO63" s="60">
        <f t="shared" ref="BO63:CC63" si="159">$D$46*BO$50*BO110</f>
        <v>0</v>
      </c>
      <c r="BP63" s="60">
        <f t="shared" si="159"/>
        <v>0</v>
      </c>
      <c r="BQ63" s="60">
        <f t="shared" si="159"/>
        <v>0</v>
      </c>
      <c r="BR63" s="60">
        <f t="shared" si="159"/>
        <v>0</v>
      </c>
      <c r="BS63" s="60">
        <f t="shared" si="159"/>
        <v>0</v>
      </c>
      <c r="BT63" s="60">
        <f t="shared" si="159"/>
        <v>0</v>
      </c>
      <c r="BU63" s="60">
        <f t="shared" si="159"/>
        <v>0</v>
      </c>
      <c r="BV63" s="60">
        <f t="shared" si="159"/>
        <v>0</v>
      </c>
      <c r="BW63" s="60">
        <f t="shared" si="159"/>
        <v>0</v>
      </c>
      <c r="BX63" s="60">
        <f t="shared" si="159"/>
        <v>0</v>
      </c>
      <c r="BY63" s="60">
        <f t="shared" si="159"/>
        <v>0</v>
      </c>
      <c r="BZ63" s="60">
        <f t="shared" si="159"/>
        <v>0</v>
      </c>
      <c r="CA63" s="60">
        <f t="shared" si="159"/>
        <v>0</v>
      </c>
      <c r="CB63" s="60">
        <f t="shared" si="159"/>
        <v>0</v>
      </c>
      <c r="CC63" s="60">
        <f t="shared" si="159"/>
        <v>0</v>
      </c>
      <c r="CD63" s="60">
        <f t="shared" si="74"/>
        <v>0</v>
      </c>
      <c r="CE63" s="60">
        <f t="shared" si="75"/>
        <v>0</v>
      </c>
      <c r="CF63" s="60">
        <f t="shared" si="76"/>
        <v>0</v>
      </c>
      <c r="CG63" s="60">
        <f t="shared" si="77"/>
        <v>0</v>
      </c>
      <c r="CH63" s="60">
        <f t="shared" si="78"/>
        <v>0</v>
      </c>
      <c r="CI63" s="60">
        <f t="shared" si="79"/>
        <v>0</v>
      </c>
      <c r="CJ63" s="60">
        <f t="shared" si="80"/>
        <v>0</v>
      </c>
      <c r="CK63" s="60">
        <f t="shared" si="81"/>
        <v>0</v>
      </c>
      <c r="CL63" s="60">
        <f t="shared" si="82"/>
        <v>0</v>
      </c>
      <c r="CM63" s="60">
        <f t="shared" si="83"/>
        <v>0</v>
      </c>
      <c r="CN63" s="60">
        <f t="shared" si="84"/>
        <v>0</v>
      </c>
      <c r="CO63" s="60">
        <f t="shared" si="85"/>
        <v>0</v>
      </c>
      <c r="CP63" s="60">
        <f t="shared" si="86"/>
        <v>0</v>
      </c>
      <c r="CQ63" s="60">
        <f t="shared" si="87"/>
        <v>0</v>
      </c>
      <c r="CR63" s="60">
        <f t="shared" si="88"/>
        <v>0</v>
      </c>
      <c r="CS63" s="60">
        <f t="shared" si="89"/>
        <v>0</v>
      </c>
      <c r="CT63" s="60">
        <f t="shared" si="90"/>
        <v>0</v>
      </c>
      <c r="CU63" s="60">
        <f t="shared" si="91"/>
        <v>0</v>
      </c>
      <c r="CV63" s="60">
        <f t="shared" si="92"/>
        <v>0</v>
      </c>
      <c r="CW63" s="60">
        <f t="shared" si="93"/>
        <v>0</v>
      </c>
      <c r="CX63" s="60">
        <f t="shared" si="94"/>
        <v>0</v>
      </c>
      <c r="CY63" s="60">
        <f t="shared" si="95"/>
        <v>0</v>
      </c>
      <c r="CZ63" s="60">
        <f t="shared" si="96"/>
        <v>0</v>
      </c>
      <c r="DA63" s="60">
        <f t="shared" si="97"/>
        <v>0</v>
      </c>
      <c r="DB63" s="60">
        <f t="shared" si="98"/>
        <v>0</v>
      </c>
      <c r="DC63" s="60">
        <f t="shared" si="99"/>
        <v>0</v>
      </c>
      <c r="DD63" s="60">
        <f t="shared" si="100"/>
        <v>0</v>
      </c>
      <c r="DE63" s="60">
        <f t="shared" si="101"/>
        <v>0</v>
      </c>
      <c r="DF63" s="60">
        <f t="shared" si="102"/>
        <v>0</v>
      </c>
      <c r="DG63" s="60">
        <f t="shared" si="103"/>
        <v>0</v>
      </c>
      <c r="DH63" s="60">
        <f t="shared" si="104"/>
        <v>0</v>
      </c>
      <c r="DI63" s="60">
        <f t="shared" si="105"/>
        <v>0</v>
      </c>
      <c r="DJ63" s="60">
        <f t="shared" si="106"/>
        <v>0</v>
      </c>
      <c r="DK63" s="60">
        <f t="shared" si="107"/>
        <v>0</v>
      </c>
      <c r="DL63" s="60">
        <f t="shared" si="108"/>
        <v>0</v>
      </c>
      <c r="DM63" s="60">
        <f t="shared" si="109"/>
        <v>0</v>
      </c>
      <c r="DN63" s="60">
        <f t="shared" si="110"/>
        <v>0</v>
      </c>
      <c r="DO63" s="60">
        <f t="shared" si="111"/>
        <v>0</v>
      </c>
      <c r="DP63" s="60">
        <f t="shared" si="112"/>
        <v>0</v>
      </c>
      <c r="DQ63" s="60">
        <f t="shared" si="113"/>
        <v>0</v>
      </c>
      <c r="DR63" s="60">
        <f t="shared" si="114"/>
        <v>0</v>
      </c>
      <c r="DS63" s="60">
        <f t="shared" si="115"/>
        <v>0</v>
      </c>
      <c r="DT63" s="60">
        <f t="shared" si="116"/>
        <v>0</v>
      </c>
      <c r="DU63" s="60">
        <f t="shared" si="117"/>
        <v>0</v>
      </c>
      <c r="DV63" s="60">
        <f t="shared" si="118"/>
        <v>0</v>
      </c>
      <c r="DW63" s="60">
        <f t="shared" si="119"/>
        <v>0</v>
      </c>
      <c r="DX63" s="60">
        <f t="shared" si="120"/>
        <v>0</v>
      </c>
      <c r="DY63" s="60">
        <f t="shared" si="121"/>
        <v>0</v>
      </c>
      <c r="DZ63" s="60">
        <f t="shared" si="122"/>
        <v>0</v>
      </c>
      <c r="EA63" s="60">
        <f t="shared" si="123"/>
        <v>0</v>
      </c>
      <c r="EB63" s="60">
        <f t="shared" si="124"/>
        <v>0</v>
      </c>
      <c r="EC63" s="60">
        <f t="shared" si="125"/>
        <v>0</v>
      </c>
      <c r="ED63" s="60">
        <f t="shared" si="126"/>
        <v>0</v>
      </c>
      <c r="EE63" s="60">
        <f t="shared" si="127"/>
        <v>0</v>
      </c>
      <c r="EF63" s="60">
        <f t="shared" si="128"/>
        <v>0</v>
      </c>
      <c r="EG63" s="61">
        <f t="shared" si="129"/>
        <v>0</v>
      </c>
    </row>
    <row r="64" spans="1:137">
      <c r="A64" s="36" t="s">
        <v>59</v>
      </c>
      <c r="B64" s="37" t="s">
        <v>128</v>
      </c>
      <c r="C64" s="60">
        <f t="shared" ref="C64:AH64" si="160">$D$46*C$50*C111</f>
        <v>0</v>
      </c>
      <c r="D64" s="60">
        <f t="shared" si="160"/>
        <v>0</v>
      </c>
      <c r="E64" s="60">
        <f t="shared" si="160"/>
        <v>0</v>
      </c>
      <c r="F64" s="60">
        <f t="shared" si="160"/>
        <v>0</v>
      </c>
      <c r="G64" s="60">
        <f t="shared" si="160"/>
        <v>0</v>
      </c>
      <c r="H64" s="60">
        <f t="shared" si="160"/>
        <v>0</v>
      </c>
      <c r="I64" s="60">
        <f t="shared" si="160"/>
        <v>0</v>
      </c>
      <c r="J64" s="60">
        <f t="shared" si="160"/>
        <v>0</v>
      </c>
      <c r="K64" s="60">
        <f t="shared" si="160"/>
        <v>0</v>
      </c>
      <c r="L64" s="60">
        <f t="shared" si="160"/>
        <v>0</v>
      </c>
      <c r="M64" s="60">
        <f t="shared" si="160"/>
        <v>0</v>
      </c>
      <c r="N64" s="60">
        <f t="shared" si="160"/>
        <v>0</v>
      </c>
      <c r="O64" s="60">
        <f t="shared" si="160"/>
        <v>0</v>
      </c>
      <c r="P64" s="60">
        <f t="shared" si="160"/>
        <v>0</v>
      </c>
      <c r="Q64" s="60">
        <f t="shared" si="160"/>
        <v>0</v>
      </c>
      <c r="R64" s="60">
        <f t="shared" si="160"/>
        <v>0</v>
      </c>
      <c r="S64" s="60">
        <f t="shared" si="160"/>
        <v>0</v>
      </c>
      <c r="T64" s="60">
        <f t="shared" si="160"/>
        <v>0</v>
      </c>
      <c r="U64" s="60">
        <f t="shared" si="160"/>
        <v>0</v>
      </c>
      <c r="V64" s="60">
        <f t="shared" si="160"/>
        <v>0</v>
      </c>
      <c r="W64" s="60">
        <f t="shared" si="160"/>
        <v>0</v>
      </c>
      <c r="X64" s="60">
        <f t="shared" si="160"/>
        <v>0</v>
      </c>
      <c r="Y64" s="60">
        <f t="shared" si="160"/>
        <v>0</v>
      </c>
      <c r="Z64" s="60">
        <f t="shared" si="160"/>
        <v>0</v>
      </c>
      <c r="AA64" s="60">
        <f t="shared" si="160"/>
        <v>0</v>
      </c>
      <c r="AB64" s="60">
        <f t="shared" si="160"/>
        <v>0</v>
      </c>
      <c r="AC64" s="60">
        <f t="shared" si="160"/>
        <v>0</v>
      </c>
      <c r="AD64" s="60">
        <f t="shared" si="160"/>
        <v>0</v>
      </c>
      <c r="AE64" s="60">
        <f t="shared" si="160"/>
        <v>0</v>
      </c>
      <c r="AF64" s="60">
        <f t="shared" si="160"/>
        <v>0</v>
      </c>
      <c r="AG64" s="60">
        <f t="shared" si="160"/>
        <v>0</v>
      </c>
      <c r="AH64" s="60">
        <f t="shared" si="160"/>
        <v>0</v>
      </c>
      <c r="AI64" s="60">
        <f t="shared" ref="AI64:BN64" si="161">$D$46*AI$50*AI111</f>
        <v>0</v>
      </c>
      <c r="AJ64" s="60">
        <f t="shared" si="161"/>
        <v>0</v>
      </c>
      <c r="AK64" s="60">
        <f t="shared" si="161"/>
        <v>0</v>
      </c>
      <c r="AL64" s="60">
        <f t="shared" si="161"/>
        <v>0</v>
      </c>
      <c r="AM64" s="60">
        <f t="shared" si="161"/>
        <v>0</v>
      </c>
      <c r="AN64" s="60">
        <f t="shared" si="161"/>
        <v>0</v>
      </c>
      <c r="AO64" s="60">
        <f t="shared" si="161"/>
        <v>0</v>
      </c>
      <c r="AP64" s="60">
        <f t="shared" si="161"/>
        <v>0</v>
      </c>
      <c r="AQ64" s="60">
        <f t="shared" si="161"/>
        <v>0</v>
      </c>
      <c r="AR64" s="60">
        <f t="shared" si="161"/>
        <v>0</v>
      </c>
      <c r="AS64" s="60">
        <f t="shared" si="161"/>
        <v>0</v>
      </c>
      <c r="AT64" s="60">
        <f t="shared" si="161"/>
        <v>0</v>
      </c>
      <c r="AU64" s="60">
        <f t="shared" si="161"/>
        <v>0</v>
      </c>
      <c r="AV64" s="60">
        <f t="shared" si="161"/>
        <v>0</v>
      </c>
      <c r="AW64" s="60">
        <f t="shared" si="161"/>
        <v>0</v>
      </c>
      <c r="AX64" s="60">
        <f t="shared" si="161"/>
        <v>0</v>
      </c>
      <c r="AY64" s="60">
        <f t="shared" si="161"/>
        <v>0</v>
      </c>
      <c r="AZ64" s="60">
        <f t="shared" si="161"/>
        <v>0</v>
      </c>
      <c r="BA64" s="60">
        <f t="shared" si="161"/>
        <v>0</v>
      </c>
      <c r="BB64" s="60">
        <f t="shared" si="161"/>
        <v>0</v>
      </c>
      <c r="BC64" s="60">
        <f t="shared" si="161"/>
        <v>0</v>
      </c>
      <c r="BD64" s="60">
        <f t="shared" si="161"/>
        <v>0</v>
      </c>
      <c r="BE64" s="60">
        <f t="shared" si="161"/>
        <v>0</v>
      </c>
      <c r="BF64" s="60">
        <f t="shared" si="161"/>
        <v>0</v>
      </c>
      <c r="BG64" s="60">
        <f t="shared" si="161"/>
        <v>0</v>
      </c>
      <c r="BH64" s="60">
        <f t="shared" si="161"/>
        <v>0</v>
      </c>
      <c r="BI64" s="60">
        <f t="shared" si="161"/>
        <v>0</v>
      </c>
      <c r="BJ64" s="60">
        <f t="shared" si="161"/>
        <v>0</v>
      </c>
      <c r="BK64" s="60">
        <f t="shared" si="161"/>
        <v>0</v>
      </c>
      <c r="BL64" s="60">
        <f t="shared" si="161"/>
        <v>0</v>
      </c>
      <c r="BM64" s="60">
        <f t="shared" si="161"/>
        <v>0</v>
      </c>
      <c r="BN64" s="60">
        <f t="shared" si="161"/>
        <v>0</v>
      </c>
      <c r="BO64" s="60">
        <f t="shared" ref="BO64:CC64" si="162">$D$46*BO$50*BO111</f>
        <v>0</v>
      </c>
      <c r="BP64" s="60">
        <f t="shared" si="162"/>
        <v>0</v>
      </c>
      <c r="BQ64" s="60">
        <f t="shared" si="162"/>
        <v>0</v>
      </c>
      <c r="BR64" s="60">
        <f t="shared" si="162"/>
        <v>0</v>
      </c>
      <c r="BS64" s="60">
        <f t="shared" si="162"/>
        <v>0</v>
      </c>
      <c r="BT64" s="60">
        <f t="shared" si="162"/>
        <v>0</v>
      </c>
      <c r="BU64" s="60">
        <f t="shared" si="162"/>
        <v>0</v>
      </c>
      <c r="BV64" s="60">
        <f t="shared" si="162"/>
        <v>0</v>
      </c>
      <c r="BW64" s="60">
        <f t="shared" si="162"/>
        <v>0</v>
      </c>
      <c r="BX64" s="60">
        <f t="shared" si="162"/>
        <v>0</v>
      </c>
      <c r="BY64" s="60">
        <f t="shared" si="162"/>
        <v>0</v>
      </c>
      <c r="BZ64" s="60">
        <f t="shared" si="162"/>
        <v>0</v>
      </c>
      <c r="CA64" s="60">
        <f t="shared" si="162"/>
        <v>0</v>
      </c>
      <c r="CB64" s="60">
        <f t="shared" si="162"/>
        <v>0</v>
      </c>
      <c r="CC64" s="60">
        <f t="shared" si="162"/>
        <v>0</v>
      </c>
      <c r="CD64" s="60">
        <f t="shared" si="74"/>
        <v>0</v>
      </c>
      <c r="CE64" s="60">
        <f t="shared" si="75"/>
        <v>0</v>
      </c>
      <c r="CF64" s="60">
        <f t="shared" si="76"/>
        <v>0</v>
      </c>
      <c r="CG64" s="60">
        <f t="shared" si="77"/>
        <v>0</v>
      </c>
      <c r="CH64" s="60">
        <f t="shared" si="78"/>
        <v>0</v>
      </c>
      <c r="CI64" s="60">
        <f t="shared" si="79"/>
        <v>0</v>
      </c>
      <c r="CJ64" s="60">
        <f t="shared" si="80"/>
        <v>0</v>
      </c>
      <c r="CK64" s="60">
        <f t="shared" si="81"/>
        <v>0</v>
      </c>
      <c r="CL64" s="60">
        <f t="shared" si="82"/>
        <v>0</v>
      </c>
      <c r="CM64" s="60">
        <f t="shared" si="83"/>
        <v>0</v>
      </c>
      <c r="CN64" s="60">
        <f t="shared" si="84"/>
        <v>0</v>
      </c>
      <c r="CO64" s="60">
        <f t="shared" si="85"/>
        <v>0</v>
      </c>
      <c r="CP64" s="60">
        <f t="shared" si="86"/>
        <v>0</v>
      </c>
      <c r="CQ64" s="60">
        <f t="shared" si="87"/>
        <v>0</v>
      </c>
      <c r="CR64" s="60">
        <f t="shared" si="88"/>
        <v>0</v>
      </c>
      <c r="CS64" s="60">
        <f t="shared" si="89"/>
        <v>0</v>
      </c>
      <c r="CT64" s="60">
        <f t="shared" si="90"/>
        <v>0</v>
      </c>
      <c r="CU64" s="60">
        <f t="shared" si="91"/>
        <v>0</v>
      </c>
      <c r="CV64" s="60">
        <f t="shared" si="92"/>
        <v>0</v>
      </c>
      <c r="CW64" s="60">
        <f t="shared" si="93"/>
        <v>0</v>
      </c>
      <c r="CX64" s="60">
        <f t="shared" si="94"/>
        <v>0</v>
      </c>
      <c r="CY64" s="60">
        <f t="shared" si="95"/>
        <v>0</v>
      </c>
      <c r="CZ64" s="60">
        <f t="shared" si="96"/>
        <v>0</v>
      </c>
      <c r="DA64" s="60">
        <f t="shared" si="97"/>
        <v>0</v>
      </c>
      <c r="DB64" s="60">
        <f t="shared" si="98"/>
        <v>0</v>
      </c>
      <c r="DC64" s="60">
        <f t="shared" si="99"/>
        <v>0</v>
      </c>
      <c r="DD64" s="60">
        <f t="shared" si="100"/>
        <v>0</v>
      </c>
      <c r="DE64" s="60">
        <f t="shared" si="101"/>
        <v>0</v>
      </c>
      <c r="DF64" s="60">
        <f t="shared" si="102"/>
        <v>0</v>
      </c>
      <c r="DG64" s="60">
        <f t="shared" si="103"/>
        <v>0</v>
      </c>
      <c r="DH64" s="60">
        <f t="shared" si="104"/>
        <v>0</v>
      </c>
      <c r="DI64" s="60">
        <f t="shared" si="105"/>
        <v>0</v>
      </c>
      <c r="DJ64" s="60">
        <f t="shared" si="106"/>
        <v>0</v>
      </c>
      <c r="DK64" s="60">
        <f t="shared" si="107"/>
        <v>0</v>
      </c>
      <c r="DL64" s="60">
        <f t="shared" si="108"/>
        <v>0</v>
      </c>
      <c r="DM64" s="60">
        <f t="shared" si="109"/>
        <v>0</v>
      </c>
      <c r="DN64" s="60">
        <f t="shared" si="110"/>
        <v>0</v>
      </c>
      <c r="DO64" s="60">
        <f t="shared" si="111"/>
        <v>0</v>
      </c>
      <c r="DP64" s="60">
        <f t="shared" si="112"/>
        <v>0</v>
      </c>
      <c r="DQ64" s="60">
        <f t="shared" si="113"/>
        <v>0</v>
      </c>
      <c r="DR64" s="60">
        <f t="shared" si="114"/>
        <v>0</v>
      </c>
      <c r="DS64" s="60">
        <f t="shared" si="115"/>
        <v>0</v>
      </c>
      <c r="DT64" s="60">
        <f t="shared" si="116"/>
        <v>0</v>
      </c>
      <c r="DU64" s="60">
        <f t="shared" si="117"/>
        <v>0</v>
      </c>
      <c r="DV64" s="60">
        <f t="shared" si="118"/>
        <v>0</v>
      </c>
      <c r="DW64" s="60">
        <f t="shared" si="119"/>
        <v>0</v>
      </c>
      <c r="DX64" s="60">
        <f t="shared" si="120"/>
        <v>0</v>
      </c>
      <c r="DY64" s="60">
        <f t="shared" si="121"/>
        <v>0</v>
      </c>
      <c r="DZ64" s="60">
        <f t="shared" si="122"/>
        <v>0</v>
      </c>
      <c r="EA64" s="60">
        <f t="shared" si="123"/>
        <v>0</v>
      </c>
      <c r="EB64" s="60">
        <f t="shared" si="124"/>
        <v>0</v>
      </c>
      <c r="EC64" s="60">
        <f t="shared" si="125"/>
        <v>0</v>
      </c>
      <c r="ED64" s="60">
        <f t="shared" si="126"/>
        <v>0</v>
      </c>
      <c r="EE64" s="60">
        <f t="shared" si="127"/>
        <v>0</v>
      </c>
      <c r="EF64" s="60">
        <f t="shared" si="128"/>
        <v>0</v>
      </c>
      <c r="EG64" s="61">
        <f t="shared" si="129"/>
        <v>0</v>
      </c>
    </row>
    <row r="65" spans="1:137">
      <c r="A65" s="36" t="s">
        <v>60</v>
      </c>
      <c r="B65" s="37" t="s">
        <v>129</v>
      </c>
      <c r="C65" s="60">
        <f t="shared" ref="C65:AH65" si="163">$D$46*C$50*C112</f>
        <v>0</v>
      </c>
      <c r="D65" s="60">
        <f t="shared" si="163"/>
        <v>0</v>
      </c>
      <c r="E65" s="60">
        <f t="shared" si="163"/>
        <v>0</v>
      </c>
      <c r="F65" s="60">
        <f t="shared" si="163"/>
        <v>0</v>
      </c>
      <c r="G65" s="60">
        <f t="shared" si="163"/>
        <v>0</v>
      </c>
      <c r="H65" s="60">
        <f t="shared" si="163"/>
        <v>0</v>
      </c>
      <c r="I65" s="60">
        <f t="shared" si="163"/>
        <v>0</v>
      </c>
      <c r="J65" s="60">
        <f t="shared" si="163"/>
        <v>0</v>
      </c>
      <c r="K65" s="60">
        <f t="shared" si="163"/>
        <v>0</v>
      </c>
      <c r="L65" s="60">
        <f t="shared" si="163"/>
        <v>0</v>
      </c>
      <c r="M65" s="60">
        <f t="shared" si="163"/>
        <v>5014.9578643428367</v>
      </c>
      <c r="N65" s="60">
        <f t="shared" si="163"/>
        <v>0</v>
      </c>
      <c r="O65" s="60">
        <f t="shared" si="163"/>
        <v>0</v>
      </c>
      <c r="P65" s="60">
        <f t="shared" si="163"/>
        <v>0</v>
      </c>
      <c r="Q65" s="60">
        <f t="shared" si="163"/>
        <v>0</v>
      </c>
      <c r="R65" s="60">
        <f t="shared" si="163"/>
        <v>0</v>
      </c>
      <c r="S65" s="60">
        <f t="shared" si="163"/>
        <v>0</v>
      </c>
      <c r="T65" s="60">
        <f t="shared" si="163"/>
        <v>0</v>
      </c>
      <c r="U65" s="60">
        <f t="shared" si="163"/>
        <v>0</v>
      </c>
      <c r="V65" s="60">
        <f t="shared" si="163"/>
        <v>0</v>
      </c>
      <c r="W65" s="60">
        <f t="shared" si="163"/>
        <v>0</v>
      </c>
      <c r="X65" s="60">
        <f t="shared" si="163"/>
        <v>0</v>
      </c>
      <c r="Y65" s="60">
        <f t="shared" si="163"/>
        <v>0</v>
      </c>
      <c r="Z65" s="60">
        <f t="shared" si="163"/>
        <v>0</v>
      </c>
      <c r="AA65" s="60">
        <f t="shared" si="163"/>
        <v>0</v>
      </c>
      <c r="AB65" s="60">
        <f t="shared" si="163"/>
        <v>0</v>
      </c>
      <c r="AC65" s="60">
        <f t="shared" si="163"/>
        <v>0</v>
      </c>
      <c r="AD65" s="60">
        <f t="shared" si="163"/>
        <v>0</v>
      </c>
      <c r="AE65" s="60">
        <f t="shared" si="163"/>
        <v>0</v>
      </c>
      <c r="AF65" s="60">
        <f t="shared" si="163"/>
        <v>0</v>
      </c>
      <c r="AG65" s="60">
        <f t="shared" si="163"/>
        <v>0</v>
      </c>
      <c r="AH65" s="60">
        <f t="shared" si="163"/>
        <v>0</v>
      </c>
      <c r="AI65" s="60">
        <f t="shared" ref="AI65:BN65" si="164">$D$46*AI$50*AI112</f>
        <v>0</v>
      </c>
      <c r="AJ65" s="60">
        <f t="shared" si="164"/>
        <v>0</v>
      </c>
      <c r="AK65" s="60">
        <f t="shared" si="164"/>
        <v>0</v>
      </c>
      <c r="AL65" s="60">
        <f t="shared" si="164"/>
        <v>0</v>
      </c>
      <c r="AM65" s="60">
        <f t="shared" si="164"/>
        <v>0</v>
      </c>
      <c r="AN65" s="60">
        <f t="shared" si="164"/>
        <v>0</v>
      </c>
      <c r="AO65" s="60">
        <f t="shared" si="164"/>
        <v>0</v>
      </c>
      <c r="AP65" s="60">
        <f t="shared" si="164"/>
        <v>0</v>
      </c>
      <c r="AQ65" s="60">
        <f t="shared" si="164"/>
        <v>0</v>
      </c>
      <c r="AR65" s="60">
        <f t="shared" si="164"/>
        <v>0</v>
      </c>
      <c r="AS65" s="60">
        <f t="shared" si="164"/>
        <v>0</v>
      </c>
      <c r="AT65" s="60">
        <f t="shared" si="164"/>
        <v>0</v>
      </c>
      <c r="AU65" s="60">
        <f t="shared" si="164"/>
        <v>0</v>
      </c>
      <c r="AV65" s="60">
        <f t="shared" si="164"/>
        <v>0</v>
      </c>
      <c r="AW65" s="60">
        <f t="shared" si="164"/>
        <v>0</v>
      </c>
      <c r="AX65" s="60">
        <f t="shared" si="164"/>
        <v>0</v>
      </c>
      <c r="AY65" s="60">
        <f t="shared" si="164"/>
        <v>0</v>
      </c>
      <c r="AZ65" s="60">
        <f t="shared" si="164"/>
        <v>0</v>
      </c>
      <c r="BA65" s="60">
        <f t="shared" si="164"/>
        <v>0</v>
      </c>
      <c r="BB65" s="60">
        <f t="shared" si="164"/>
        <v>0</v>
      </c>
      <c r="BC65" s="60">
        <f t="shared" si="164"/>
        <v>0</v>
      </c>
      <c r="BD65" s="60">
        <f t="shared" si="164"/>
        <v>0</v>
      </c>
      <c r="BE65" s="60">
        <f t="shared" si="164"/>
        <v>0</v>
      </c>
      <c r="BF65" s="60">
        <f t="shared" si="164"/>
        <v>0</v>
      </c>
      <c r="BG65" s="60">
        <f t="shared" si="164"/>
        <v>0</v>
      </c>
      <c r="BH65" s="60">
        <f t="shared" si="164"/>
        <v>0</v>
      </c>
      <c r="BI65" s="60">
        <f t="shared" si="164"/>
        <v>0</v>
      </c>
      <c r="BJ65" s="60">
        <f t="shared" si="164"/>
        <v>0</v>
      </c>
      <c r="BK65" s="60">
        <f t="shared" si="164"/>
        <v>0</v>
      </c>
      <c r="BL65" s="60">
        <f t="shared" si="164"/>
        <v>0</v>
      </c>
      <c r="BM65" s="60">
        <f t="shared" si="164"/>
        <v>0</v>
      </c>
      <c r="BN65" s="60">
        <f t="shared" si="164"/>
        <v>0</v>
      </c>
      <c r="BO65" s="60">
        <f t="shared" ref="BO65:CC65" si="165">$D$46*BO$50*BO112</f>
        <v>0</v>
      </c>
      <c r="BP65" s="60">
        <f t="shared" si="165"/>
        <v>0</v>
      </c>
      <c r="BQ65" s="60">
        <f t="shared" si="165"/>
        <v>0</v>
      </c>
      <c r="BR65" s="60">
        <f t="shared" si="165"/>
        <v>0</v>
      </c>
      <c r="BS65" s="60">
        <f t="shared" si="165"/>
        <v>0</v>
      </c>
      <c r="BT65" s="60">
        <f t="shared" si="165"/>
        <v>0</v>
      </c>
      <c r="BU65" s="60">
        <f t="shared" si="165"/>
        <v>0</v>
      </c>
      <c r="BV65" s="60">
        <f t="shared" si="165"/>
        <v>0</v>
      </c>
      <c r="BW65" s="60">
        <f t="shared" si="165"/>
        <v>0</v>
      </c>
      <c r="BX65" s="60">
        <f t="shared" si="165"/>
        <v>0</v>
      </c>
      <c r="BY65" s="60">
        <f t="shared" si="165"/>
        <v>0</v>
      </c>
      <c r="BZ65" s="60">
        <f t="shared" si="165"/>
        <v>0</v>
      </c>
      <c r="CA65" s="60">
        <f t="shared" si="165"/>
        <v>0</v>
      </c>
      <c r="CB65" s="60">
        <f t="shared" si="165"/>
        <v>0</v>
      </c>
      <c r="CC65" s="60">
        <f t="shared" si="165"/>
        <v>0</v>
      </c>
      <c r="CD65" s="60">
        <f t="shared" si="74"/>
        <v>0</v>
      </c>
      <c r="CE65" s="60">
        <f t="shared" si="75"/>
        <v>0</v>
      </c>
      <c r="CF65" s="60">
        <f t="shared" si="76"/>
        <v>0</v>
      </c>
      <c r="CG65" s="60">
        <f t="shared" si="77"/>
        <v>0</v>
      </c>
      <c r="CH65" s="60">
        <f t="shared" si="78"/>
        <v>0</v>
      </c>
      <c r="CI65" s="60">
        <f t="shared" si="79"/>
        <v>0</v>
      </c>
      <c r="CJ65" s="60">
        <f t="shared" si="80"/>
        <v>0</v>
      </c>
      <c r="CK65" s="60">
        <f t="shared" si="81"/>
        <v>0</v>
      </c>
      <c r="CL65" s="60">
        <f t="shared" si="82"/>
        <v>0</v>
      </c>
      <c r="CM65" s="60">
        <f t="shared" si="83"/>
        <v>0</v>
      </c>
      <c r="CN65" s="60">
        <f t="shared" si="84"/>
        <v>0</v>
      </c>
      <c r="CO65" s="60">
        <f t="shared" si="85"/>
        <v>0</v>
      </c>
      <c r="CP65" s="60">
        <f t="shared" si="86"/>
        <v>0</v>
      </c>
      <c r="CQ65" s="60">
        <f t="shared" si="87"/>
        <v>0</v>
      </c>
      <c r="CR65" s="60">
        <f t="shared" si="88"/>
        <v>0</v>
      </c>
      <c r="CS65" s="60">
        <f t="shared" si="89"/>
        <v>0</v>
      </c>
      <c r="CT65" s="60">
        <f t="shared" si="90"/>
        <v>0</v>
      </c>
      <c r="CU65" s="60">
        <f t="shared" si="91"/>
        <v>0</v>
      </c>
      <c r="CV65" s="60">
        <f t="shared" si="92"/>
        <v>0</v>
      </c>
      <c r="CW65" s="60">
        <f t="shared" si="93"/>
        <v>0</v>
      </c>
      <c r="CX65" s="60">
        <f t="shared" si="94"/>
        <v>0</v>
      </c>
      <c r="CY65" s="60">
        <f t="shared" si="95"/>
        <v>0</v>
      </c>
      <c r="CZ65" s="60">
        <f t="shared" si="96"/>
        <v>0</v>
      </c>
      <c r="DA65" s="60">
        <f t="shared" si="97"/>
        <v>0</v>
      </c>
      <c r="DB65" s="60">
        <f t="shared" si="98"/>
        <v>0</v>
      </c>
      <c r="DC65" s="60">
        <f t="shared" si="99"/>
        <v>0</v>
      </c>
      <c r="DD65" s="60">
        <f t="shared" si="100"/>
        <v>0</v>
      </c>
      <c r="DE65" s="60">
        <f t="shared" si="101"/>
        <v>0</v>
      </c>
      <c r="DF65" s="60">
        <f t="shared" si="102"/>
        <v>0</v>
      </c>
      <c r="DG65" s="60">
        <f t="shared" si="103"/>
        <v>0</v>
      </c>
      <c r="DH65" s="60">
        <f t="shared" si="104"/>
        <v>0</v>
      </c>
      <c r="DI65" s="60">
        <f t="shared" si="105"/>
        <v>0</v>
      </c>
      <c r="DJ65" s="60">
        <f t="shared" si="106"/>
        <v>0</v>
      </c>
      <c r="DK65" s="60">
        <f t="shared" si="107"/>
        <v>0</v>
      </c>
      <c r="DL65" s="60">
        <f t="shared" si="108"/>
        <v>0</v>
      </c>
      <c r="DM65" s="60">
        <f t="shared" si="109"/>
        <v>0</v>
      </c>
      <c r="DN65" s="60">
        <f t="shared" si="110"/>
        <v>0</v>
      </c>
      <c r="DO65" s="60">
        <f t="shared" si="111"/>
        <v>0</v>
      </c>
      <c r="DP65" s="60">
        <f t="shared" si="112"/>
        <v>0</v>
      </c>
      <c r="DQ65" s="60">
        <f t="shared" si="113"/>
        <v>0</v>
      </c>
      <c r="DR65" s="60">
        <f t="shared" si="114"/>
        <v>0</v>
      </c>
      <c r="DS65" s="60">
        <f t="shared" si="115"/>
        <v>0</v>
      </c>
      <c r="DT65" s="60">
        <f t="shared" si="116"/>
        <v>0</v>
      </c>
      <c r="DU65" s="60">
        <f t="shared" si="117"/>
        <v>0</v>
      </c>
      <c r="DV65" s="60">
        <f t="shared" si="118"/>
        <v>0</v>
      </c>
      <c r="DW65" s="60">
        <f t="shared" si="119"/>
        <v>0</v>
      </c>
      <c r="DX65" s="60">
        <f t="shared" si="120"/>
        <v>0</v>
      </c>
      <c r="DY65" s="60">
        <f t="shared" si="121"/>
        <v>0</v>
      </c>
      <c r="DZ65" s="60">
        <f t="shared" si="122"/>
        <v>0</v>
      </c>
      <c r="EA65" s="60">
        <f t="shared" si="123"/>
        <v>0</v>
      </c>
      <c r="EB65" s="60">
        <f t="shared" si="124"/>
        <v>0</v>
      </c>
      <c r="EC65" s="60">
        <f t="shared" si="125"/>
        <v>0</v>
      </c>
      <c r="ED65" s="60">
        <f t="shared" si="126"/>
        <v>0</v>
      </c>
      <c r="EE65" s="60">
        <f t="shared" si="127"/>
        <v>0</v>
      </c>
      <c r="EF65" s="60">
        <f t="shared" si="128"/>
        <v>0</v>
      </c>
      <c r="EG65" s="61">
        <f t="shared" si="129"/>
        <v>0</v>
      </c>
    </row>
    <row r="66" spans="1:137">
      <c r="A66" s="36" t="s">
        <v>61</v>
      </c>
      <c r="B66" s="37" t="s">
        <v>130</v>
      </c>
      <c r="C66" s="60">
        <f t="shared" ref="C66:AH66" si="166">$D$46*C$50*C113</f>
        <v>0</v>
      </c>
      <c r="D66" s="60">
        <f t="shared" si="166"/>
        <v>0</v>
      </c>
      <c r="E66" s="60">
        <f t="shared" si="166"/>
        <v>0</v>
      </c>
      <c r="F66" s="60">
        <f t="shared" si="166"/>
        <v>0</v>
      </c>
      <c r="G66" s="60">
        <f t="shared" si="166"/>
        <v>0</v>
      </c>
      <c r="H66" s="60">
        <f t="shared" si="166"/>
        <v>0</v>
      </c>
      <c r="I66" s="60">
        <f t="shared" si="166"/>
        <v>0</v>
      </c>
      <c r="J66" s="60">
        <f t="shared" si="166"/>
        <v>0</v>
      </c>
      <c r="K66" s="60">
        <f t="shared" si="166"/>
        <v>0</v>
      </c>
      <c r="L66" s="60">
        <f t="shared" si="166"/>
        <v>0</v>
      </c>
      <c r="M66" s="60">
        <f t="shared" si="166"/>
        <v>22247.996519629993</v>
      </c>
      <c r="N66" s="60">
        <f t="shared" si="166"/>
        <v>0</v>
      </c>
      <c r="O66" s="60">
        <f t="shared" si="166"/>
        <v>0</v>
      </c>
      <c r="P66" s="60">
        <f t="shared" si="166"/>
        <v>0</v>
      </c>
      <c r="Q66" s="60">
        <f t="shared" si="166"/>
        <v>0</v>
      </c>
      <c r="R66" s="60">
        <f t="shared" si="166"/>
        <v>0</v>
      </c>
      <c r="S66" s="60">
        <f t="shared" si="166"/>
        <v>0</v>
      </c>
      <c r="T66" s="60">
        <f t="shared" si="166"/>
        <v>0</v>
      </c>
      <c r="U66" s="60">
        <f t="shared" si="166"/>
        <v>0</v>
      </c>
      <c r="V66" s="60">
        <f t="shared" si="166"/>
        <v>0</v>
      </c>
      <c r="W66" s="60">
        <f t="shared" si="166"/>
        <v>0</v>
      </c>
      <c r="X66" s="60">
        <f t="shared" si="166"/>
        <v>0</v>
      </c>
      <c r="Y66" s="60">
        <f t="shared" si="166"/>
        <v>0</v>
      </c>
      <c r="Z66" s="60">
        <f t="shared" si="166"/>
        <v>0</v>
      </c>
      <c r="AA66" s="60">
        <f t="shared" si="166"/>
        <v>0</v>
      </c>
      <c r="AB66" s="60">
        <f t="shared" si="166"/>
        <v>0</v>
      </c>
      <c r="AC66" s="60">
        <f t="shared" si="166"/>
        <v>0</v>
      </c>
      <c r="AD66" s="60">
        <f t="shared" si="166"/>
        <v>0</v>
      </c>
      <c r="AE66" s="60">
        <f t="shared" si="166"/>
        <v>0</v>
      </c>
      <c r="AF66" s="60">
        <f t="shared" si="166"/>
        <v>0</v>
      </c>
      <c r="AG66" s="60">
        <f t="shared" si="166"/>
        <v>0</v>
      </c>
      <c r="AH66" s="60">
        <f t="shared" si="166"/>
        <v>0</v>
      </c>
      <c r="AI66" s="60">
        <f t="shared" ref="AI66:BN66" si="167">$D$46*AI$50*AI113</f>
        <v>0</v>
      </c>
      <c r="AJ66" s="60">
        <f t="shared" si="167"/>
        <v>0</v>
      </c>
      <c r="AK66" s="60">
        <f t="shared" si="167"/>
        <v>0</v>
      </c>
      <c r="AL66" s="60">
        <f t="shared" si="167"/>
        <v>0</v>
      </c>
      <c r="AM66" s="60">
        <f t="shared" si="167"/>
        <v>0</v>
      </c>
      <c r="AN66" s="60">
        <f t="shared" si="167"/>
        <v>0</v>
      </c>
      <c r="AO66" s="60">
        <f t="shared" si="167"/>
        <v>0</v>
      </c>
      <c r="AP66" s="60">
        <f t="shared" si="167"/>
        <v>0</v>
      </c>
      <c r="AQ66" s="60">
        <f t="shared" si="167"/>
        <v>0</v>
      </c>
      <c r="AR66" s="60">
        <f t="shared" si="167"/>
        <v>0</v>
      </c>
      <c r="AS66" s="60">
        <f t="shared" si="167"/>
        <v>0</v>
      </c>
      <c r="AT66" s="60">
        <f t="shared" si="167"/>
        <v>0</v>
      </c>
      <c r="AU66" s="60">
        <f t="shared" si="167"/>
        <v>0</v>
      </c>
      <c r="AV66" s="60">
        <f t="shared" si="167"/>
        <v>0</v>
      </c>
      <c r="AW66" s="60">
        <f t="shared" si="167"/>
        <v>0</v>
      </c>
      <c r="AX66" s="60">
        <f t="shared" si="167"/>
        <v>0</v>
      </c>
      <c r="AY66" s="60">
        <f t="shared" si="167"/>
        <v>0</v>
      </c>
      <c r="AZ66" s="60">
        <f t="shared" si="167"/>
        <v>0</v>
      </c>
      <c r="BA66" s="60">
        <f t="shared" si="167"/>
        <v>0</v>
      </c>
      <c r="BB66" s="60">
        <f t="shared" si="167"/>
        <v>0</v>
      </c>
      <c r="BC66" s="60">
        <f t="shared" si="167"/>
        <v>0</v>
      </c>
      <c r="BD66" s="60">
        <f t="shared" si="167"/>
        <v>0</v>
      </c>
      <c r="BE66" s="60">
        <f t="shared" si="167"/>
        <v>0</v>
      </c>
      <c r="BF66" s="60">
        <f t="shared" si="167"/>
        <v>0</v>
      </c>
      <c r="BG66" s="60">
        <f t="shared" si="167"/>
        <v>0</v>
      </c>
      <c r="BH66" s="60">
        <f t="shared" si="167"/>
        <v>0</v>
      </c>
      <c r="BI66" s="60">
        <f t="shared" si="167"/>
        <v>0</v>
      </c>
      <c r="BJ66" s="60">
        <f t="shared" si="167"/>
        <v>0</v>
      </c>
      <c r="BK66" s="60">
        <f t="shared" si="167"/>
        <v>0</v>
      </c>
      <c r="BL66" s="60">
        <f t="shared" si="167"/>
        <v>0</v>
      </c>
      <c r="BM66" s="60">
        <f t="shared" si="167"/>
        <v>0</v>
      </c>
      <c r="BN66" s="60">
        <f t="shared" si="167"/>
        <v>0</v>
      </c>
      <c r="BO66" s="60">
        <f t="shared" ref="BO66:CC66" si="168">$D$46*BO$50*BO113</f>
        <v>0</v>
      </c>
      <c r="BP66" s="60">
        <f t="shared" si="168"/>
        <v>0</v>
      </c>
      <c r="BQ66" s="60">
        <f t="shared" si="168"/>
        <v>0</v>
      </c>
      <c r="BR66" s="60">
        <f t="shared" si="168"/>
        <v>0</v>
      </c>
      <c r="BS66" s="60">
        <f t="shared" si="168"/>
        <v>0</v>
      </c>
      <c r="BT66" s="60">
        <f t="shared" si="168"/>
        <v>0</v>
      </c>
      <c r="BU66" s="60">
        <f t="shared" si="168"/>
        <v>0</v>
      </c>
      <c r="BV66" s="60">
        <f t="shared" si="168"/>
        <v>0</v>
      </c>
      <c r="BW66" s="60">
        <f t="shared" si="168"/>
        <v>0</v>
      </c>
      <c r="BX66" s="60">
        <f t="shared" si="168"/>
        <v>0</v>
      </c>
      <c r="BY66" s="60">
        <f t="shared" si="168"/>
        <v>0</v>
      </c>
      <c r="BZ66" s="60">
        <f t="shared" si="168"/>
        <v>0</v>
      </c>
      <c r="CA66" s="60">
        <f t="shared" si="168"/>
        <v>0</v>
      </c>
      <c r="CB66" s="60">
        <f t="shared" si="168"/>
        <v>0</v>
      </c>
      <c r="CC66" s="60">
        <f t="shared" si="168"/>
        <v>0</v>
      </c>
      <c r="CD66" s="60">
        <f t="shared" si="74"/>
        <v>0</v>
      </c>
      <c r="CE66" s="60">
        <f t="shared" si="75"/>
        <v>0</v>
      </c>
      <c r="CF66" s="60">
        <f t="shared" si="76"/>
        <v>0</v>
      </c>
      <c r="CG66" s="60">
        <f t="shared" si="77"/>
        <v>0</v>
      </c>
      <c r="CH66" s="60">
        <f t="shared" si="78"/>
        <v>0</v>
      </c>
      <c r="CI66" s="60">
        <f t="shared" si="79"/>
        <v>0</v>
      </c>
      <c r="CJ66" s="60">
        <f t="shared" si="80"/>
        <v>0</v>
      </c>
      <c r="CK66" s="60">
        <f t="shared" si="81"/>
        <v>0</v>
      </c>
      <c r="CL66" s="60">
        <f t="shared" si="82"/>
        <v>0</v>
      </c>
      <c r="CM66" s="60">
        <f t="shared" si="83"/>
        <v>0</v>
      </c>
      <c r="CN66" s="60">
        <f t="shared" si="84"/>
        <v>0</v>
      </c>
      <c r="CO66" s="60">
        <f t="shared" si="85"/>
        <v>0</v>
      </c>
      <c r="CP66" s="60">
        <f t="shared" si="86"/>
        <v>0</v>
      </c>
      <c r="CQ66" s="60">
        <f t="shared" si="87"/>
        <v>0</v>
      </c>
      <c r="CR66" s="60">
        <f t="shared" si="88"/>
        <v>0</v>
      </c>
      <c r="CS66" s="60">
        <f t="shared" si="89"/>
        <v>0</v>
      </c>
      <c r="CT66" s="60">
        <f t="shared" si="90"/>
        <v>0</v>
      </c>
      <c r="CU66" s="60">
        <f t="shared" si="91"/>
        <v>0</v>
      </c>
      <c r="CV66" s="60">
        <f t="shared" si="92"/>
        <v>0</v>
      </c>
      <c r="CW66" s="60">
        <f t="shared" si="93"/>
        <v>0</v>
      </c>
      <c r="CX66" s="60">
        <f t="shared" si="94"/>
        <v>0</v>
      </c>
      <c r="CY66" s="60">
        <f t="shared" si="95"/>
        <v>0</v>
      </c>
      <c r="CZ66" s="60">
        <f t="shared" si="96"/>
        <v>0</v>
      </c>
      <c r="DA66" s="60">
        <f t="shared" si="97"/>
        <v>0</v>
      </c>
      <c r="DB66" s="60">
        <f t="shared" si="98"/>
        <v>0</v>
      </c>
      <c r="DC66" s="60">
        <f t="shared" si="99"/>
        <v>0</v>
      </c>
      <c r="DD66" s="60">
        <f t="shared" si="100"/>
        <v>0</v>
      </c>
      <c r="DE66" s="60">
        <f t="shared" si="101"/>
        <v>0</v>
      </c>
      <c r="DF66" s="60">
        <f t="shared" si="102"/>
        <v>0</v>
      </c>
      <c r="DG66" s="60">
        <f t="shared" si="103"/>
        <v>0</v>
      </c>
      <c r="DH66" s="60">
        <f t="shared" si="104"/>
        <v>0</v>
      </c>
      <c r="DI66" s="60">
        <f t="shared" si="105"/>
        <v>0</v>
      </c>
      <c r="DJ66" s="60">
        <f t="shared" si="106"/>
        <v>0</v>
      </c>
      <c r="DK66" s="60">
        <f t="shared" si="107"/>
        <v>0</v>
      </c>
      <c r="DL66" s="60">
        <f t="shared" si="108"/>
        <v>0</v>
      </c>
      <c r="DM66" s="60">
        <f t="shared" si="109"/>
        <v>0</v>
      </c>
      <c r="DN66" s="60">
        <f t="shared" si="110"/>
        <v>0</v>
      </c>
      <c r="DO66" s="60">
        <f t="shared" si="111"/>
        <v>0</v>
      </c>
      <c r="DP66" s="60">
        <f t="shared" si="112"/>
        <v>0</v>
      </c>
      <c r="DQ66" s="60">
        <f t="shared" si="113"/>
        <v>0</v>
      </c>
      <c r="DR66" s="60">
        <f t="shared" si="114"/>
        <v>0</v>
      </c>
      <c r="DS66" s="60">
        <f t="shared" si="115"/>
        <v>0</v>
      </c>
      <c r="DT66" s="60">
        <f t="shared" si="116"/>
        <v>0</v>
      </c>
      <c r="DU66" s="60">
        <f t="shared" si="117"/>
        <v>0</v>
      </c>
      <c r="DV66" s="60">
        <f t="shared" si="118"/>
        <v>0</v>
      </c>
      <c r="DW66" s="60">
        <f t="shared" si="119"/>
        <v>0</v>
      </c>
      <c r="DX66" s="60">
        <f t="shared" si="120"/>
        <v>0</v>
      </c>
      <c r="DY66" s="60">
        <f t="shared" si="121"/>
        <v>0</v>
      </c>
      <c r="DZ66" s="60">
        <f t="shared" si="122"/>
        <v>0</v>
      </c>
      <c r="EA66" s="60">
        <f t="shared" si="123"/>
        <v>0</v>
      </c>
      <c r="EB66" s="60">
        <f t="shared" si="124"/>
        <v>0</v>
      </c>
      <c r="EC66" s="60">
        <f t="shared" si="125"/>
        <v>0</v>
      </c>
      <c r="ED66" s="60">
        <f t="shared" si="126"/>
        <v>0</v>
      </c>
      <c r="EE66" s="60">
        <f t="shared" si="127"/>
        <v>0</v>
      </c>
      <c r="EF66" s="60">
        <f t="shared" si="128"/>
        <v>0</v>
      </c>
      <c r="EG66" s="61">
        <f t="shared" si="129"/>
        <v>0</v>
      </c>
    </row>
    <row r="67" spans="1:137">
      <c r="A67" s="39" t="s">
        <v>62</v>
      </c>
      <c r="B67" s="40" t="s">
        <v>131</v>
      </c>
      <c r="C67" s="62">
        <f t="shared" ref="C67:AH67" si="169">$D$46*C$50*C114</f>
        <v>0</v>
      </c>
      <c r="D67" s="62">
        <f t="shared" si="169"/>
        <v>0</v>
      </c>
      <c r="E67" s="62">
        <f t="shared" si="169"/>
        <v>0</v>
      </c>
      <c r="F67" s="62">
        <f t="shared" si="169"/>
        <v>0</v>
      </c>
      <c r="G67" s="62">
        <f t="shared" si="169"/>
        <v>0</v>
      </c>
      <c r="H67" s="62">
        <f t="shared" si="169"/>
        <v>0</v>
      </c>
      <c r="I67" s="62">
        <f t="shared" si="169"/>
        <v>0</v>
      </c>
      <c r="J67" s="62">
        <f t="shared" si="169"/>
        <v>0</v>
      </c>
      <c r="K67" s="62">
        <f t="shared" si="169"/>
        <v>0</v>
      </c>
      <c r="L67" s="62">
        <f t="shared" si="169"/>
        <v>0</v>
      </c>
      <c r="M67" s="62">
        <f t="shared" si="169"/>
        <v>36433.191845318383</v>
      </c>
      <c r="N67" s="62">
        <f t="shared" si="169"/>
        <v>0</v>
      </c>
      <c r="O67" s="62">
        <f t="shared" si="169"/>
        <v>0</v>
      </c>
      <c r="P67" s="62">
        <f t="shared" si="169"/>
        <v>0</v>
      </c>
      <c r="Q67" s="62">
        <f t="shared" si="169"/>
        <v>0</v>
      </c>
      <c r="R67" s="62">
        <f t="shared" si="169"/>
        <v>0</v>
      </c>
      <c r="S67" s="62">
        <f t="shared" si="169"/>
        <v>0</v>
      </c>
      <c r="T67" s="62">
        <f t="shared" si="169"/>
        <v>0</v>
      </c>
      <c r="U67" s="62">
        <f t="shared" si="169"/>
        <v>0</v>
      </c>
      <c r="V67" s="62">
        <f t="shared" si="169"/>
        <v>0</v>
      </c>
      <c r="W67" s="62">
        <f t="shared" si="169"/>
        <v>0</v>
      </c>
      <c r="X67" s="62">
        <f t="shared" si="169"/>
        <v>0</v>
      </c>
      <c r="Y67" s="62">
        <f t="shared" si="169"/>
        <v>0</v>
      </c>
      <c r="Z67" s="62">
        <f t="shared" si="169"/>
        <v>0</v>
      </c>
      <c r="AA67" s="62">
        <f t="shared" si="169"/>
        <v>0</v>
      </c>
      <c r="AB67" s="62">
        <f t="shared" si="169"/>
        <v>0</v>
      </c>
      <c r="AC67" s="62">
        <f t="shared" si="169"/>
        <v>0</v>
      </c>
      <c r="AD67" s="62">
        <f t="shared" si="169"/>
        <v>0</v>
      </c>
      <c r="AE67" s="62">
        <f t="shared" si="169"/>
        <v>0</v>
      </c>
      <c r="AF67" s="62">
        <f t="shared" si="169"/>
        <v>0</v>
      </c>
      <c r="AG67" s="62">
        <f t="shared" si="169"/>
        <v>0</v>
      </c>
      <c r="AH67" s="62">
        <f t="shared" si="169"/>
        <v>0</v>
      </c>
      <c r="AI67" s="62">
        <f t="shared" ref="AI67:BN67" si="170">$D$46*AI$50*AI114</f>
        <v>0</v>
      </c>
      <c r="AJ67" s="62">
        <f t="shared" si="170"/>
        <v>0</v>
      </c>
      <c r="AK67" s="62">
        <f t="shared" si="170"/>
        <v>0</v>
      </c>
      <c r="AL67" s="62">
        <f t="shared" si="170"/>
        <v>0</v>
      </c>
      <c r="AM67" s="62">
        <f t="shared" si="170"/>
        <v>0</v>
      </c>
      <c r="AN67" s="62">
        <f t="shared" si="170"/>
        <v>0</v>
      </c>
      <c r="AO67" s="62">
        <f t="shared" si="170"/>
        <v>0</v>
      </c>
      <c r="AP67" s="62">
        <f t="shared" si="170"/>
        <v>0</v>
      </c>
      <c r="AQ67" s="62">
        <f t="shared" si="170"/>
        <v>0</v>
      </c>
      <c r="AR67" s="62">
        <f t="shared" si="170"/>
        <v>0</v>
      </c>
      <c r="AS67" s="62">
        <f t="shared" si="170"/>
        <v>0</v>
      </c>
      <c r="AT67" s="62">
        <f t="shared" si="170"/>
        <v>0</v>
      </c>
      <c r="AU67" s="62">
        <f t="shared" si="170"/>
        <v>0</v>
      </c>
      <c r="AV67" s="62">
        <f t="shared" si="170"/>
        <v>0</v>
      </c>
      <c r="AW67" s="62">
        <f t="shared" si="170"/>
        <v>0</v>
      </c>
      <c r="AX67" s="62">
        <f t="shared" si="170"/>
        <v>0</v>
      </c>
      <c r="AY67" s="62">
        <f t="shared" si="170"/>
        <v>0</v>
      </c>
      <c r="AZ67" s="62">
        <f t="shared" si="170"/>
        <v>0</v>
      </c>
      <c r="BA67" s="62">
        <f t="shared" si="170"/>
        <v>0</v>
      </c>
      <c r="BB67" s="62">
        <f t="shared" si="170"/>
        <v>0</v>
      </c>
      <c r="BC67" s="62">
        <f t="shared" si="170"/>
        <v>0</v>
      </c>
      <c r="BD67" s="62">
        <f t="shared" si="170"/>
        <v>0</v>
      </c>
      <c r="BE67" s="62">
        <f t="shared" si="170"/>
        <v>0</v>
      </c>
      <c r="BF67" s="62">
        <f t="shared" si="170"/>
        <v>0</v>
      </c>
      <c r="BG67" s="62">
        <f t="shared" si="170"/>
        <v>0</v>
      </c>
      <c r="BH67" s="62">
        <f t="shared" si="170"/>
        <v>0</v>
      </c>
      <c r="BI67" s="62">
        <f t="shared" si="170"/>
        <v>0</v>
      </c>
      <c r="BJ67" s="62">
        <f t="shared" si="170"/>
        <v>0</v>
      </c>
      <c r="BK67" s="62">
        <f t="shared" si="170"/>
        <v>0</v>
      </c>
      <c r="BL67" s="62">
        <f t="shared" si="170"/>
        <v>0</v>
      </c>
      <c r="BM67" s="62">
        <f t="shared" si="170"/>
        <v>0</v>
      </c>
      <c r="BN67" s="62">
        <f t="shared" si="170"/>
        <v>0</v>
      </c>
      <c r="BO67" s="62">
        <f t="shared" ref="BO67:CC67" si="171">$D$46*BO$50*BO114</f>
        <v>0</v>
      </c>
      <c r="BP67" s="62">
        <f t="shared" si="171"/>
        <v>0</v>
      </c>
      <c r="BQ67" s="62">
        <f t="shared" si="171"/>
        <v>0</v>
      </c>
      <c r="BR67" s="62">
        <f t="shared" si="171"/>
        <v>0</v>
      </c>
      <c r="BS67" s="62">
        <f t="shared" si="171"/>
        <v>0</v>
      </c>
      <c r="BT67" s="62">
        <f t="shared" si="171"/>
        <v>0</v>
      </c>
      <c r="BU67" s="62">
        <f t="shared" si="171"/>
        <v>0</v>
      </c>
      <c r="BV67" s="62">
        <f t="shared" si="171"/>
        <v>0</v>
      </c>
      <c r="BW67" s="62">
        <f t="shared" si="171"/>
        <v>0</v>
      </c>
      <c r="BX67" s="62">
        <f t="shared" si="171"/>
        <v>0</v>
      </c>
      <c r="BY67" s="62">
        <f t="shared" si="171"/>
        <v>0</v>
      </c>
      <c r="BZ67" s="62">
        <f t="shared" si="171"/>
        <v>0</v>
      </c>
      <c r="CA67" s="62">
        <f t="shared" si="171"/>
        <v>0</v>
      </c>
      <c r="CB67" s="62">
        <f t="shared" si="171"/>
        <v>0</v>
      </c>
      <c r="CC67" s="62">
        <f t="shared" si="171"/>
        <v>0</v>
      </c>
      <c r="CD67" s="62">
        <f t="shared" si="74"/>
        <v>0</v>
      </c>
      <c r="CE67" s="62">
        <f t="shared" si="75"/>
        <v>0</v>
      </c>
      <c r="CF67" s="62">
        <f t="shared" si="76"/>
        <v>0</v>
      </c>
      <c r="CG67" s="62">
        <f t="shared" si="77"/>
        <v>0</v>
      </c>
      <c r="CH67" s="62">
        <f t="shared" si="78"/>
        <v>0</v>
      </c>
      <c r="CI67" s="62">
        <f t="shared" si="79"/>
        <v>0</v>
      </c>
      <c r="CJ67" s="62">
        <f t="shared" si="80"/>
        <v>0</v>
      </c>
      <c r="CK67" s="62">
        <f t="shared" si="81"/>
        <v>0</v>
      </c>
      <c r="CL67" s="62">
        <f t="shared" si="82"/>
        <v>0</v>
      </c>
      <c r="CM67" s="62">
        <f t="shared" si="83"/>
        <v>0</v>
      </c>
      <c r="CN67" s="62">
        <f t="shared" si="84"/>
        <v>0</v>
      </c>
      <c r="CO67" s="62">
        <f t="shared" si="85"/>
        <v>0</v>
      </c>
      <c r="CP67" s="62">
        <f t="shared" si="86"/>
        <v>0</v>
      </c>
      <c r="CQ67" s="62">
        <f t="shared" si="87"/>
        <v>0</v>
      </c>
      <c r="CR67" s="62">
        <f t="shared" si="88"/>
        <v>0</v>
      </c>
      <c r="CS67" s="62">
        <f t="shared" si="89"/>
        <v>0</v>
      </c>
      <c r="CT67" s="62">
        <f t="shared" si="90"/>
        <v>0</v>
      </c>
      <c r="CU67" s="62">
        <f t="shared" si="91"/>
        <v>0</v>
      </c>
      <c r="CV67" s="62">
        <f t="shared" si="92"/>
        <v>0</v>
      </c>
      <c r="CW67" s="62">
        <f t="shared" si="93"/>
        <v>0</v>
      </c>
      <c r="CX67" s="62">
        <f t="shared" si="94"/>
        <v>0</v>
      </c>
      <c r="CY67" s="62">
        <f t="shared" si="95"/>
        <v>0</v>
      </c>
      <c r="CZ67" s="62">
        <f t="shared" si="96"/>
        <v>0</v>
      </c>
      <c r="DA67" s="62">
        <f t="shared" si="97"/>
        <v>0</v>
      </c>
      <c r="DB67" s="62">
        <f t="shared" si="98"/>
        <v>0</v>
      </c>
      <c r="DC67" s="62">
        <f t="shared" si="99"/>
        <v>0</v>
      </c>
      <c r="DD67" s="62">
        <f t="shared" si="100"/>
        <v>0</v>
      </c>
      <c r="DE67" s="62">
        <f t="shared" si="101"/>
        <v>0</v>
      </c>
      <c r="DF67" s="62">
        <f t="shared" si="102"/>
        <v>0</v>
      </c>
      <c r="DG67" s="62">
        <f t="shared" si="103"/>
        <v>0</v>
      </c>
      <c r="DH67" s="62">
        <f t="shared" si="104"/>
        <v>0</v>
      </c>
      <c r="DI67" s="62">
        <f t="shared" si="105"/>
        <v>0</v>
      </c>
      <c r="DJ67" s="62">
        <f t="shared" si="106"/>
        <v>0</v>
      </c>
      <c r="DK67" s="62">
        <f t="shared" si="107"/>
        <v>0</v>
      </c>
      <c r="DL67" s="62">
        <f t="shared" si="108"/>
        <v>0</v>
      </c>
      <c r="DM67" s="62">
        <f t="shared" si="109"/>
        <v>0</v>
      </c>
      <c r="DN67" s="62">
        <f t="shared" si="110"/>
        <v>0</v>
      </c>
      <c r="DO67" s="62">
        <f t="shared" si="111"/>
        <v>0</v>
      </c>
      <c r="DP67" s="62">
        <f t="shared" si="112"/>
        <v>0</v>
      </c>
      <c r="DQ67" s="62">
        <f t="shared" si="113"/>
        <v>0</v>
      </c>
      <c r="DR67" s="62">
        <f t="shared" si="114"/>
        <v>0</v>
      </c>
      <c r="DS67" s="62">
        <f t="shared" si="115"/>
        <v>0</v>
      </c>
      <c r="DT67" s="62">
        <f t="shared" si="116"/>
        <v>0</v>
      </c>
      <c r="DU67" s="62">
        <f t="shared" si="117"/>
        <v>0</v>
      </c>
      <c r="DV67" s="62">
        <f t="shared" si="118"/>
        <v>0</v>
      </c>
      <c r="DW67" s="62">
        <f t="shared" si="119"/>
        <v>0</v>
      </c>
      <c r="DX67" s="62">
        <f t="shared" si="120"/>
        <v>0</v>
      </c>
      <c r="DY67" s="62">
        <f t="shared" si="121"/>
        <v>0</v>
      </c>
      <c r="DZ67" s="62">
        <f t="shared" si="122"/>
        <v>0</v>
      </c>
      <c r="EA67" s="62">
        <f t="shared" si="123"/>
        <v>0</v>
      </c>
      <c r="EB67" s="62">
        <f t="shared" si="124"/>
        <v>0</v>
      </c>
      <c r="EC67" s="62">
        <f t="shared" si="125"/>
        <v>0</v>
      </c>
      <c r="ED67" s="62">
        <f t="shared" si="126"/>
        <v>0</v>
      </c>
      <c r="EE67" s="62">
        <f t="shared" si="127"/>
        <v>0</v>
      </c>
      <c r="EF67" s="62">
        <f t="shared" si="128"/>
        <v>0</v>
      </c>
      <c r="EG67" s="63">
        <f t="shared" si="129"/>
        <v>0</v>
      </c>
    </row>
    <row r="68" spans="1:137">
      <c r="A68" s="36" t="s">
        <v>63</v>
      </c>
      <c r="B68" s="37" t="s">
        <v>132</v>
      </c>
      <c r="C68" s="60">
        <f t="shared" ref="C68:AH68" si="172">$D$46*C$50*C115</f>
        <v>0</v>
      </c>
      <c r="D68" s="60">
        <f t="shared" si="172"/>
        <v>0</v>
      </c>
      <c r="E68" s="60">
        <f t="shared" si="172"/>
        <v>0</v>
      </c>
      <c r="F68" s="60">
        <f t="shared" si="172"/>
        <v>0</v>
      </c>
      <c r="G68" s="60">
        <f t="shared" si="172"/>
        <v>0</v>
      </c>
      <c r="H68" s="60">
        <f t="shared" si="172"/>
        <v>0</v>
      </c>
      <c r="I68" s="60">
        <f t="shared" si="172"/>
        <v>0</v>
      </c>
      <c r="J68" s="60">
        <f t="shared" si="172"/>
        <v>0</v>
      </c>
      <c r="K68" s="60">
        <f t="shared" si="172"/>
        <v>0</v>
      </c>
      <c r="L68" s="60">
        <f t="shared" si="172"/>
        <v>0</v>
      </c>
      <c r="M68" s="60">
        <f t="shared" si="172"/>
        <v>9454.7812254866549</v>
      </c>
      <c r="N68" s="60">
        <f t="shared" si="172"/>
        <v>0</v>
      </c>
      <c r="O68" s="60">
        <f t="shared" si="172"/>
        <v>0</v>
      </c>
      <c r="P68" s="60">
        <f t="shared" si="172"/>
        <v>0</v>
      </c>
      <c r="Q68" s="60">
        <f t="shared" si="172"/>
        <v>0</v>
      </c>
      <c r="R68" s="60">
        <f t="shared" si="172"/>
        <v>0</v>
      </c>
      <c r="S68" s="60">
        <f t="shared" si="172"/>
        <v>0</v>
      </c>
      <c r="T68" s="60">
        <f t="shared" si="172"/>
        <v>0</v>
      </c>
      <c r="U68" s="60">
        <f t="shared" si="172"/>
        <v>0</v>
      </c>
      <c r="V68" s="60">
        <f t="shared" si="172"/>
        <v>0</v>
      </c>
      <c r="W68" s="60">
        <f t="shared" si="172"/>
        <v>0</v>
      </c>
      <c r="X68" s="60">
        <f t="shared" si="172"/>
        <v>0</v>
      </c>
      <c r="Y68" s="60">
        <f t="shared" si="172"/>
        <v>0</v>
      </c>
      <c r="Z68" s="60">
        <f t="shared" si="172"/>
        <v>0</v>
      </c>
      <c r="AA68" s="60">
        <f t="shared" si="172"/>
        <v>0</v>
      </c>
      <c r="AB68" s="60">
        <f t="shared" si="172"/>
        <v>0</v>
      </c>
      <c r="AC68" s="60">
        <f t="shared" si="172"/>
        <v>0</v>
      </c>
      <c r="AD68" s="60">
        <f t="shared" si="172"/>
        <v>0</v>
      </c>
      <c r="AE68" s="60">
        <f t="shared" si="172"/>
        <v>0</v>
      </c>
      <c r="AF68" s="60">
        <f t="shared" si="172"/>
        <v>0</v>
      </c>
      <c r="AG68" s="60">
        <f t="shared" si="172"/>
        <v>0</v>
      </c>
      <c r="AH68" s="60">
        <f t="shared" si="172"/>
        <v>0</v>
      </c>
      <c r="AI68" s="60">
        <f t="shared" ref="AI68:BN68" si="173">$D$46*AI$50*AI115</f>
        <v>0</v>
      </c>
      <c r="AJ68" s="60">
        <f t="shared" si="173"/>
        <v>0</v>
      </c>
      <c r="AK68" s="60">
        <f t="shared" si="173"/>
        <v>0</v>
      </c>
      <c r="AL68" s="60">
        <f t="shared" si="173"/>
        <v>0</v>
      </c>
      <c r="AM68" s="60">
        <f t="shared" si="173"/>
        <v>0</v>
      </c>
      <c r="AN68" s="60">
        <f t="shared" si="173"/>
        <v>0</v>
      </c>
      <c r="AO68" s="60">
        <f t="shared" si="173"/>
        <v>0</v>
      </c>
      <c r="AP68" s="60">
        <f t="shared" si="173"/>
        <v>0</v>
      </c>
      <c r="AQ68" s="60">
        <f t="shared" si="173"/>
        <v>0</v>
      </c>
      <c r="AR68" s="60">
        <f t="shared" si="173"/>
        <v>0</v>
      </c>
      <c r="AS68" s="60">
        <f t="shared" si="173"/>
        <v>0</v>
      </c>
      <c r="AT68" s="60">
        <f t="shared" si="173"/>
        <v>0</v>
      </c>
      <c r="AU68" s="60">
        <f t="shared" si="173"/>
        <v>0</v>
      </c>
      <c r="AV68" s="60">
        <f t="shared" si="173"/>
        <v>0</v>
      </c>
      <c r="AW68" s="60">
        <f t="shared" si="173"/>
        <v>0</v>
      </c>
      <c r="AX68" s="60">
        <f t="shared" si="173"/>
        <v>0</v>
      </c>
      <c r="AY68" s="60">
        <f t="shared" si="173"/>
        <v>0</v>
      </c>
      <c r="AZ68" s="60">
        <f t="shared" si="173"/>
        <v>0</v>
      </c>
      <c r="BA68" s="60">
        <f t="shared" si="173"/>
        <v>0</v>
      </c>
      <c r="BB68" s="60">
        <f t="shared" si="173"/>
        <v>0</v>
      </c>
      <c r="BC68" s="60">
        <f t="shared" si="173"/>
        <v>0</v>
      </c>
      <c r="BD68" s="60">
        <f t="shared" si="173"/>
        <v>0</v>
      </c>
      <c r="BE68" s="60">
        <f t="shared" si="173"/>
        <v>0</v>
      </c>
      <c r="BF68" s="60">
        <f t="shared" si="173"/>
        <v>0</v>
      </c>
      <c r="BG68" s="60">
        <f t="shared" si="173"/>
        <v>0</v>
      </c>
      <c r="BH68" s="60">
        <f t="shared" si="173"/>
        <v>0</v>
      </c>
      <c r="BI68" s="60">
        <f t="shared" si="173"/>
        <v>0</v>
      </c>
      <c r="BJ68" s="60">
        <f t="shared" si="173"/>
        <v>0</v>
      </c>
      <c r="BK68" s="60">
        <f t="shared" si="173"/>
        <v>0</v>
      </c>
      <c r="BL68" s="60">
        <f t="shared" si="173"/>
        <v>0</v>
      </c>
      <c r="BM68" s="60">
        <f t="shared" si="173"/>
        <v>0</v>
      </c>
      <c r="BN68" s="60">
        <f t="shared" si="173"/>
        <v>0</v>
      </c>
      <c r="BO68" s="60">
        <f t="shared" ref="BO68:CC68" si="174">$D$46*BO$50*BO115</f>
        <v>0</v>
      </c>
      <c r="BP68" s="60">
        <f t="shared" si="174"/>
        <v>0</v>
      </c>
      <c r="BQ68" s="60">
        <f t="shared" si="174"/>
        <v>0</v>
      </c>
      <c r="BR68" s="60">
        <f t="shared" si="174"/>
        <v>0</v>
      </c>
      <c r="BS68" s="60">
        <f t="shared" si="174"/>
        <v>0</v>
      </c>
      <c r="BT68" s="60">
        <f t="shared" si="174"/>
        <v>0</v>
      </c>
      <c r="BU68" s="60">
        <f t="shared" si="174"/>
        <v>0</v>
      </c>
      <c r="BV68" s="60">
        <f t="shared" si="174"/>
        <v>0</v>
      </c>
      <c r="BW68" s="60">
        <f t="shared" si="174"/>
        <v>0</v>
      </c>
      <c r="BX68" s="60">
        <f t="shared" si="174"/>
        <v>0</v>
      </c>
      <c r="BY68" s="60">
        <f t="shared" si="174"/>
        <v>0</v>
      </c>
      <c r="BZ68" s="60">
        <f t="shared" si="174"/>
        <v>0</v>
      </c>
      <c r="CA68" s="60">
        <f t="shared" si="174"/>
        <v>0</v>
      </c>
      <c r="CB68" s="60">
        <f t="shared" si="174"/>
        <v>0</v>
      </c>
      <c r="CC68" s="60">
        <f t="shared" si="174"/>
        <v>0</v>
      </c>
      <c r="CD68" s="60">
        <f t="shared" si="74"/>
        <v>0</v>
      </c>
      <c r="CE68" s="60">
        <f t="shared" si="75"/>
        <v>0</v>
      </c>
      <c r="CF68" s="60">
        <f t="shared" si="76"/>
        <v>0</v>
      </c>
      <c r="CG68" s="60">
        <f t="shared" si="77"/>
        <v>0</v>
      </c>
      <c r="CH68" s="60">
        <f t="shared" si="78"/>
        <v>0</v>
      </c>
      <c r="CI68" s="60">
        <f t="shared" si="79"/>
        <v>0</v>
      </c>
      <c r="CJ68" s="60">
        <f t="shared" si="80"/>
        <v>0</v>
      </c>
      <c r="CK68" s="60">
        <f t="shared" si="81"/>
        <v>0</v>
      </c>
      <c r="CL68" s="60">
        <f t="shared" si="82"/>
        <v>0</v>
      </c>
      <c r="CM68" s="60">
        <f t="shared" si="83"/>
        <v>0</v>
      </c>
      <c r="CN68" s="60">
        <f t="shared" si="84"/>
        <v>0</v>
      </c>
      <c r="CO68" s="60">
        <f t="shared" si="85"/>
        <v>0</v>
      </c>
      <c r="CP68" s="60">
        <f t="shared" si="86"/>
        <v>0</v>
      </c>
      <c r="CQ68" s="60">
        <f t="shared" si="87"/>
        <v>0</v>
      </c>
      <c r="CR68" s="60">
        <f t="shared" si="88"/>
        <v>0</v>
      </c>
      <c r="CS68" s="60">
        <f t="shared" si="89"/>
        <v>0</v>
      </c>
      <c r="CT68" s="60">
        <f t="shared" si="90"/>
        <v>0</v>
      </c>
      <c r="CU68" s="60">
        <f t="shared" si="91"/>
        <v>0</v>
      </c>
      <c r="CV68" s="60">
        <f t="shared" si="92"/>
        <v>0</v>
      </c>
      <c r="CW68" s="60">
        <f t="shared" si="93"/>
        <v>0</v>
      </c>
      <c r="CX68" s="60">
        <f t="shared" si="94"/>
        <v>0</v>
      </c>
      <c r="CY68" s="60">
        <f t="shared" si="95"/>
        <v>0</v>
      </c>
      <c r="CZ68" s="60">
        <f t="shared" si="96"/>
        <v>0</v>
      </c>
      <c r="DA68" s="60">
        <f t="shared" si="97"/>
        <v>0</v>
      </c>
      <c r="DB68" s="60">
        <f t="shared" si="98"/>
        <v>0</v>
      </c>
      <c r="DC68" s="60">
        <f t="shared" si="99"/>
        <v>0</v>
      </c>
      <c r="DD68" s="60">
        <f t="shared" si="100"/>
        <v>0</v>
      </c>
      <c r="DE68" s="60">
        <f t="shared" si="101"/>
        <v>0</v>
      </c>
      <c r="DF68" s="60">
        <f t="shared" si="102"/>
        <v>0</v>
      </c>
      <c r="DG68" s="60">
        <f t="shared" si="103"/>
        <v>0</v>
      </c>
      <c r="DH68" s="60">
        <f t="shared" si="104"/>
        <v>0</v>
      </c>
      <c r="DI68" s="60">
        <f t="shared" si="105"/>
        <v>0</v>
      </c>
      <c r="DJ68" s="60">
        <f t="shared" si="106"/>
        <v>0</v>
      </c>
      <c r="DK68" s="60">
        <f t="shared" si="107"/>
        <v>0</v>
      </c>
      <c r="DL68" s="60">
        <f t="shared" si="108"/>
        <v>0</v>
      </c>
      <c r="DM68" s="60">
        <f t="shared" si="109"/>
        <v>0</v>
      </c>
      <c r="DN68" s="60">
        <f t="shared" si="110"/>
        <v>0</v>
      </c>
      <c r="DO68" s="60">
        <f t="shared" si="111"/>
        <v>0</v>
      </c>
      <c r="DP68" s="60">
        <f t="shared" si="112"/>
        <v>0</v>
      </c>
      <c r="DQ68" s="60">
        <f t="shared" si="113"/>
        <v>0</v>
      </c>
      <c r="DR68" s="60">
        <f t="shared" si="114"/>
        <v>0</v>
      </c>
      <c r="DS68" s="60">
        <f t="shared" si="115"/>
        <v>0</v>
      </c>
      <c r="DT68" s="60">
        <f t="shared" si="116"/>
        <v>0</v>
      </c>
      <c r="DU68" s="60">
        <f t="shared" si="117"/>
        <v>0</v>
      </c>
      <c r="DV68" s="60">
        <f t="shared" si="118"/>
        <v>0</v>
      </c>
      <c r="DW68" s="60">
        <f t="shared" si="119"/>
        <v>0</v>
      </c>
      <c r="DX68" s="60">
        <f t="shared" si="120"/>
        <v>0</v>
      </c>
      <c r="DY68" s="60">
        <f t="shared" si="121"/>
        <v>0</v>
      </c>
      <c r="DZ68" s="60">
        <f t="shared" si="122"/>
        <v>0</v>
      </c>
      <c r="EA68" s="60">
        <f t="shared" si="123"/>
        <v>0</v>
      </c>
      <c r="EB68" s="60">
        <f t="shared" si="124"/>
        <v>0</v>
      </c>
      <c r="EC68" s="60">
        <f t="shared" si="125"/>
        <v>0</v>
      </c>
      <c r="ED68" s="60">
        <f t="shared" si="126"/>
        <v>0</v>
      </c>
      <c r="EE68" s="60">
        <f t="shared" si="127"/>
        <v>0</v>
      </c>
      <c r="EF68" s="60">
        <f t="shared" si="128"/>
        <v>0</v>
      </c>
      <c r="EG68" s="61">
        <f t="shared" si="129"/>
        <v>0</v>
      </c>
    </row>
    <row r="69" spans="1:137">
      <c r="A69" s="36" t="s">
        <v>64</v>
      </c>
      <c r="B69" s="37" t="s">
        <v>133</v>
      </c>
      <c r="C69" s="60">
        <f t="shared" ref="C69:AH69" si="175">$D$46*C$50*C116</f>
        <v>0</v>
      </c>
      <c r="D69" s="60">
        <f t="shared" si="175"/>
        <v>0</v>
      </c>
      <c r="E69" s="60">
        <f t="shared" si="175"/>
        <v>0</v>
      </c>
      <c r="F69" s="60">
        <f t="shared" si="175"/>
        <v>0</v>
      </c>
      <c r="G69" s="60">
        <f t="shared" si="175"/>
        <v>0</v>
      </c>
      <c r="H69" s="60">
        <f t="shared" si="175"/>
        <v>0</v>
      </c>
      <c r="I69" s="60">
        <f t="shared" si="175"/>
        <v>0</v>
      </c>
      <c r="J69" s="60">
        <f t="shared" si="175"/>
        <v>0</v>
      </c>
      <c r="K69" s="60">
        <f t="shared" si="175"/>
        <v>0</v>
      </c>
      <c r="L69" s="60">
        <f t="shared" si="175"/>
        <v>0</v>
      </c>
      <c r="M69" s="60">
        <f t="shared" si="175"/>
        <v>18616.284167507925</v>
      </c>
      <c r="N69" s="60">
        <f t="shared" si="175"/>
        <v>0</v>
      </c>
      <c r="O69" s="60">
        <f t="shared" si="175"/>
        <v>0</v>
      </c>
      <c r="P69" s="60">
        <f t="shared" si="175"/>
        <v>0</v>
      </c>
      <c r="Q69" s="60">
        <f t="shared" si="175"/>
        <v>0</v>
      </c>
      <c r="R69" s="60">
        <f t="shared" si="175"/>
        <v>0</v>
      </c>
      <c r="S69" s="60">
        <f t="shared" si="175"/>
        <v>0</v>
      </c>
      <c r="T69" s="60">
        <f t="shared" si="175"/>
        <v>0</v>
      </c>
      <c r="U69" s="60">
        <f t="shared" si="175"/>
        <v>0</v>
      </c>
      <c r="V69" s="60">
        <f t="shared" si="175"/>
        <v>0</v>
      </c>
      <c r="W69" s="60">
        <f t="shared" si="175"/>
        <v>0</v>
      </c>
      <c r="X69" s="60">
        <f t="shared" si="175"/>
        <v>0</v>
      </c>
      <c r="Y69" s="60">
        <f t="shared" si="175"/>
        <v>0</v>
      </c>
      <c r="Z69" s="60">
        <f t="shared" si="175"/>
        <v>0</v>
      </c>
      <c r="AA69" s="60">
        <f t="shared" si="175"/>
        <v>0</v>
      </c>
      <c r="AB69" s="60">
        <f t="shared" si="175"/>
        <v>0</v>
      </c>
      <c r="AC69" s="60">
        <f t="shared" si="175"/>
        <v>0</v>
      </c>
      <c r="AD69" s="60">
        <f t="shared" si="175"/>
        <v>0</v>
      </c>
      <c r="AE69" s="60">
        <f t="shared" si="175"/>
        <v>0</v>
      </c>
      <c r="AF69" s="60">
        <f t="shared" si="175"/>
        <v>0</v>
      </c>
      <c r="AG69" s="60">
        <f t="shared" si="175"/>
        <v>0</v>
      </c>
      <c r="AH69" s="60">
        <f t="shared" si="175"/>
        <v>0</v>
      </c>
      <c r="AI69" s="60">
        <f t="shared" ref="AI69:BN69" si="176">$D$46*AI$50*AI116</f>
        <v>0</v>
      </c>
      <c r="AJ69" s="60">
        <f t="shared" si="176"/>
        <v>0</v>
      </c>
      <c r="AK69" s="60">
        <f t="shared" si="176"/>
        <v>0</v>
      </c>
      <c r="AL69" s="60">
        <f t="shared" si="176"/>
        <v>0</v>
      </c>
      <c r="AM69" s="60">
        <f t="shared" si="176"/>
        <v>0</v>
      </c>
      <c r="AN69" s="60">
        <f t="shared" si="176"/>
        <v>0</v>
      </c>
      <c r="AO69" s="60">
        <f t="shared" si="176"/>
        <v>0</v>
      </c>
      <c r="AP69" s="60">
        <f t="shared" si="176"/>
        <v>0</v>
      </c>
      <c r="AQ69" s="60">
        <f t="shared" si="176"/>
        <v>0</v>
      </c>
      <c r="AR69" s="60">
        <f t="shared" si="176"/>
        <v>0</v>
      </c>
      <c r="AS69" s="60">
        <f t="shared" si="176"/>
        <v>0</v>
      </c>
      <c r="AT69" s="60">
        <f t="shared" si="176"/>
        <v>0</v>
      </c>
      <c r="AU69" s="60">
        <f t="shared" si="176"/>
        <v>0</v>
      </c>
      <c r="AV69" s="60">
        <f t="shared" si="176"/>
        <v>0</v>
      </c>
      <c r="AW69" s="60">
        <f t="shared" si="176"/>
        <v>0</v>
      </c>
      <c r="AX69" s="60">
        <f t="shared" si="176"/>
        <v>0</v>
      </c>
      <c r="AY69" s="60">
        <f t="shared" si="176"/>
        <v>0</v>
      </c>
      <c r="AZ69" s="60">
        <f t="shared" si="176"/>
        <v>0</v>
      </c>
      <c r="BA69" s="60">
        <f t="shared" si="176"/>
        <v>0</v>
      </c>
      <c r="BB69" s="60">
        <f t="shared" si="176"/>
        <v>0</v>
      </c>
      <c r="BC69" s="60">
        <f t="shared" si="176"/>
        <v>0</v>
      </c>
      <c r="BD69" s="60">
        <f t="shared" si="176"/>
        <v>0</v>
      </c>
      <c r="BE69" s="60">
        <f t="shared" si="176"/>
        <v>0</v>
      </c>
      <c r="BF69" s="60">
        <f t="shared" si="176"/>
        <v>0</v>
      </c>
      <c r="BG69" s="60">
        <f t="shared" si="176"/>
        <v>0</v>
      </c>
      <c r="BH69" s="60">
        <f t="shared" si="176"/>
        <v>0</v>
      </c>
      <c r="BI69" s="60">
        <f t="shared" si="176"/>
        <v>0</v>
      </c>
      <c r="BJ69" s="60">
        <f t="shared" si="176"/>
        <v>0</v>
      </c>
      <c r="BK69" s="60">
        <f t="shared" si="176"/>
        <v>0</v>
      </c>
      <c r="BL69" s="60">
        <f t="shared" si="176"/>
        <v>0</v>
      </c>
      <c r="BM69" s="60">
        <f t="shared" si="176"/>
        <v>0</v>
      </c>
      <c r="BN69" s="60">
        <f t="shared" si="176"/>
        <v>0</v>
      </c>
      <c r="BO69" s="60">
        <f t="shared" ref="BO69:CC69" si="177">$D$46*BO$50*BO116</f>
        <v>0</v>
      </c>
      <c r="BP69" s="60">
        <f t="shared" si="177"/>
        <v>0</v>
      </c>
      <c r="BQ69" s="60">
        <f t="shared" si="177"/>
        <v>0</v>
      </c>
      <c r="BR69" s="60">
        <f t="shared" si="177"/>
        <v>0</v>
      </c>
      <c r="BS69" s="60">
        <f t="shared" si="177"/>
        <v>0</v>
      </c>
      <c r="BT69" s="60">
        <f t="shared" si="177"/>
        <v>0</v>
      </c>
      <c r="BU69" s="60">
        <f t="shared" si="177"/>
        <v>0</v>
      </c>
      <c r="BV69" s="60">
        <f t="shared" si="177"/>
        <v>0</v>
      </c>
      <c r="BW69" s="60">
        <f t="shared" si="177"/>
        <v>0</v>
      </c>
      <c r="BX69" s="60">
        <f t="shared" si="177"/>
        <v>0</v>
      </c>
      <c r="BY69" s="60">
        <f t="shared" si="177"/>
        <v>0</v>
      </c>
      <c r="BZ69" s="60">
        <f t="shared" si="177"/>
        <v>0</v>
      </c>
      <c r="CA69" s="60">
        <f t="shared" si="177"/>
        <v>0</v>
      </c>
      <c r="CB69" s="60">
        <f t="shared" si="177"/>
        <v>0</v>
      </c>
      <c r="CC69" s="60">
        <f t="shared" si="177"/>
        <v>0</v>
      </c>
      <c r="CD69" s="60">
        <f t="shared" si="74"/>
        <v>0</v>
      </c>
      <c r="CE69" s="60">
        <f t="shared" si="75"/>
        <v>0</v>
      </c>
      <c r="CF69" s="60">
        <f t="shared" si="76"/>
        <v>0</v>
      </c>
      <c r="CG69" s="60">
        <f t="shared" si="77"/>
        <v>0</v>
      </c>
      <c r="CH69" s="60">
        <f t="shared" si="78"/>
        <v>0</v>
      </c>
      <c r="CI69" s="60">
        <f t="shared" si="79"/>
        <v>0</v>
      </c>
      <c r="CJ69" s="60">
        <f t="shared" si="80"/>
        <v>0</v>
      </c>
      <c r="CK69" s="60">
        <f t="shared" si="81"/>
        <v>0</v>
      </c>
      <c r="CL69" s="60">
        <f t="shared" si="82"/>
        <v>0</v>
      </c>
      <c r="CM69" s="60">
        <f t="shared" si="83"/>
        <v>0</v>
      </c>
      <c r="CN69" s="60">
        <f t="shared" si="84"/>
        <v>0</v>
      </c>
      <c r="CO69" s="60">
        <f t="shared" si="85"/>
        <v>0</v>
      </c>
      <c r="CP69" s="60">
        <f t="shared" si="86"/>
        <v>0</v>
      </c>
      <c r="CQ69" s="60">
        <f t="shared" si="87"/>
        <v>0</v>
      </c>
      <c r="CR69" s="60">
        <f t="shared" si="88"/>
        <v>0</v>
      </c>
      <c r="CS69" s="60">
        <f t="shared" si="89"/>
        <v>0</v>
      </c>
      <c r="CT69" s="60">
        <f t="shared" si="90"/>
        <v>0</v>
      </c>
      <c r="CU69" s="60">
        <f t="shared" si="91"/>
        <v>0</v>
      </c>
      <c r="CV69" s="60">
        <f t="shared" si="92"/>
        <v>0</v>
      </c>
      <c r="CW69" s="60">
        <f t="shared" si="93"/>
        <v>0</v>
      </c>
      <c r="CX69" s="60">
        <f t="shared" si="94"/>
        <v>0</v>
      </c>
      <c r="CY69" s="60">
        <f t="shared" si="95"/>
        <v>0</v>
      </c>
      <c r="CZ69" s="60">
        <f t="shared" si="96"/>
        <v>0</v>
      </c>
      <c r="DA69" s="60">
        <f t="shared" si="97"/>
        <v>0</v>
      </c>
      <c r="DB69" s="60">
        <f t="shared" si="98"/>
        <v>0</v>
      </c>
      <c r="DC69" s="60">
        <f t="shared" si="99"/>
        <v>0</v>
      </c>
      <c r="DD69" s="60">
        <f t="shared" si="100"/>
        <v>0</v>
      </c>
      <c r="DE69" s="60">
        <f t="shared" si="101"/>
        <v>0</v>
      </c>
      <c r="DF69" s="60">
        <f t="shared" si="102"/>
        <v>0</v>
      </c>
      <c r="DG69" s="60">
        <f t="shared" si="103"/>
        <v>0</v>
      </c>
      <c r="DH69" s="60">
        <f t="shared" si="104"/>
        <v>0</v>
      </c>
      <c r="DI69" s="60">
        <f t="shared" si="105"/>
        <v>0</v>
      </c>
      <c r="DJ69" s="60">
        <f t="shared" si="106"/>
        <v>0</v>
      </c>
      <c r="DK69" s="60">
        <f t="shared" si="107"/>
        <v>0</v>
      </c>
      <c r="DL69" s="60">
        <f t="shared" si="108"/>
        <v>0</v>
      </c>
      <c r="DM69" s="60">
        <f t="shared" si="109"/>
        <v>0</v>
      </c>
      <c r="DN69" s="60">
        <f t="shared" si="110"/>
        <v>0</v>
      </c>
      <c r="DO69" s="60">
        <f t="shared" si="111"/>
        <v>0</v>
      </c>
      <c r="DP69" s="60">
        <f t="shared" si="112"/>
        <v>0</v>
      </c>
      <c r="DQ69" s="60">
        <f t="shared" si="113"/>
        <v>0</v>
      </c>
      <c r="DR69" s="60">
        <f t="shared" si="114"/>
        <v>0</v>
      </c>
      <c r="DS69" s="60">
        <f t="shared" si="115"/>
        <v>0</v>
      </c>
      <c r="DT69" s="60">
        <f t="shared" si="116"/>
        <v>0</v>
      </c>
      <c r="DU69" s="60">
        <f t="shared" si="117"/>
        <v>0</v>
      </c>
      <c r="DV69" s="60">
        <f t="shared" si="118"/>
        <v>0</v>
      </c>
      <c r="DW69" s="60">
        <f t="shared" si="119"/>
        <v>0</v>
      </c>
      <c r="DX69" s="60">
        <f t="shared" si="120"/>
        <v>0</v>
      </c>
      <c r="DY69" s="60">
        <f t="shared" si="121"/>
        <v>0</v>
      </c>
      <c r="DZ69" s="60">
        <f t="shared" si="122"/>
        <v>0</v>
      </c>
      <c r="EA69" s="60">
        <f t="shared" si="123"/>
        <v>0</v>
      </c>
      <c r="EB69" s="60">
        <f t="shared" si="124"/>
        <v>0</v>
      </c>
      <c r="EC69" s="60">
        <f t="shared" si="125"/>
        <v>0</v>
      </c>
      <c r="ED69" s="60">
        <f t="shared" si="126"/>
        <v>0</v>
      </c>
      <c r="EE69" s="60">
        <f t="shared" si="127"/>
        <v>0</v>
      </c>
      <c r="EF69" s="60">
        <f t="shared" si="128"/>
        <v>0</v>
      </c>
      <c r="EG69" s="61">
        <f t="shared" si="129"/>
        <v>0</v>
      </c>
    </row>
    <row r="70" spans="1:137">
      <c r="A70" s="36" t="s">
        <v>65</v>
      </c>
      <c r="B70" s="37" t="s">
        <v>134</v>
      </c>
      <c r="C70" s="60">
        <f t="shared" ref="C70:AH70" si="178">$D$46*C$50*C117</f>
        <v>0</v>
      </c>
      <c r="D70" s="60">
        <f t="shared" si="178"/>
        <v>0</v>
      </c>
      <c r="E70" s="60">
        <f t="shared" si="178"/>
        <v>0</v>
      </c>
      <c r="F70" s="60">
        <f t="shared" si="178"/>
        <v>0</v>
      </c>
      <c r="G70" s="60">
        <f t="shared" si="178"/>
        <v>0</v>
      </c>
      <c r="H70" s="60">
        <f t="shared" si="178"/>
        <v>0</v>
      </c>
      <c r="I70" s="60">
        <f t="shared" si="178"/>
        <v>0</v>
      </c>
      <c r="J70" s="60">
        <f t="shared" si="178"/>
        <v>0</v>
      </c>
      <c r="K70" s="60">
        <f t="shared" si="178"/>
        <v>0</v>
      </c>
      <c r="L70" s="60">
        <f t="shared" si="178"/>
        <v>0</v>
      </c>
      <c r="M70" s="60">
        <f t="shared" si="178"/>
        <v>14454.285709486529</v>
      </c>
      <c r="N70" s="60">
        <f t="shared" si="178"/>
        <v>0</v>
      </c>
      <c r="O70" s="60">
        <f t="shared" si="178"/>
        <v>0</v>
      </c>
      <c r="P70" s="60">
        <f t="shared" si="178"/>
        <v>0</v>
      </c>
      <c r="Q70" s="60">
        <f t="shared" si="178"/>
        <v>0</v>
      </c>
      <c r="R70" s="60">
        <f t="shared" si="178"/>
        <v>0</v>
      </c>
      <c r="S70" s="60">
        <f t="shared" si="178"/>
        <v>0</v>
      </c>
      <c r="T70" s="60">
        <f t="shared" si="178"/>
        <v>0</v>
      </c>
      <c r="U70" s="60">
        <f t="shared" si="178"/>
        <v>0</v>
      </c>
      <c r="V70" s="60">
        <f t="shared" si="178"/>
        <v>0</v>
      </c>
      <c r="W70" s="60">
        <f t="shared" si="178"/>
        <v>0</v>
      </c>
      <c r="X70" s="60">
        <f t="shared" si="178"/>
        <v>0</v>
      </c>
      <c r="Y70" s="60">
        <f t="shared" si="178"/>
        <v>0</v>
      </c>
      <c r="Z70" s="60">
        <f t="shared" si="178"/>
        <v>0</v>
      </c>
      <c r="AA70" s="60">
        <f t="shared" si="178"/>
        <v>0</v>
      </c>
      <c r="AB70" s="60">
        <f t="shared" si="178"/>
        <v>0</v>
      </c>
      <c r="AC70" s="60">
        <f t="shared" si="178"/>
        <v>0</v>
      </c>
      <c r="AD70" s="60">
        <f t="shared" si="178"/>
        <v>0</v>
      </c>
      <c r="AE70" s="60">
        <f t="shared" si="178"/>
        <v>0</v>
      </c>
      <c r="AF70" s="60">
        <f t="shared" si="178"/>
        <v>0</v>
      </c>
      <c r="AG70" s="60">
        <f t="shared" si="178"/>
        <v>0</v>
      </c>
      <c r="AH70" s="60">
        <f t="shared" si="178"/>
        <v>0</v>
      </c>
      <c r="AI70" s="60">
        <f t="shared" ref="AI70:BN70" si="179">$D$46*AI$50*AI117</f>
        <v>0</v>
      </c>
      <c r="AJ70" s="60">
        <f t="shared" si="179"/>
        <v>0</v>
      </c>
      <c r="AK70" s="60">
        <f t="shared" si="179"/>
        <v>0</v>
      </c>
      <c r="AL70" s="60">
        <f t="shared" si="179"/>
        <v>0</v>
      </c>
      <c r="AM70" s="60">
        <f t="shared" si="179"/>
        <v>0</v>
      </c>
      <c r="AN70" s="60">
        <f t="shared" si="179"/>
        <v>0</v>
      </c>
      <c r="AO70" s="60">
        <f t="shared" si="179"/>
        <v>0</v>
      </c>
      <c r="AP70" s="60">
        <f t="shared" si="179"/>
        <v>0</v>
      </c>
      <c r="AQ70" s="60">
        <f t="shared" si="179"/>
        <v>0</v>
      </c>
      <c r="AR70" s="60">
        <f t="shared" si="179"/>
        <v>0</v>
      </c>
      <c r="AS70" s="60">
        <f t="shared" si="179"/>
        <v>0</v>
      </c>
      <c r="AT70" s="60">
        <f t="shared" si="179"/>
        <v>0</v>
      </c>
      <c r="AU70" s="60">
        <f t="shared" si="179"/>
        <v>0</v>
      </c>
      <c r="AV70" s="60">
        <f t="shared" si="179"/>
        <v>0</v>
      </c>
      <c r="AW70" s="60">
        <f t="shared" si="179"/>
        <v>0</v>
      </c>
      <c r="AX70" s="60">
        <f t="shared" si="179"/>
        <v>0</v>
      </c>
      <c r="AY70" s="60">
        <f t="shared" si="179"/>
        <v>0</v>
      </c>
      <c r="AZ70" s="60">
        <f t="shared" si="179"/>
        <v>0</v>
      </c>
      <c r="BA70" s="60">
        <f t="shared" si="179"/>
        <v>0</v>
      </c>
      <c r="BB70" s="60">
        <f t="shared" si="179"/>
        <v>0</v>
      </c>
      <c r="BC70" s="60">
        <f t="shared" si="179"/>
        <v>0</v>
      </c>
      <c r="BD70" s="60">
        <f t="shared" si="179"/>
        <v>0</v>
      </c>
      <c r="BE70" s="60">
        <f t="shared" si="179"/>
        <v>0</v>
      </c>
      <c r="BF70" s="60">
        <f t="shared" si="179"/>
        <v>0</v>
      </c>
      <c r="BG70" s="60">
        <f t="shared" si="179"/>
        <v>0</v>
      </c>
      <c r="BH70" s="60">
        <f t="shared" si="179"/>
        <v>0</v>
      </c>
      <c r="BI70" s="60">
        <f t="shared" si="179"/>
        <v>0</v>
      </c>
      <c r="BJ70" s="60">
        <f t="shared" si="179"/>
        <v>0</v>
      </c>
      <c r="BK70" s="60">
        <f t="shared" si="179"/>
        <v>0</v>
      </c>
      <c r="BL70" s="60">
        <f t="shared" si="179"/>
        <v>0</v>
      </c>
      <c r="BM70" s="60">
        <f t="shared" si="179"/>
        <v>0</v>
      </c>
      <c r="BN70" s="60">
        <f t="shared" si="179"/>
        <v>0</v>
      </c>
      <c r="BO70" s="60">
        <f t="shared" ref="BO70:CC70" si="180">$D$46*BO$50*BO117</f>
        <v>0</v>
      </c>
      <c r="BP70" s="60">
        <f t="shared" si="180"/>
        <v>0</v>
      </c>
      <c r="BQ70" s="60">
        <f t="shared" si="180"/>
        <v>0</v>
      </c>
      <c r="BR70" s="60">
        <f t="shared" si="180"/>
        <v>0</v>
      </c>
      <c r="BS70" s="60">
        <f t="shared" si="180"/>
        <v>0</v>
      </c>
      <c r="BT70" s="60">
        <f t="shared" si="180"/>
        <v>0</v>
      </c>
      <c r="BU70" s="60">
        <f t="shared" si="180"/>
        <v>0</v>
      </c>
      <c r="BV70" s="60">
        <f t="shared" si="180"/>
        <v>0</v>
      </c>
      <c r="BW70" s="60">
        <f t="shared" si="180"/>
        <v>0</v>
      </c>
      <c r="BX70" s="60">
        <f t="shared" si="180"/>
        <v>0</v>
      </c>
      <c r="BY70" s="60">
        <f t="shared" si="180"/>
        <v>0</v>
      </c>
      <c r="BZ70" s="60">
        <f t="shared" si="180"/>
        <v>0</v>
      </c>
      <c r="CA70" s="60">
        <f t="shared" si="180"/>
        <v>0</v>
      </c>
      <c r="CB70" s="60">
        <f t="shared" si="180"/>
        <v>0</v>
      </c>
      <c r="CC70" s="60">
        <f t="shared" si="180"/>
        <v>0</v>
      </c>
      <c r="CD70" s="60">
        <f t="shared" si="74"/>
        <v>0</v>
      </c>
      <c r="CE70" s="60">
        <f t="shared" si="75"/>
        <v>0</v>
      </c>
      <c r="CF70" s="60">
        <f t="shared" si="76"/>
        <v>0</v>
      </c>
      <c r="CG70" s="60">
        <f t="shared" si="77"/>
        <v>0</v>
      </c>
      <c r="CH70" s="60">
        <f t="shared" si="78"/>
        <v>0</v>
      </c>
      <c r="CI70" s="60">
        <f t="shared" si="79"/>
        <v>0</v>
      </c>
      <c r="CJ70" s="60">
        <f t="shared" si="80"/>
        <v>0</v>
      </c>
      <c r="CK70" s="60">
        <f t="shared" si="81"/>
        <v>0</v>
      </c>
      <c r="CL70" s="60">
        <f t="shared" si="82"/>
        <v>0</v>
      </c>
      <c r="CM70" s="60">
        <f t="shared" si="83"/>
        <v>0</v>
      </c>
      <c r="CN70" s="60">
        <f t="shared" si="84"/>
        <v>0</v>
      </c>
      <c r="CO70" s="60">
        <f t="shared" si="85"/>
        <v>0</v>
      </c>
      <c r="CP70" s="60">
        <f t="shared" si="86"/>
        <v>0</v>
      </c>
      <c r="CQ70" s="60">
        <f t="shared" si="87"/>
        <v>0</v>
      </c>
      <c r="CR70" s="60">
        <f t="shared" si="88"/>
        <v>0</v>
      </c>
      <c r="CS70" s="60">
        <f t="shared" si="89"/>
        <v>0</v>
      </c>
      <c r="CT70" s="60">
        <f t="shared" si="90"/>
        <v>0</v>
      </c>
      <c r="CU70" s="60">
        <f t="shared" si="91"/>
        <v>0</v>
      </c>
      <c r="CV70" s="60">
        <f t="shared" si="92"/>
        <v>0</v>
      </c>
      <c r="CW70" s="60">
        <f t="shared" si="93"/>
        <v>0</v>
      </c>
      <c r="CX70" s="60">
        <f t="shared" si="94"/>
        <v>0</v>
      </c>
      <c r="CY70" s="60">
        <f t="shared" si="95"/>
        <v>0</v>
      </c>
      <c r="CZ70" s="60">
        <f t="shared" si="96"/>
        <v>0</v>
      </c>
      <c r="DA70" s="60">
        <f t="shared" si="97"/>
        <v>0</v>
      </c>
      <c r="DB70" s="60">
        <f t="shared" si="98"/>
        <v>0</v>
      </c>
      <c r="DC70" s="60">
        <f t="shared" si="99"/>
        <v>0</v>
      </c>
      <c r="DD70" s="60">
        <f t="shared" si="100"/>
        <v>0</v>
      </c>
      <c r="DE70" s="60">
        <f t="shared" si="101"/>
        <v>0</v>
      </c>
      <c r="DF70" s="60">
        <f t="shared" si="102"/>
        <v>0</v>
      </c>
      <c r="DG70" s="60">
        <f t="shared" si="103"/>
        <v>0</v>
      </c>
      <c r="DH70" s="60">
        <f t="shared" si="104"/>
        <v>0</v>
      </c>
      <c r="DI70" s="60">
        <f t="shared" si="105"/>
        <v>0</v>
      </c>
      <c r="DJ70" s="60">
        <f t="shared" si="106"/>
        <v>0</v>
      </c>
      <c r="DK70" s="60">
        <f t="shared" si="107"/>
        <v>0</v>
      </c>
      <c r="DL70" s="60">
        <f t="shared" si="108"/>
        <v>0</v>
      </c>
      <c r="DM70" s="60">
        <f t="shared" si="109"/>
        <v>0</v>
      </c>
      <c r="DN70" s="60">
        <f t="shared" si="110"/>
        <v>0</v>
      </c>
      <c r="DO70" s="60">
        <f t="shared" si="111"/>
        <v>0</v>
      </c>
      <c r="DP70" s="60">
        <f t="shared" si="112"/>
        <v>0</v>
      </c>
      <c r="DQ70" s="60">
        <f t="shared" si="113"/>
        <v>0</v>
      </c>
      <c r="DR70" s="60">
        <f t="shared" si="114"/>
        <v>0</v>
      </c>
      <c r="DS70" s="60">
        <f t="shared" si="115"/>
        <v>0</v>
      </c>
      <c r="DT70" s="60">
        <f t="shared" si="116"/>
        <v>0</v>
      </c>
      <c r="DU70" s="60">
        <f t="shared" si="117"/>
        <v>0</v>
      </c>
      <c r="DV70" s="60">
        <f t="shared" si="118"/>
        <v>0</v>
      </c>
      <c r="DW70" s="60">
        <f t="shared" si="119"/>
        <v>0</v>
      </c>
      <c r="DX70" s="60">
        <f t="shared" si="120"/>
        <v>0</v>
      </c>
      <c r="DY70" s="60">
        <f t="shared" si="121"/>
        <v>0</v>
      </c>
      <c r="DZ70" s="60">
        <f t="shared" si="122"/>
        <v>0</v>
      </c>
      <c r="EA70" s="60">
        <f t="shared" si="123"/>
        <v>0</v>
      </c>
      <c r="EB70" s="60">
        <f t="shared" si="124"/>
        <v>0</v>
      </c>
      <c r="EC70" s="60">
        <f t="shared" si="125"/>
        <v>0</v>
      </c>
      <c r="ED70" s="60">
        <f t="shared" si="126"/>
        <v>0</v>
      </c>
      <c r="EE70" s="60">
        <f t="shared" si="127"/>
        <v>0</v>
      </c>
      <c r="EF70" s="60">
        <f t="shared" si="128"/>
        <v>0</v>
      </c>
      <c r="EG70" s="61">
        <f t="shared" si="129"/>
        <v>0</v>
      </c>
    </row>
    <row r="71" spans="1:137">
      <c r="A71" s="36" t="s">
        <v>66</v>
      </c>
      <c r="B71" s="37" t="s">
        <v>135</v>
      </c>
      <c r="C71" s="60">
        <f t="shared" ref="C71:AH71" si="181">$D$46*C$50*C118</f>
        <v>0</v>
      </c>
      <c r="D71" s="60">
        <f t="shared" si="181"/>
        <v>0</v>
      </c>
      <c r="E71" s="60">
        <f t="shared" si="181"/>
        <v>0</v>
      </c>
      <c r="F71" s="60">
        <f t="shared" si="181"/>
        <v>0</v>
      </c>
      <c r="G71" s="60">
        <f t="shared" si="181"/>
        <v>0</v>
      </c>
      <c r="H71" s="60">
        <f t="shared" si="181"/>
        <v>0</v>
      </c>
      <c r="I71" s="60">
        <f t="shared" si="181"/>
        <v>0</v>
      </c>
      <c r="J71" s="60">
        <f t="shared" si="181"/>
        <v>0</v>
      </c>
      <c r="K71" s="60">
        <f t="shared" si="181"/>
        <v>0</v>
      </c>
      <c r="L71" s="60">
        <f t="shared" si="181"/>
        <v>0</v>
      </c>
      <c r="M71" s="60">
        <f t="shared" si="181"/>
        <v>4256.9023699102527</v>
      </c>
      <c r="N71" s="60">
        <f t="shared" si="181"/>
        <v>0</v>
      </c>
      <c r="O71" s="60">
        <f t="shared" si="181"/>
        <v>0</v>
      </c>
      <c r="P71" s="60">
        <f t="shared" si="181"/>
        <v>0</v>
      </c>
      <c r="Q71" s="60">
        <f t="shared" si="181"/>
        <v>0</v>
      </c>
      <c r="R71" s="60">
        <f t="shared" si="181"/>
        <v>0</v>
      </c>
      <c r="S71" s="60">
        <f t="shared" si="181"/>
        <v>0</v>
      </c>
      <c r="T71" s="60">
        <f t="shared" si="181"/>
        <v>0</v>
      </c>
      <c r="U71" s="60">
        <f t="shared" si="181"/>
        <v>0</v>
      </c>
      <c r="V71" s="60">
        <f t="shared" si="181"/>
        <v>0</v>
      </c>
      <c r="W71" s="60">
        <f t="shared" si="181"/>
        <v>0</v>
      </c>
      <c r="X71" s="60">
        <f t="shared" si="181"/>
        <v>0</v>
      </c>
      <c r="Y71" s="60">
        <f t="shared" si="181"/>
        <v>0</v>
      </c>
      <c r="Z71" s="60">
        <f t="shared" si="181"/>
        <v>0</v>
      </c>
      <c r="AA71" s="60">
        <f t="shared" si="181"/>
        <v>0</v>
      </c>
      <c r="AB71" s="60">
        <f t="shared" si="181"/>
        <v>0</v>
      </c>
      <c r="AC71" s="60">
        <f t="shared" si="181"/>
        <v>0</v>
      </c>
      <c r="AD71" s="60">
        <f t="shared" si="181"/>
        <v>0</v>
      </c>
      <c r="AE71" s="60">
        <f t="shared" si="181"/>
        <v>0</v>
      </c>
      <c r="AF71" s="60">
        <f t="shared" si="181"/>
        <v>0</v>
      </c>
      <c r="AG71" s="60">
        <f t="shared" si="181"/>
        <v>0</v>
      </c>
      <c r="AH71" s="60">
        <f t="shared" si="181"/>
        <v>0</v>
      </c>
      <c r="AI71" s="60">
        <f t="shared" ref="AI71:BN71" si="182">$D$46*AI$50*AI118</f>
        <v>0</v>
      </c>
      <c r="AJ71" s="60">
        <f t="shared" si="182"/>
        <v>0</v>
      </c>
      <c r="AK71" s="60">
        <f t="shared" si="182"/>
        <v>0</v>
      </c>
      <c r="AL71" s="60">
        <f t="shared" si="182"/>
        <v>0</v>
      </c>
      <c r="AM71" s="60">
        <f t="shared" si="182"/>
        <v>0</v>
      </c>
      <c r="AN71" s="60">
        <f t="shared" si="182"/>
        <v>0</v>
      </c>
      <c r="AO71" s="60">
        <f t="shared" si="182"/>
        <v>0</v>
      </c>
      <c r="AP71" s="60">
        <f t="shared" si="182"/>
        <v>0</v>
      </c>
      <c r="AQ71" s="60">
        <f t="shared" si="182"/>
        <v>0</v>
      </c>
      <c r="AR71" s="60">
        <f t="shared" si="182"/>
        <v>0</v>
      </c>
      <c r="AS71" s="60">
        <f t="shared" si="182"/>
        <v>0</v>
      </c>
      <c r="AT71" s="60">
        <f t="shared" si="182"/>
        <v>0</v>
      </c>
      <c r="AU71" s="60">
        <f t="shared" si="182"/>
        <v>0</v>
      </c>
      <c r="AV71" s="60">
        <f t="shared" si="182"/>
        <v>0</v>
      </c>
      <c r="AW71" s="60">
        <f t="shared" si="182"/>
        <v>0</v>
      </c>
      <c r="AX71" s="60">
        <f t="shared" si="182"/>
        <v>0</v>
      </c>
      <c r="AY71" s="60">
        <f t="shared" si="182"/>
        <v>0</v>
      </c>
      <c r="AZ71" s="60">
        <f t="shared" si="182"/>
        <v>0</v>
      </c>
      <c r="BA71" s="60">
        <f t="shared" si="182"/>
        <v>0</v>
      </c>
      <c r="BB71" s="60">
        <f t="shared" si="182"/>
        <v>0</v>
      </c>
      <c r="BC71" s="60">
        <f t="shared" si="182"/>
        <v>0</v>
      </c>
      <c r="BD71" s="60">
        <f t="shared" si="182"/>
        <v>0</v>
      </c>
      <c r="BE71" s="60">
        <f t="shared" si="182"/>
        <v>0</v>
      </c>
      <c r="BF71" s="60">
        <f t="shared" si="182"/>
        <v>0</v>
      </c>
      <c r="BG71" s="60">
        <f t="shared" si="182"/>
        <v>0</v>
      </c>
      <c r="BH71" s="60">
        <f t="shared" si="182"/>
        <v>0</v>
      </c>
      <c r="BI71" s="60">
        <f t="shared" si="182"/>
        <v>0</v>
      </c>
      <c r="BJ71" s="60">
        <f t="shared" si="182"/>
        <v>0</v>
      </c>
      <c r="BK71" s="60">
        <f t="shared" si="182"/>
        <v>0</v>
      </c>
      <c r="BL71" s="60">
        <f t="shared" si="182"/>
        <v>0</v>
      </c>
      <c r="BM71" s="60">
        <f t="shared" si="182"/>
        <v>0</v>
      </c>
      <c r="BN71" s="60">
        <f t="shared" si="182"/>
        <v>0</v>
      </c>
      <c r="BO71" s="60">
        <f t="shared" ref="BO71:CC71" si="183">$D$46*BO$50*BO118</f>
        <v>0</v>
      </c>
      <c r="BP71" s="60">
        <f t="shared" si="183"/>
        <v>0</v>
      </c>
      <c r="BQ71" s="60">
        <f t="shared" si="183"/>
        <v>0</v>
      </c>
      <c r="BR71" s="60">
        <f t="shared" si="183"/>
        <v>0</v>
      </c>
      <c r="BS71" s="60">
        <f t="shared" si="183"/>
        <v>0</v>
      </c>
      <c r="BT71" s="60">
        <f t="shared" si="183"/>
        <v>0</v>
      </c>
      <c r="BU71" s="60">
        <f t="shared" si="183"/>
        <v>0</v>
      </c>
      <c r="BV71" s="60">
        <f t="shared" si="183"/>
        <v>0</v>
      </c>
      <c r="BW71" s="60">
        <f t="shared" si="183"/>
        <v>0</v>
      </c>
      <c r="BX71" s="60">
        <f t="shared" si="183"/>
        <v>0</v>
      </c>
      <c r="BY71" s="60">
        <f t="shared" si="183"/>
        <v>0</v>
      </c>
      <c r="BZ71" s="60">
        <f t="shared" si="183"/>
        <v>0</v>
      </c>
      <c r="CA71" s="60">
        <f t="shared" si="183"/>
        <v>0</v>
      </c>
      <c r="CB71" s="60">
        <f t="shared" si="183"/>
        <v>0</v>
      </c>
      <c r="CC71" s="60">
        <f t="shared" si="183"/>
        <v>0</v>
      </c>
      <c r="CD71" s="60">
        <f t="shared" si="74"/>
        <v>0</v>
      </c>
      <c r="CE71" s="60">
        <f t="shared" si="75"/>
        <v>0</v>
      </c>
      <c r="CF71" s="60">
        <f t="shared" si="76"/>
        <v>0</v>
      </c>
      <c r="CG71" s="60">
        <f t="shared" si="77"/>
        <v>0</v>
      </c>
      <c r="CH71" s="60">
        <f t="shared" si="78"/>
        <v>0</v>
      </c>
      <c r="CI71" s="60">
        <f t="shared" si="79"/>
        <v>0</v>
      </c>
      <c r="CJ71" s="60">
        <f t="shared" si="80"/>
        <v>0</v>
      </c>
      <c r="CK71" s="60">
        <f t="shared" si="81"/>
        <v>0</v>
      </c>
      <c r="CL71" s="60">
        <f t="shared" si="82"/>
        <v>0</v>
      </c>
      <c r="CM71" s="60">
        <f t="shared" si="83"/>
        <v>0</v>
      </c>
      <c r="CN71" s="60">
        <f t="shared" si="84"/>
        <v>0</v>
      </c>
      <c r="CO71" s="60">
        <f t="shared" si="85"/>
        <v>0</v>
      </c>
      <c r="CP71" s="60">
        <f t="shared" si="86"/>
        <v>0</v>
      </c>
      <c r="CQ71" s="60">
        <f t="shared" si="87"/>
        <v>0</v>
      </c>
      <c r="CR71" s="60">
        <f t="shared" si="88"/>
        <v>0</v>
      </c>
      <c r="CS71" s="60">
        <f t="shared" si="89"/>
        <v>0</v>
      </c>
      <c r="CT71" s="60">
        <f t="shared" si="90"/>
        <v>0</v>
      </c>
      <c r="CU71" s="60">
        <f t="shared" si="91"/>
        <v>0</v>
      </c>
      <c r="CV71" s="60">
        <f t="shared" si="92"/>
        <v>0</v>
      </c>
      <c r="CW71" s="60">
        <f t="shared" si="93"/>
        <v>0</v>
      </c>
      <c r="CX71" s="60">
        <f t="shared" si="94"/>
        <v>0</v>
      </c>
      <c r="CY71" s="60">
        <f t="shared" si="95"/>
        <v>0</v>
      </c>
      <c r="CZ71" s="60">
        <f t="shared" si="96"/>
        <v>0</v>
      </c>
      <c r="DA71" s="60">
        <f t="shared" si="97"/>
        <v>0</v>
      </c>
      <c r="DB71" s="60">
        <f t="shared" si="98"/>
        <v>0</v>
      </c>
      <c r="DC71" s="60">
        <f t="shared" si="99"/>
        <v>0</v>
      </c>
      <c r="DD71" s="60">
        <f t="shared" si="100"/>
        <v>0</v>
      </c>
      <c r="DE71" s="60">
        <f t="shared" si="101"/>
        <v>0</v>
      </c>
      <c r="DF71" s="60">
        <f t="shared" si="102"/>
        <v>0</v>
      </c>
      <c r="DG71" s="60">
        <f t="shared" si="103"/>
        <v>0</v>
      </c>
      <c r="DH71" s="60">
        <f t="shared" si="104"/>
        <v>0</v>
      </c>
      <c r="DI71" s="60">
        <f t="shared" si="105"/>
        <v>0</v>
      </c>
      <c r="DJ71" s="60">
        <f t="shared" si="106"/>
        <v>0</v>
      </c>
      <c r="DK71" s="60">
        <f t="shared" si="107"/>
        <v>0</v>
      </c>
      <c r="DL71" s="60">
        <f t="shared" si="108"/>
        <v>0</v>
      </c>
      <c r="DM71" s="60">
        <f t="shared" si="109"/>
        <v>0</v>
      </c>
      <c r="DN71" s="60">
        <f t="shared" si="110"/>
        <v>0</v>
      </c>
      <c r="DO71" s="60">
        <f t="shared" si="111"/>
        <v>0</v>
      </c>
      <c r="DP71" s="60">
        <f t="shared" si="112"/>
        <v>0</v>
      </c>
      <c r="DQ71" s="60">
        <f t="shared" si="113"/>
        <v>0</v>
      </c>
      <c r="DR71" s="60">
        <f t="shared" si="114"/>
        <v>0</v>
      </c>
      <c r="DS71" s="60">
        <f t="shared" si="115"/>
        <v>0</v>
      </c>
      <c r="DT71" s="60">
        <f t="shared" si="116"/>
        <v>0</v>
      </c>
      <c r="DU71" s="60">
        <f t="shared" si="117"/>
        <v>0</v>
      </c>
      <c r="DV71" s="60">
        <f t="shared" si="118"/>
        <v>0</v>
      </c>
      <c r="DW71" s="60">
        <f t="shared" si="119"/>
        <v>0</v>
      </c>
      <c r="DX71" s="60">
        <f t="shared" si="120"/>
        <v>0</v>
      </c>
      <c r="DY71" s="60">
        <f t="shared" si="121"/>
        <v>0</v>
      </c>
      <c r="DZ71" s="60">
        <f t="shared" si="122"/>
        <v>0</v>
      </c>
      <c r="EA71" s="60">
        <f t="shared" si="123"/>
        <v>0</v>
      </c>
      <c r="EB71" s="60">
        <f t="shared" si="124"/>
        <v>0</v>
      </c>
      <c r="EC71" s="60">
        <f t="shared" si="125"/>
        <v>0</v>
      </c>
      <c r="ED71" s="60">
        <f t="shared" si="126"/>
        <v>0</v>
      </c>
      <c r="EE71" s="60">
        <f t="shared" si="127"/>
        <v>0</v>
      </c>
      <c r="EF71" s="60">
        <f t="shared" si="128"/>
        <v>0</v>
      </c>
      <c r="EG71" s="61">
        <f t="shared" si="129"/>
        <v>0</v>
      </c>
    </row>
    <row r="72" spans="1:137">
      <c r="A72" s="39" t="s">
        <v>67</v>
      </c>
      <c r="B72" s="40" t="s">
        <v>136</v>
      </c>
      <c r="C72" s="62">
        <f t="shared" ref="C72:AH72" si="184">$D$46*C$50*C119</f>
        <v>0</v>
      </c>
      <c r="D72" s="62">
        <f t="shared" si="184"/>
        <v>0</v>
      </c>
      <c r="E72" s="62">
        <f t="shared" si="184"/>
        <v>0</v>
      </c>
      <c r="F72" s="62">
        <f t="shared" si="184"/>
        <v>0</v>
      </c>
      <c r="G72" s="62">
        <f t="shared" si="184"/>
        <v>0</v>
      </c>
      <c r="H72" s="62">
        <f t="shared" si="184"/>
        <v>0</v>
      </c>
      <c r="I72" s="62">
        <f t="shared" si="184"/>
        <v>0</v>
      </c>
      <c r="J72" s="62">
        <f t="shared" si="184"/>
        <v>0</v>
      </c>
      <c r="K72" s="62">
        <f t="shared" si="184"/>
        <v>0</v>
      </c>
      <c r="L72" s="62">
        <f t="shared" si="184"/>
        <v>0</v>
      </c>
      <c r="M72" s="62">
        <f t="shared" si="184"/>
        <v>0</v>
      </c>
      <c r="N72" s="62">
        <f t="shared" si="184"/>
        <v>0</v>
      </c>
      <c r="O72" s="62">
        <f t="shared" si="184"/>
        <v>0</v>
      </c>
      <c r="P72" s="62">
        <f t="shared" si="184"/>
        <v>0</v>
      </c>
      <c r="Q72" s="62">
        <f t="shared" si="184"/>
        <v>0</v>
      </c>
      <c r="R72" s="62">
        <f t="shared" si="184"/>
        <v>0</v>
      </c>
      <c r="S72" s="62">
        <f t="shared" si="184"/>
        <v>0</v>
      </c>
      <c r="T72" s="62">
        <f t="shared" si="184"/>
        <v>0</v>
      </c>
      <c r="U72" s="62">
        <f t="shared" si="184"/>
        <v>0</v>
      </c>
      <c r="V72" s="62">
        <f t="shared" si="184"/>
        <v>0</v>
      </c>
      <c r="W72" s="62">
        <f t="shared" si="184"/>
        <v>0</v>
      </c>
      <c r="X72" s="62">
        <f t="shared" si="184"/>
        <v>0</v>
      </c>
      <c r="Y72" s="62">
        <f t="shared" si="184"/>
        <v>0</v>
      </c>
      <c r="Z72" s="62">
        <f t="shared" si="184"/>
        <v>0</v>
      </c>
      <c r="AA72" s="62">
        <f t="shared" si="184"/>
        <v>0</v>
      </c>
      <c r="AB72" s="62">
        <f t="shared" si="184"/>
        <v>0</v>
      </c>
      <c r="AC72" s="62">
        <f t="shared" si="184"/>
        <v>0</v>
      </c>
      <c r="AD72" s="62">
        <f t="shared" si="184"/>
        <v>0</v>
      </c>
      <c r="AE72" s="62">
        <f t="shared" si="184"/>
        <v>0</v>
      </c>
      <c r="AF72" s="62">
        <f t="shared" si="184"/>
        <v>0</v>
      </c>
      <c r="AG72" s="62">
        <f t="shared" si="184"/>
        <v>0</v>
      </c>
      <c r="AH72" s="62">
        <f t="shared" si="184"/>
        <v>0</v>
      </c>
      <c r="AI72" s="62">
        <f t="shared" ref="AI72:BN72" si="185">$D$46*AI$50*AI119</f>
        <v>0</v>
      </c>
      <c r="AJ72" s="62">
        <f t="shared" si="185"/>
        <v>0</v>
      </c>
      <c r="AK72" s="62">
        <f t="shared" si="185"/>
        <v>0</v>
      </c>
      <c r="AL72" s="62">
        <f t="shared" si="185"/>
        <v>0</v>
      </c>
      <c r="AM72" s="62">
        <f t="shared" si="185"/>
        <v>0</v>
      </c>
      <c r="AN72" s="62">
        <f t="shared" si="185"/>
        <v>0</v>
      </c>
      <c r="AO72" s="62">
        <f t="shared" si="185"/>
        <v>0</v>
      </c>
      <c r="AP72" s="62">
        <f t="shared" si="185"/>
        <v>0</v>
      </c>
      <c r="AQ72" s="62">
        <f t="shared" si="185"/>
        <v>0</v>
      </c>
      <c r="AR72" s="62">
        <f t="shared" si="185"/>
        <v>0</v>
      </c>
      <c r="AS72" s="62">
        <f t="shared" si="185"/>
        <v>0</v>
      </c>
      <c r="AT72" s="62">
        <f t="shared" si="185"/>
        <v>0</v>
      </c>
      <c r="AU72" s="62">
        <f t="shared" si="185"/>
        <v>0</v>
      </c>
      <c r="AV72" s="62">
        <f t="shared" si="185"/>
        <v>0</v>
      </c>
      <c r="AW72" s="62">
        <f t="shared" si="185"/>
        <v>0</v>
      </c>
      <c r="AX72" s="62">
        <f t="shared" si="185"/>
        <v>0</v>
      </c>
      <c r="AY72" s="62">
        <f t="shared" si="185"/>
        <v>0</v>
      </c>
      <c r="AZ72" s="62">
        <f t="shared" si="185"/>
        <v>0</v>
      </c>
      <c r="BA72" s="62">
        <f t="shared" si="185"/>
        <v>0</v>
      </c>
      <c r="BB72" s="62">
        <f t="shared" si="185"/>
        <v>0</v>
      </c>
      <c r="BC72" s="62">
        <f t="shared" si="185"/>
        <v>0</v>
      </c>
      <c r="BD72" s="62">
        <f t="shared" si="185"/>
        <v>0</v>
      </c>
      <c r="BE72" s="62">
        <f t="shared" si="185"/>
        <v>0</v>
      </c>
      <c r="BF72" s="62">
        <f t="shared" si="185"/>
        <v>0</v>
      </c>
      <c r="BG72" s="62">
        <f t="shared" si="185"/>
        <v>0</v>
      </c>
      <c r="BH72" s="62">
        <f t="shared" si="185"/>
        <v>0</v>
      </c>
      <c r="BI72" s="62">
        <f t="shared" si="185"/>
        <v>0</v>
      </c>
      <c r="BJ72" s="62">
        <f t="shared" si="185"/>
        <v>0</v>
      </c>
      <c r="BK72" s="62">
        <f t="shared" si="185"/>
        <v>0</v>
      </c>
      <c r="BL72" s="62">
        <f t="shared" si="185"/>
        <v>0</v>
      </c>
      <c r="BM72" s="62">
        <f t="shared" si="185"/>
        <v>0</v>
      </c>
      <c r="BN72" s="62">
        <f t="shared" si="185"/>
        <v>0</v>
      </c>
      <c r="BO72" s="62">
        <f t="shared" ref="BO72:CC72" si="186">$D$46*BO$50*BO119</f>
        <v>0</v>
      </c>
      <c r="BP72" s="62">
        <f t="shared" si="186"/>
        <v>0</v>
      </c>
      <c r="BQ72" s="62">
        <f t="shared" si="186"/>
        <v>0</v>
      </c>
      <c r="BR72" s="62">
        <f t="shared" si="186"/>
        <v>0</v>
      </c>
      <c r="BS72" s="62">
        <f t="shared" si="186"/>
        <v>0</v>
      </c>
      <c r="BT72" s="62">
        <f t="shared" si="186"/>
        <v>0</v>
      </c>
      <c r="BU72" s="62">
        <f t="shared" si="186"/>
        <v>0</v>
      </c>
      <c r="BV72" s="62">
        <f t="shared" si="186"/>
        <v>0</v>
      </c>
      <c r="BW72" s="62">
        <f t="shared" si="186"/>
        <v>0</v>
      </c>
      <c r="BX72" s="62">
        <f t="shared" si="186"/>
        <v>0</v>
      </c>
      <c r="BY72" s="62">
        <f t="shared" si="186"/>
        <v>0</v>
      </c>
      <c r="BZ72" s="62">
        <f t="shared" si="186"/>
        <v>0</v>
      </c>
      <c r="CA72" s="62">
        <f t="shared" si="186"/>
        <v>0</v>
      </c>
      <c r="CB72" s="62">
        <f t="shared" si="186"/>
        <v>0</v>
      </c>
      <c r="CC72" s="62">
        <f t="shared" si="186"/>
        <v>0</v>
      </c>
      <c r="CD72" s="62">
        <f t="shared" si="74"/>
        <v>0</v>
      </c>
      <c r="CE72" s="62">
        <f t="shared" si="75"/>
        <v>0</v>
      </c>
      <c r="CF72" s="62">
        <f t="shared" si="76"/>
        <v>0</v>
      </c>
      <c r="CG72" s="62">
        <f t="shared" si="77"/>
        <v>0</v>
      </c>
      <c r="CH72" s="62">
        <f t="shared" si="78"/>
        <v>0</v>
      </c>
      <c r="CI72" s="62">
        <f t="shared" si="79"/>
        <v>0</v>
      </c>
      <c r="CJ72" s="62">
        <f t="shared" si="80"/>
        <v>0</v>
      </c>
      <c r="CK72" s="62">
        <f t="shared" si="81"/>
        <v>0</v>
      </c>
      <c r="CL72" s="62">
        <f t="shared" si="82"/>
        <v>0</v>
      </c>
      <c r="CM72" s="62">
        <f t="shared" si="83"/>
        <v>0</v>
      </c>
      <c r="CN72" s="62">
        <f t="shared" si="84"/>
        <v>0</v>
      </c>
      <c r="CO72" s="62">
        <f t="shared" si="85"/>
        <v>0</v>
      </c>
      <c r="CP72" s="62">
        <f t="shared" si="86"/>
        <v>0</v>
      </c>
      <c r="CQ72" s="62">
        <f t="shared" si="87"/>
        <v>0</v>
      </c>
      <c r="CR72" s="62">
        <f t="shared" si="88"/>
        <v>0</v>
      </c>
      <c r="CS72" s="62">
        <f t="shared" si="89"/>
        <v>0</v>
      </c>
      <c r="CT72" s="62">
        <f t="shared" si="90"/>
        <v>0</v>
      </c>
      <c r="CU72" s="62">
        <f t="shared" si="91"/>
        <v>0</v>
      </c>
      <c r="CV72" s="62">
        <f t="shared" si="92"/>
        <v>0</v>
      </c>
      <c r="CW72" s="62">
        <f t="shared" si="93"/>
        <v>0</v>
      </c>
      <c r="CX72" s="62">
        <f t="shared" si="94"/>
        <v>0</v>
      </c>
      <c r="CY72" s="62">
        <f t="shared" si="95"/>
        <v>0</v>
      </c>
      <c r="CZ72" s="62">
        <f t="shared" si="96"/>
        <v>0</v>
      </c>
      <c r="DA72" s="62">
        <f t="shared" si="97"/>
        <v>0</v>
      </c>
      <c r="DB72" s="62">
        <f t="shared" si="98"/>
        <v>0</v>
      </c>
      <c r="DC72" s="62">
        <f t="shared" si="99"/>
        <v>0</v>
      </c>
      <c r="DD72" s="62">
        <f t="shared" si="100"/>
        <v>0</v>
      </c>
      <c r="DE72" s="62">
        <f t="shared" si="101"/>
        <v>0</v>
      </c>
      <c r="DF72" s="62">
        <f t="shared" si="102"/>
        <v>0</v>
      </c>
      <c r="DG72" s="62">
        <f t="shared" si="103"/>
        <v>0</v>
      </c>
      <c r="DH72" s="62">
        <f t="shared" si="104"/>
        <v>0</v>
      </c>
      <c r="DI72" s="62">
        <f t="shared" si="105"/>
        <v>0</v>
      </c>
      <c r="DJ72" s="62">
        <f t="shared" si="106"/>
        <v>0</v>
      </c>
      <c r="DK72" s="62">
        <f t="shared" si="107"/>
        <v>0</v>
      </c>
      <c r="DL72" s="62">
        <f t="shared" si="108"/>
        <v>0</v>
      </c>
      <c r="DM72" s="62">
        <f t="shared" si="109"/>
        <v>0</v>
      </c>
      <c r="DN72" s="62">
        <f t="shared" si="110"/>
        <v>0</v>
      </c>
      <c r="DO72" s="62">
        <f t="shared" si="111"/>
        <v>0</v>
      </c>
      <c r="DP72" s="62">
        <f t="shared" si="112"/>
        <v>0</v>
      </c>
      <c r="DQ72" s="62">
        <f t="shared" si="113"/>
        <v>0</v>
      </c>
      <c r="DR72" s="62">
        <f t="shared" si="114"/>
        <v>0</v>
      </c>
      <c r="DS72" s="62">
        <f t="shared" si="115"/>
        <v>0</v>
      </c>
      <c r="DT72" s="62">
        <f t="shared" si="116"/>
        <v>0</v>
      </c>
      <c r="DU72" s="62">
        <f t="shared" si="117"/>
        <v>0</v>
      </c>
      <c r="DV72" s="62">
        <f t="shared" si="118"/>
        <v>0</v>
      </c>
      <c r="DW72" s="62">
        <f t="shared" si="119"/>
        <v>0</v>
      </c>
      <c r="DX72" s="62">
        <f t="shared" si="120"/>
        <v>0</v>
      </c>
      <c r="DY72" s="62">
        <f t="shared" si="121"/>
        <v>0</v>
      </c>
      <c r="DZ72" s="62">
        <f t="shared" si="122"/>
        <v>0</v>
      </c>
      <c r="EA72" s="62">
        <f t="shared" si="123"/>
        <v>0</v>
      </c>
      <c r="EB72" s="62">
        <f t="shared" si="124"/>
        <v>0</v>
      </c>
      <c r="EC72" s="62">
        <f t="shared" si="125"/>
        <v>0</v>
      </c>
      <c r="ED72" s="62">
        <f t="shared" si="126"/>
        <v>0</v>
      </c>
      <c r="EE72" s="62">
        <f t="shared" si="127"/>
        <v>0</v>
      </c>
      <c r="EF72" s="62">
        <f t="shared" si="128"/>
        <v>0</v>
      </c>
      <c r="EG72" s="63">
        <f t="shared" si="129"/>
        <v>0</v>
      </c>
    </row>
    <row r="73" spans="1:137">
      <c r="A73" s="36" t="s">
        <v>68</v>
      </c>
      <c r="B73" s="37" t="s">
        <v>137</v>
      </c>
      <c r="C73" s="60">
        <f t="shared" ref="C73:AH73" si="187">$D$46*C$50*C120</f>
        <v>0</v>
      </c>
      <c r="D73" s="60">
        <f t="shared" si="187"/>
        <v>0</v>
      </c>
      <c r="E73" s="60">
        <f t="shared" si="187"/>
        <v>0</v>
      </c>
      <c r="F73" s="60">
        <f t="shared" si="187"/>
        <v>0</v>
      </c>
      <c r="G73" s="60">
        <f t="shared" si="187"/>
        <v>0</v>
      </c>
      <c r="H73" s="60">
        <f t="shared" si="187"/>
        <v>0</v>
      </c>
      <c r="I73" s="60">
        <f t="shared" si="187"/>
        <v>0</v>
      </c>
      <c r="J73" s="60">
        <f t="shared" si="187"/>
        <v>0</v>
      </c>
      <c r="K73" s="60">
        <f t="shared" si="187"/>
        <v>0</v>
      </c>
      <c r="L73" s="60">
        <f t="shared" si="187"/>
        <v>0</v>
      </c>
      <c r="M73" s="60">
        <f t="shared" si="187"/>
        <v>0</v>
      </c>
      <c r="N73" s="60">
        <f t="shared" si="187"/>
        <v>0</v>
      </c>
      <c r="O73" s="60">
        <f t="shared" si="187"/>
        <v>0</v>
      </c>
      <c r="P73" s="60">
        <f t="shared" si="187"/>
        <v>0</v>
      </c>
      <c r="Q73" s="60">
        <f t="shared" si="187"/>
        <v>0</v>
      </c>
      <c r="R73" s="60">
        <f t="shared" si="187"/>
        <v>0</v>
      </c>
      <c r="S73" s="60">
        <f t="shared" si="187"/>
        <v>0</v>
      </c>
      <c r="T73" s="60">
        <f t="shared" si="187"/>
        <v>0</v>
      </c>
      <c r="U73" s="60">
        <f t="shared" si="187"/>
        <v>0</v>
      </c>
      <c r="V73" s="60">
        <f t="shared" si="187"/>
        <v>0</v>
      </c>
      <c r="W73" s="60">
        <f t="shared" si="187"/>
        <v>0</v>
      </c>
      <c r="X73" s="60">
        <f t="shared" si="187"/>
        <v>0</v>
      </c>
      <c r="Y73" s="60">
        <f t="shared" si="187"/>
        <v>0</v>
      </c>
      <c r="Z73" s="60">
        <f t="shared" si="187"/>
        <v>0</v>
      </c>
      <c r="AA73" s="60">
        <f t="shared" si="187"/>
        <v>0</v>
      </c>
      <c r="AB73" s="60">
        <f t="shared" si="187"/>
        <v>0</v>
      </c>
      <c r="AC73" s="60">
        <f t="shared" si="187"/>
        <v>0</v>
      </c>
      <c r="AD73" s="60">
        <f t="shared" si="187"/>
        <v>0</v>
      </c>
      <c r="AE73" s="60">
        <f t="shared" si="187"/>
        <v>0</v>
      </c>
      <c r="AF73" s="60">
        <f t="shared" si="187"/>
        <v>0</v>
      </c>
      <c r="AG73" s="60">
        <f t="shared" si="187"/>
        <v>0</v>
      </c>
      <c r="AH73" s="60">
        <f t="shared" si="187"/>
        <v>0</v>
      </c>
      <c r="AI73" s="60">
        <f t="shared" ref="AI73:BN73" si="188">$D$46*AI$50*AI120</f>
        <v>0</v>
      </c>
      <c r="AJ73" s="60">
        <f t="shared" si="188"/>
        <v>0</v>
      </c>
      <c r="AK73" s="60">
        <f t="shared" si="188"/>
        <v>0</v>
      </c>
      <c r="AL73" s="60">
        <f t="shared" si="188"/>
        <v>0</v>
      </c>
      <c r="AM73" s="60">
        <f t="shared" si="188"/>
        <v>0</v>
      </c>
      <c r="AN73" s="60">
        <f t="shared" si="188"/>
        <v>0</v>
      </c>
      <c r="AO73" s="60">
        <f t="shared" si="188"/>
        <v>0</v>
      </c>
      <c r="AP73" s="60">
        <f t="shared" si="188"/>
        <v>0</v>
      </c>
      <c r="AQ73" s="60">
        <f t="shared" si="188"/>
        <v>0</v>
      </c>
      <c r="AR73" s="60">
        <f t="shared" si="188"/>
        <v>0</v>
      </c>
      <c r="AS73" s="60">
        <f t="shared" si="188"/>
        <v>0</v>
      </c>
      <c r="AT73" s="60">
        <f t="shared" si="188"/>
        <v>0</v>
      </c>
      <c r="AU73" s="60">
        <f t="shared" si="188"/>
        <v>0</v>
      </c>
      <c r="AV73" s="60">
        <f t="shared" si="188"/>
        <v>0</v>
      </c>
      <c r="AW73" s="60">
        <f t="shared" si="188"/>
        <v>0</v>
      </c>
      <c r="AX73" s="60">
        <f t="shared" si="188"/>
        <v>0</v>
      </c>
      <c r="AY73" s="60">
        <f t="shared" si="188"/>
        <v>0</v>
      </c>
      <c r="AZ73" s="60">
        <f t="shared" si="188"/>
        <v>0</v>
      </c>
      <c r="BA73" s="60">
        <f t="shared" si="188"/>
        <v>0</v>
      </c>
      <c r="BB73" s="60">
        <f t="shared" si="188"/>
        <v>0</v>
      </c>
      <c r="BC73" s="60">
        <f t="shared" si="188"/>
        <v>0</v>
      </c>
      <c r="BD73" s="60">
        <f t="shared" si="188"/>
        <v>0</v>
      </c>
      <c r="BE73" s="60">
        <f t="shared" si="188"/>
        <v>0</v>
      </c>
      <c r="BF73" s="60">
        <f t="shared" si="188"/>
        <v>0</v>
      </c>
      <c r="BG73" s="60">
        <f t="shared" si="188"/>
        <v>0</v>
      </c>
      <c r="BH73" s="60">
        <f t="shared" si="188"/>
        <v>0</v>
      </c>
      <c r="BI73" s="60">
        <f t="shared" si="188"/>
        <v>0</v>
      </c>
      <c r="BJ73" s="60">
        <f t="shared" si="188"/>
        <v>0</v>
      </c>
      <c r="BK73" s="60">
        <f t="shared" si="188"/>
        <v>0</v>
      </c>
      <c r="BL73" s="60">
        <f t="shared" si="188"/>
        <v>0</v>
      </c>
      <c r="BM73" s="60">
        <f t="shared" si="188"/>
        <v>0</v>
      </c>
      <c r="BN73" s="60">
        <f t="shared" si="188"/>
        <v>0</v>
      </c>
      <c r="BO73" s="60">
        <f t="shared" ref="BO73:CC73" si="189">$D$46*BO$50*BO120</f>
        <v>0</v>
      </c>
      <c r="BP73" s="60">
        <f t="shared" si="189"/>
        <v>0</v>
      </c>
      <c r="BQ73" s="60">
        <f t="shared" si="189"/>
        <v>0</v>
      </c>
      <c r="BR73" s="60">
        <f t="shared" si="189"/>
        <v>0</v>
      </c>
      <c r="BS73" s="60">
        <f t="shared" si="189"/>
        <v>0</v>
      </c>
      <c r="BT73" s="60">
        <f t="shared" si="189"/>
        <v>0</v>
      </c>
      <c r="BU73" s="60">
        <f t="shared" si="189"/>
        <v>0</v>
      </c>
      <c r="BV73" s="60">
        <f t="shared" si="189"/>
        <v>0</v>
      </c>
      <c r="BW73" s="60">
        <f t="shared" si="189"/>
        <v>0</v>
      </c>
      <c r="BX73" s="60">
        <f t="shared" si="189"/>
        <v>0</v>
      </c>
      <c r="BY73" s="60">
        <f t="shared" si="189"/>
        <v>0</v>
      </c>
      <c r="BZ73" s="60">
        <f t="shared" si="189"/>
        <v>0</v>
      </c>
      <c r="CA73" s="60">
        <f t="shared" si="189"/>
        <v>0</v>
      </c>
      <c r="CB73" s="60">
        <f t="shared" si="189"/>
        <v>0</v>
      </c>
      <c r="CC73" s="60">
        <f t="shared" si="189"/>
        <v>0</v>
      </c>
      <c r="CD73" s="60">
        <f t="shared" si="74"/>
        <v>0</v>
      </c>
      <c r="CE73" s="60">
        <f t="shared" si="75"/>
        <v>0</v>
      </c>
      <c r="CF73" s="60">
        <f t="shared" si="76"/>
        <v>0</v>
      </c>
      <c r="CG73" s="60">
        <f t="shared" si="77"/>
        <v>0</v>
      </c>
      <c r="CH73" s="60">
        <f t="shared" si="78"/>
        <v>0</v>
      </c>
      <c r="CI73" s="60">
        <f t="shared" si="79"/>
        <v>0</v>
      </c>
      <c r="CJ73" s="60">
        <f t="shared" si="80"/>
        <v>0</v>
      </c>
      <c r="CK73" s="60">
        <f t="shared" si="81"/>
        <v>0</v>
      </c>
      <c r="CL73" s="60">
        <f t="shared" si="82"/>
        <v>0</v>
      </c>
      <c r="CM73" s="60">
        <f t="shared" si="83"/>
        <v>0</v>
      </c>
      <c r="CN73" s="60">
        <f t="shared" si="84"/>
        <v>0</v>
      </c>
      <c r="CO73" s="60">
        <f t="shared" si="85"/>
        <v>0</v>
      </c>
      <c r="CP73" s="60">
        <f t="shared" si="86"/>
        <v>0</v>
      </c>
      <c r="CQ73" s="60">
        <f t="shared" si="87"/>
        <v>0</v>
      </c>
      <c r="CR73" s="60">
        <f t="shared" si="88"/>
        <v>0</v>
      </c>
      <c r="CS73" s="60">
        <f t="shared" si="89"/>
        <v>0</v>
      </c>
      <c r="CT73" s="60">
        <f t="shared" si="90"/>
        <v>0</v>
      </c>
      <c r="CU73" s="60">
        <f t="shared" si="91"/>
        <v>0</v>
      </c>
      <c r="CV73" s="60">
        <f t="shared" si="92"/>
        <v>0</v>
      </c>
      <c r="CW73" s="60">
        <f t="shared" si="93"/>
        <v>0</v>
      </c>
      <c r="CX73" s="60">
        <f t="shared" si="94"/>
        <v>0</v>
      </c>
      <c r="CY73" s="60">
        <f t="shared" si="95"/>
        <v>0</v>
      </c>
      <c r="CZ73" s="60">
        <f t="shared" si="96"/>
        <v>0</v>
      </c>
      <c r="DA73" s="60">
        <f t="shared" si="97"/>
        <v>0</v>
      </c>
      <c r="DB73" s="60">
        <f t="shared" si="98"/>
        <v>0</v>
      </c>
      <c r="DC73" s="60">
        <f t="shared" si="99"/>
        <v>0</v>
      </c>
      <c r="DD73" s="60">
        <f t="shared" si="100"/>
        <v>0</v>
      </c>
      <c r="DE73" s="60">
        <f t="shared" si="101"/>
        <v>0</v>
      </c>
      <c r="DF73" s="60">
        <f t="shared" si="102"/>
        <v>0</v>
      </c>
      <c r="DG73" s="60">
        <f t="shared" si="103"/>
        <v>0</v>
      </c>
      <c r="DH73" s="60">
        <f t="shared" si="104"/>
        <v>0</v>
      </c>
      <c r="DI73" s="60">
        <f t="shared" si="105"/>
        <v>0</v>
      </c>
      <c r="DJ73" s="60">
        <f t="shared" si="106"/>
        <v>0</v>
      </c>
      <c r="DK73" s="60">
        <f t="shared" si="107"/>
        <v>0</v>
      </c>
      <c r="DL73" s="60">
        <f t="shared" si="108"/>
        <v>0</v>
      </c>
      <c r="DM73" s="60">
        <f t="shared" si="109"/>
        <v>0</v>
      </c>
      <c r="DN73" s="60">
        <f t="shared" si="110"/>
        <v>0</v>
      </c>
      <c r="DO73" s="60">
        <f t="shared" si="111"/>
        <v>0</v>
      </c>
      <c r="DP73" s="60">
        <f t="shared" si="112"/>
        <v>0</v>
      </c>
      <c r="DQ73" s="60">
        <f t="shared" si="113"/>
        <v>0</v>
      </c>
      <c r="DR73" s="60">
        <f t="shared" si="114"/>
        <v>0</v>
      </c>
      <c r="DS73" s="60">
        <f t="shared" si="115"/>
        <v>0</v>
      </c>
      <c r="DT73" s="60">
        <f t="shared" si="116"/>
        <v>0</v>
      </c>
      <c r="DU73" s="60">
        <f t="shared" si="117"/>
        <v>0</v>
      </c>
      <c r="DV73" s="60">
        <f t="shared" si="118"/>
        <v>0</v>
      </c>
      <c r="DW73" s="60">
        <f t="shared" si="119"/>
        <v>0</v>
      </c>
      <c r="DX73" s="60">
        <f t="shared" si="120"/>
        <v>0</v>
      </c>
      <c r="DY73" s="60">
        <f t="shared" si="121"/>
        <v>0</v>
      </c>
      <c r="DZ73" s="60">
        <f t="shared" si="122"/>
        <v>0</v>
      </c>
      <c r="EA73" s="60">
        <f t="shared" si="123"/>
        <v>0</v>
      </c>
      <c r="EB73" s="60">
        <f t="shared" si="124"/>
        <v>0</v>
      </c>
      <c r="EC73" s="60">
        <f t="shared" si="125"/>
        <v>0</v>
      </c>
      <c r="ED73" s="60">
        <f t="shared" si="126"/>
        <v>0</v>
      </c>
      <c r="EE73" s="60">
        <f t="shared" si="127"/>
        <v>0</v>
      </c>
      <c r="EF73" s="60">
        <f t="shared" si="128"/>
        <v>0</v>
      </c>
      <c r="EG73" s="61">
        <f t="shared" si="129"/>
        <v>0</v>
      </c>
    </row>
    <row r="74" spans="1:137">
      <c r="A74" s="36" t="s">
        <v>69</v>
      </c>
      <c r="B74" s="37" t="s">
        <v>138</v>
      </c>
      <c r="C74" s="60">
        <f t="shared" ref="C74:AH74" si="190">$D$46*C$50*C121</f>
        <v>0</v>
      </c>
      <c r="D74" s="60">
        <f t="shared" si="190"/>
        <v>0</v>
      </c>
      <c r="E74" s="60">
        <f t="shared" si="190"/>
        <v>0</v>
      </c>
      <c r="F74" s="60">
        <f t="shared" si="190"/>
        <v>0</v>
      </c>
      <c r="G74" s="60">
        <f t="shared" si="190"/>
        <v>0</v>
      </c>
      <c r="H74" s="60">
        <f t="shared" si="190"/>
        <v>0</v>
      </c>
      <c r="I74" s="60">
        <f t="shared" si="190"/>
        <v>0</v>
      </c>
      <c r="J74" s="60">
        <f t="shared" si="190"/>
        <v>0</v>
      </c>
      <c r="K74" s="60">
        <f t="shared" si="190"/>
        <v>0</v>
      </c>
      <c r="L74" s="60">
        <f t="shared" si="190"/>
        <v>0</v>
      </c>
      <c r="M74" s="60">
        <f t="shared" si="190"/>
        <v>0</v>
      </c>
      <c r="N74" s="60">
        <f t="shared" si="190"/>
        <v>0</v>
      </c>
      <c r="O74" s="60">
        <f t="shared" si="190"/>
        <v>0</v>
      </c>
      <c r="P74" s="60">
        <f t="shared" si="190"/>
        <v>0</v>
      </c>
      <c r="Q74" s="60">
        <f t="shared" si="190"/>
        <v>0</v>
      </c>
      <c r="R74" s="60">
        <f t="shared" si="190"/>
        <v>0</v>
      </c>
      <c r="S74" s="60">
        <f t="shared" si="190"/>
        <v>0</v>
      </c>
      <c r="T74" s="60">
        <f t="shared" si="190"/>
        <v>0</v>
      </c>
      <c r="U74" s="60">
        <f t="shared" si="190"/>
        <v>0</v>
      </c>
      <c r="V74" s="60">
        <f t="shared" si="190"/>
        <v>0</v>
      </c>
      <c r="W74" s="60">
        <f t="shared" si="190"/>
        <v>0</v>
      </c>
      <c r="X74" s="60">
        <f t="shared" si="190"/>
        <v>0</v>
      </c>
      <c r="Y74" s="60">
        <f t="shared" si="190"/>
        <v>0</v>
      </c>
      <c r="Z74" s="60">
        <f t="shared" si="190"/>
        <v>0</v>
      </c>
      <c r="AA74" s="60">
        <f t="shared" si="190"/>
        <v>0</v>
      </c>
      <c r="AB74" s="60">
        <f t="shared" si="190"/>
        <v>0</v>
      </c>
      <c r="AC74" s="60">
        <f t="shared" si="190"/>
        <v>0</v>
      </c>
      <c r="AD74" s="60">
        <f t="shared" si="190"/>
        <v>0</v>
      </c>
      <c r="AE74" s="60">
        <f t="shared" si="190"/>
        <v>0</v>
      </c>
      <c r="AF74" s="60">
        <f t="shared" si="190"/>
        <v>0</v>
      </c>
      <c r="AG74" s="60">
        <f t="shared" si="190"/>
        <v>0</v>
      </c>
      <c r="AH74" s="60">
        <f t="shared" si="190"/>
        <v>0</v>
      </c>
      <c r="AI74" s="60">
        <f t="shared" ref="AI74:BN74" si="191">$D$46*AI$50*AI121</f>
        <v>0</v>
      </c>
      <c r="AJ74" s="60">
        <f t="shared" si="191"/>
        <v>0</v>
      </c>
      <c r="AK74" s="60">
        <f t="shared" si="191"/>
        <v>0</v>
      </c>
      <c r="AL74" s="60">
        <f t="shared" si="191"/>
        <v>0</v>
      </c>
      <c r="AM74" s="60">
        <f t="shared" si="191"/>
        <v>0</v>
      </c>
      <c r="AN74" s="60">
        <f t="shared" si="191"/>
        <v>0</v>
      </c>
      <c r="AO74" s="60">
        <f t="shared" si="191"/>
        <v>0</v>
      </c>
      <c r="AP74" s="60">
        <f t="shared" si="191"/>
        <v>0</v>
      </c>
      <c r="AQ74" s="60">
        <f t="shared" si="191"/>
        <v>0</v>
      </c>
      <c r="AR74" s="60">
        <f t="shared" si="191"/>
        <v>0</v>
      </c>
      <c r="AS74" s="60">
        <f t="shared" si="191"/>
        <v>0</v>
      </c>
      <c r="AT74" s="60">
        <f t="shared" si="191"/>
        <v>0</v>
      </c>
      <c r="AU74" s="60">
        <f t="shared" si="191"/>
        <v>0</v>
      </c>
      <c r="AV74" s="60">
        <f t="shared" si="191"/>
        <v>0</v>
      </c>
      <c r="AW74" s="60">
        <f t="shared" si="191"/>
        <v>0</v>
      </c>
      <c r="AX74" s="60">
        <f t="shared" si="191"/>
        <v>0</v>
      </c>
      <c r="AY74" s="60">
        <f t="shared" si="191"/>
        <v>0</v>
      </c>
      <c r="AZ74" s="60">
        <f t="shared" si="191"/>
        <v>0</v>
      </c>
      <c r="BA74" s="60">
        <f t="shared" si="191"/>
        <v>0</v>
      </c>
      <c r="BB74" s="60">
        <f t="shared" si="191"/>
        <v>0</v>
      </c>
      <c r="BC74" s="60">
        <f t="shared" si="191"/>
        <v>0</v>
      </c>
      <c r="BD74" s="60">
        <f t="shared" si="191"/>
        <v>0</v>
      </c>
      <c r="BE74" s="60">
        <f t="shared" si="191"/>
        <v>0</v>
      </c>
      <c r="BF74" s="60">
        <f t="shared" si="191"/>
        <v>0</v>
      </c>
      <c r="BG74" s="60">
        <f t="shared" si="191"/>
        <v>0</v>
      </c>
      <c r="BH74" s="60">
        <f t="shared" si="191"/>
        <v>0</v>
      </c>
      <c r="BI74" s="60">
        <f t="shared" si="191"/>
        <v>0</v>
      </c>
      <c r="BJ74" s="60">
        <f t="shared" si="191"/>
        <v>0</v>
      </c>
      <c r="BK74" s="60">
        <f t="shared" si="191"/>
        <v>0</v>
      </c>
      <c r="BL74" s="60">
        <f t="shared" si="191"/>
        <v>0</v>
      </c>
      <c r="BM74" s="60">
        <f t="shared" si="191"/>
        <v>0</v>
      </c>
      <c r="BN74" s="60">
        <f t="shared" si="191"/>
        <v>0</v>
      </c>
      <c r="BO74" s="60">
        <f t="shared" ref="BO74:CC74" si="192">$D$46*BO$50*BO121</f>
        <v>0</v>
      </c>
      <c r="BP74" s="60">
        <f t="shared" si="192"/>
        <v>0</v>
      </c>
      <c r="BQ74" s="60">
        <f t="shared" si="192"/>
        <v>0</v>
      </c>
      <c r="BR74" s="60">
        <f t="shared" si="192"/>
        <v>0</v>
      </c>
      <c r="BS74" s="60">
        <f t="shared" si="192"/>
        <v>0</v>
      </c>
      <c r="BT74" s="60">
        <f t="shared" si="192"/>
        <v>0</v>
      </c>
      <c r="BU74" s="60">
        <f t="shared" si="192"/>
        <v>0</v>
      </c>
      <c r="BV74" s="60">
        <f t="shared" si="192"/>
        <v>0</v>
      </c>
      <c r="BW74" s="60">
        <f t="shared" si="192"/>
        <v>0</v>
      </c>
      <c r="BX74" s="60">
        <f t="shared" si="192"/>
        <v>0</v>
      </c>
      <c r="BY74" s="60">
        <f t="shared" si="192"/>
        <v>0</v>
      </c>
      <c r="BZ74" s="60">
        <f t="shared" si="192"/>
        <v>0</v>
      </c>
      <c r="CA74" s="60">
        <f t="shared" si="192"/>
        <v>0</v>
      </c>
      <c r="CB74" s="60">
        <f t="shared" si="192"/>
        <v>0</v>
      </c>
      <c r="CC74" s="60">
        <f t="shared" si="192"/>
        <v>0</v>
      </c>
      <c r="CD74" s="60">
        <f t="shared" si="74"/>
        <v>0</v>
      </c>
      <c r="CE74" s="60">
        <f t="shared" si="75"/>
        <v>0</v>
      </c>
      <c r="CF74" s="60">
        <f t="shared" si="76"/>
        <v>0</v>
      </c>
      <c r="CG74" s="60">
        <f t="shared" si="77"/>
        <v>0</v>
      </c>
      <c r="CH74" s="60">
        <f t="shared" si="78"/>
        <v>0</v>
      </c>
      <c r="CI74" s="60">
        <f t="shared" si="79"/>
        <v>0</v>
      </c>
      <c r="CJ74" s="60">
        <f t="shared" si="80"/>
        <v>0</v>
      </c>
      <c r="CK74" s="60">
        <f t="shared" si="81"/>
        <v>0</v>
      </c>
      <c r="CL74" s="60">
        <f t="shared" si="82"/>
        <v>0</v>
      </c>
      <c r="CM74" s="60">
        <f t="shared" si="83"/>
        <v>0</v>
      </c>
      <c r="CN74" s="60">
        <f t="shared" si="84"/>
        <v>0</v>
      </c>
      <c r="CO74" s="60">
        <f t="shared" si="85"/>
        <v>0</v>
      </c>
      <c r="CP74" s="60">
        <f t="shared" si="86"/>
        <v>0</v>
      </c>
      <c r="CQ74" s="60">
        <f t="shared" si="87"/>
        <v>0</v>
      </c>
      <c r="CR74" s="60">
        <f t="shared" si="88"/>
        <v>0</v>
      </c>
      <c r="CS74" s="60">
        <f t="shared" si="89"/>
        <v>0</v>
      </c>
      <c r="CT74" s="60">
        <f t="shared" si="90"/>
        <v>0</v>
      </c>
      <c r="CU74" s="60">
        <f t="shared" si="91"/>
        <v>0</v>
      </c>
      <c r="CV74" s="60">
        <f t="shared" si="92"/>
        <v>0</v>
      </c>
      <c r="CW74" s="60">
        <f t="shared" si="93"/>
        <v>0</v>
      </c>
      <c r="CX74" s="60">
        <f t="shared" si="94"/>
        <v>0</v>
      </c>
      <c r="CY74" s="60">
        <f t="shared" si="95"/>
        <v>0</v>
      </c>
      <c r="CZ74" s="60">
        <f t="shared" si="96"/>
        <v>0</v>
      </c>
      <c r="DA74" s="60">
        <f t="shared" si="97"/>
        <v>0</v>
      </c>
      <c r="DB74" s="60">
        <f t="shared" si="98"/>
        <v>0</v>
      </c>
      <c r="DC74" s="60">
        <f t="shared" si="99"/>
        <v>0</v>
      </c>
      <c r="DD74" s="60">
        <f t="shared" si="100"/>
        <v>0</v>
      </c>
      <c r="DE74" s="60">
        <f t="shared" si="101"/>
        <v>0</v>
      </c>
      <c r="DF74" s="60">
        <f t="shared" si="102"/>
        <v>0</v>
      </c>
      <c r="DG74" s="60">
        <f t="shared" si="103"/>
        <v>0</v>
      </c>
      <c r="DH74" s="60">
        <f t="shared" si="104"/>
        <v>0</v>
      </c>
      <c r="DI74" s="60">
        <f t="shared" si="105"/>
        <v>0</v>
      </c>
      <c r="DJ74" s="60">
        <f t="shared" si="106"/>
        <v>0</v>
      </c>
      <c r="DK74" s="60">
        <f t="shared" si="107"/>
        <v>0</v>
      </c>
      <c r="DL74" s="60">
        <f t="shared" si="108"/>
        <v>0</v>
      </c>
      <c r="DM74" s="60">
        <f t="shared" si="109"/>
        <v>0</v>
      </c>
      <c r="DN74" s="60">
        <f t="shared" si="110"/>
        <v>0</v>
      </c>
      <c r="DO74" s="60">
        <f t="shared" si="111"/>
        <v>0</v>
      </c>
      <c r="DP74" s="60">
        <f t="shared" si="112"/>
        <v>0</v>
      </c>
      <c r="DQ74" s="60">
        <f t="shared" si="113"/>
        <v>0</v>
      </c>
      <c r="DR74" s="60">
        <f t="shared" si="114"/>
        <v>0</v>
      </c>
      <c r="DS74" s="60">
        <f t="shared" si="115"/>
        <v>0</v>
      </c>
      <c r="DT74" s="60">
        <f t="shared" si="116"/>
        <v>0</v>
      </c>
      <c r="DU74" s="60">
        <f t="shared" si="117"/>
        <v>0</v>
      </c>
      <c r="DV74" s="60">
        <f t="shared" si="118"/>
        <v>0</v>
      </c>
      <c r="DW74" s="60">
        <f t="shared" si="119"/>
        <v>0</v>
      </c>
      <c r="DX74" s="60">
        <f t="shared" si="120"/>
        <v>0</v>
      </c>
      <c r="DY74" s="60">
        <f t="shared" si="121"/>
        <v>0</v>
      </c>
      <c r="DZ74" s="60">
        <f t="shared" si="122"/>
        <v>0</v>
      </c>
      <c r="EA74" s="60">
        <f t="shared" si="123"/>
        <v>0</v>
      </c>
      <c r="EB74" s="60">
        <f t="shared" si="124"/>
        <v>0</v>
      </c>
      <c r="EC74" s="60">
        <f t="shared" si="125"/>
        <v>0</v>
      </c>
      <c r="ED74" s="60">
        <f t="shared" si="126"/>
        <v>0</v>
      </c>
      <c r="EE74" s="60">
        <f t="shared" si="127"/>
        <v>0</v>
      </c>
      <c r="EF74" s="60">
        <f t="shared" si="128"/>
        <v>0</v>
      </c>
      <c r="EG74" s="61">
        <f t="shared" si="129"/>
        <v>0</v>
      </c>
    </row>
    <row r="75" spans="1:137">
      <c r="A75" s="36" t="s">
        <v>70</v>
      </c>
      <c r="B75" s="37" t="s">
        <v>139</v>
      </c>
      <c r="C75" s="60">
        <f t="shared" ref="C75:AH75" si="193">$D$46*C$50*C122</f>
        <v>0</v>
      </c>
      <c r="D75" s="60">
        <f t="shared" si="193"/>
        <v>0</v>
      </c>
      <c r="E75" s="60">
        <f t="shared" si="193"/>
        <v>0</v>
      </c>
      <c r="F75" s="60">
        <f t="shared" si="193"/>
        <v>0</v>
      </c>
      <c r="G75" s="60">
        <f t="shared" si="193"/>
        <v>0</v>
      </c>
      <c r="H75" s="60">
        <f t="shared" si="193"/>
        <v>0</v>
      </c>
      <c r="I75" s="60">
        <f t="shared" si="193"/>
        <v>0</v>
      </c>
      <c r="J75" s="60">
        <f t="shared" si="193"/>
        <v>0</v>
      </c>
      <c r="K75" s="60">
        <f t="shared" si="193"/>
        <v>0</v>
      </c>
      <c r="L75" s="60">
        <f t="shared" si="193"/>
        <v>0</v>
      </c>
      <c r="M75" s="60">
        <f t="shared" si="193"/>
        <v>0</v>
      </c>
      <c r="N75" s="60">
        <f t="shared" si="193"/>
        <v>0</v>
      </c>
      <c r="O75" s="60">
        <f t="shared" si="193"/>
        <v>0</v>
      </c>
      <c r="P75" s="60">
        <f t="shared" si="193"/>
        <v>0</v>
      </c>
      <c r="Q75" s="60">
        <f t="shared" si="193"/>
        <v>0</v>
      </c>
      <c r="R75" s="60">
        <f t="shared" si="193"/>
        <v>0</v>
      </c>
      <c r="S75" s="60">
        <f t="shared" si="193"/>
        <v>0</v>
      </c>
      <c r="T75" s="60">
        <f t="shared" si="193"/>
        <v>0</v>
      </c>
      <c r="U75" s="60">
        <f t="shared" si="193"/>
        <v>0</v>
      </c>
      <c r="V75" s="60">
        <f t="shared" si="193"/>
        <v>0</v>
      </c>
      <c r="W75" s="60">
        <f t="shared" si="193"/>
        <v>0</v>
      </c>
      <c r="X75" s="60">
        <f t="shared" si="193"/>
        <v>0</v>
      </c>
      <c r="Y75" s="60">
        <f t="shared" si="193"/>
        <v>0</v>
      </c>
      <c r="Z75" s="60">
        <f t="shared" si="193"/>
        <v>0</v>
      </c>
      <c r="AA75" s="60">
        <f t="shared" si="193"/>
        <v>0</v>
      </c>
      <c r="AB75" s="60">
        <f t="shared" si="193"/>
        <v>0</v>
      </c>
      <c r="AC75" s="60">
        <f t="shared" si="193"/>
        <v>0</v>
      </c>
      <c r="AD75" s="60">
        <f t="shared" si="193"/>
        <v>0</v>
      </c>
      <c r="AE75" s="60">
        <f t="shared" si="193"/>
        <v>0</v>
      </c>
      <c r="AF75" s="60">
        <f t="shared" si="193"/>
        <v>0</v>
      </c>
      <c r="AG75" s="60">
        <f t="shared" si="193"/>
        <v>0</v>
      </c>
      <c r="AH75" s="60">
        <f t="shared" si="193"/>
        <v>0</v>
      </c>
      <c r="AI75" s="60">
        <f t="shared" ref="AI75:BN75" si="194">$D$46*AI$50*AI122</f>
        <v>0</v>
      </c>
      <c r="AJ75" s="60">
        <f t="shared" si="194"/>
        <v>0</v>
      </c>
      <c r="AK75" s="60">
        <f t="shared" si="194"/>
        <v>0</v>
      </c>
      <c r="AL75" s="60">
        <f t="shared" si="194"/>
        <v>0</v>
      </c>
      <c r="AM75" s="60">
        <f t="shared" si="194"/>
        <v>0</v>
      </c>
      <c r="AN75" s="60">
        <f t="shared" si="194"/>
        <v>0</v>
      </c>
      <c r="AO75" s="60">
        <f t="shared" si="194"/>
        <v>0</v>
      </c>
      <c r="AP75" s="60">
        <f t="shared" si="194"/>
        <v>0</v>
      </c>
      <c r="AQ75" s="60">
        <f t="shared" si="194"/>
        <v>0</v>
      </c>
      <c r="AR75" s="60">
        <f t="shared" si="194"/>
        <v>0</v>
      </c>
      <c r="AS75" s="60">
        <f t="shared" si="194"/>
        <v>0</v>
      </c>
      <c r="AT75" s="60">
        <f t="shared" si="194"/>
        <v>0</v>
      </c>
      <c r="AU75" s="60">
        <f t="shared" si="194"/>
        <v>0</v>
      </c>
      <c r="AV75" s="60">
        <f t="shared" si="194"/>
        <v>0</v>
      </c>
      <c r="AW75" s="60">
        <f t="shared" si="194"/>
        <v>0</v>
      </c>
      <c r="AX75" s="60">
        <f t="shared" si="194"/>
        <v>0</v>
      </c>
      <c r="AY75" s="60">
        <f t="shared" si="194"/>
        <v>0</v>
      </c>
      <c r="AZ75" s="60">
        <f t="shared" si="194"/>
        <v>0</v>
      </c>
      <c r="BA75" s="60">
        <f t="shared" si="194"/>
        <v>0</v>
      </c>
      <c r="BB75" s="60">
        <f t="shared" si="194"/>
        <v>0</v>
      </c>
      <c r="BC75" s="60">
        <f t="shared" si="194"/>
        <v>0</v>
      </c>
      <c r="BD75" s="60">
        <f t="shared" si="194"/>
        <v>0</v>
      </c>
      <c r="BE75" s="60">
        <f t="shared" si="194"/>
        <v>0</v>
      </c>
      <c r="BF75" s="60">
        <f t="shared" si="194"/>
        <v>0</v>
      </c>
      <c r="BG75" s="60">
        <f t="shared" si="194"/>
        <v>0</v>
      </c>
      <c r="BH75" s="60">
        <f t="shared" si="194"/>
        <v>0</v>
      </c>
      <c r="BI75" s="60">
        <f t="shared" si="194"/>
        <v>0</v>
      </c>
      <c r="BJ75" s="60">
        <f t="shared" si="194"/>
        <v>0</v>
      </c>
      <c r="BK75" s="60">
        <f t="shared" si="194"/>
        <v>0</v>
      </c>
      <c r="BL75" s="60">
        <f t="shared" si="194"/>
        <v>0</v>
      </c>
      <c r="BM75" s="60">
        <f t="shared" si="194"/>
        <v>0</v>
      </c>
      <c r="BN75" s="60">
        <f t="shared" si="194"/>
        <v>0</v>
      </c>
      <c r="BO75" s="60">
        <f t="shared" ref="BO75:CC75" si="195">$D$46*BO$50*BO122</f>
        <v>0</v>
      </c>
      <c r="BP75" s="60">
        <f t="shared" si="195"/>
        <v>0</v>
      </c>
      <c r="BQ75" s="60">
        <f t="shared" si="195"/>
        <v>0</v>
      </c>
      <c r="BR75" s="60">
        <f t="shared" si="195"/>
        <v>0</v>
      </c>
      <c r="BS75" s="60">
        <f t="shared" si="195"/>
        <v>0</v>
      </c>
      <c r="BT75" s="60">
        <f t="shared" si="195"/>
        <v>0</v>
      </c>
      <c r="BU75" s="60">
        <f t="shared" si="195"/>
        <v>0</v>
      </c>
      <c r="BV75" s="60">
        <f t="shared" si="195"/>
        <v>0</v>
      </c>
      <c r="BW75" s="60">
        <f t="shared" si="195"/>
        <v>0</v>
      </c>
      <c r="BX75" s="60">
        <f t="shared" si="195"/>
        <v>0</v>
      </c>
      <c r="BY75" s="60">
        <f t="shared" si="195"/>
        <v>0</v>
      </c>
      <c r="BZ75" s="60">
        <f t="shared" si="195"/>
        <v>0</v>
      </c>
      <c r="CA75" s="60">
        <f t="shared" si="195"/>
        <v>0</v>
      </c>
      <c r="CB75" s="60">
        <f t="shared" si="195"/>
        <v>0</v>
      </c>
      <c r="CC75" s="60">
        <f t="shared" si="195"/>
        <v>0</v>
      </c>
      <c r="CD75" s="60">
        <f t="shared" si="74"/>
        <v>0</v>
      </c>
      <c r="CE75" s="60">
        <f t="shared" si="75"/>
        <v>0</v>
      </c>
      <c r="CF75" s="60">
        <f t="shared" si="76"/>
        <v>0</v>
      </c>
      <c r="CG75" s="60">
        <f t="shared" si="77"/>
        <v>0</v>
      </c>
      <c r="CH75" s="60">
        <f t="shared" si="78"/>
        <v>0</v>
      </c>
      <c r="CI75" s="60">
        <f t="shared" si="79"/>
        <v>0</v>
      </c>
      <c r="CJ75" s="60">
        <f t="shared" si="80"/>
        <v>0</v>
      </c>
      <c r="CK75" s="60">
        <f t="shared" si="81"/>
        <v>0</v>
      </c>
      <c r="CL75" s="60">
        <f t="shared" si="82"/>
        <v>0</v>
      </c>
      <c r="CM75" s="60">
        <f t="shared" si="83"/>
        <v>0</v>
      </c>
      <c r="CN75" s="60">
        <f t="shared" si="84"/>
        <v>0</v>
      </c>
      <c r="CO75" s="60">
        <f t="shared" si="85"/>
        <v>0</v>
      </c>
      <c r="CP75" s="60">
        <f t="shared" si="86"/>
        <v>0</v>
      </c>
      <c r="CQ75" s="60">
        <f t="shared" si="87"/>
        <v>0</v>
      </c>
      <c r="CR75" s="60">
        <f t="shared" si="88"/>
        <v>0</v>
      </c>
      <c r="CS75" s="60">
        <f t="shared" si="89"/>
        <v>0</v>
      </c>
      <c r="CT75" s="60">
        <f t="shared" si="90"/>
        <v>0</v>
      </c>
      <c r="CU75" s="60">
        <f t="shared" si="91"/>
        <v>0</v>
      </c>
      <c r="CV75" s="60">
        <f t="shared" si="92"/>
        <v>0</v>
      </c>
      <c r="CW75" s="60">
        <f t="shared" si="93"/>
        <v>0</v>
      </c>
      <c r="CX75" s="60">
        <f t="shared" si="94"/>
        <v>0</v>
      </c>
      <c r="CY75" s="60">
        <f t="shared" si="95"/>
        <v>0</v>
      </c>
      <c r="CZ75" s="60">
        <f t="shared" si="96"/>
        <v>0</v>
      </c>
      <c r="DA75" s="60">
        <f t="shared" si="97"/>
        <v>0</v>
      </c>
      <c r="DB75" s="60">
        <f t="shared" si="98"/>
        <v>0</v>
      </c>
      <c r="DC75" s="60">
        <f t="shared" si="99"/>
        <v>0</v>
      </c>
      <c r="DD75" s="60">
        <f t="shared" si="100"/>
        <v>0</v>
      </c>
      <c r="DE75" s="60">
        <f t="shared" si="101"/>
        <v>0</v>
      </c>
      <c r="DF75" s="60">
        <f t="shared" si="102"/>
        <v>0</v>
      </c>
      <c r="DG75" s="60">
        <f t="shared" si="103"/>
        <v>0</v>
      </c>
      <c r="DH75" s="60">
        <f t="shared" si="104"/>
        <v>0</v>
      </c>
      <c r="DI75" s="60">
        <f t="shared" si="105"/>
        <v>0</v>
      </c>
      <c r="DJ75" s="60">
        <f t="shared" si="106"/>
        <v>0</v>
      </c>
      <c r="DK75" s="60">
        <f t="shared" si="107"/>
        <v>0</v>
      </c>
      <c r="DL75" s="60">
        <f t="shared" si="108"/>
        <v>0</v>
      </c>
      <c r="DM75" s="60">
        <f t="shared" si="109"/>
        <v>0</v>
      </c>
      <c r="DN75" s="60">
        <f t="shared" si="110"/>
        <v>0</v>
      </c>
      <c r="DO75" s="60">
        <f t="shared" si="111"/>
        <v>0</v>
      </c>
      <c r="DP75" s="60">
        <f t="shared" si="112"/>
        <v>0</v>
      </c>
      <c r="DQ75" s="60">
        <f t="shared" si="113"/>
        <v>0</v>
      </c>
      <c r="DR75" s="60">
        <f t="shared" si="114"/>
        <v>0</v>
      </c>
      <c r="DS75" s="60">
        <f t="shared" si="115"/>
        <v>0</v>
      </c>
      <c r="DT75" s="60">
        <f t="shared" si="116"/>
        <v>0</v>
      </c>
      <c r="DU75" s="60">
        <f t="shared" si="117"/>
        <v>0</v>
      </c>
      <c r="DV75" s="60">
        <f t="shared" si="118"/>
        <v>0</v>
      </c>
      <c r="DW75" s="60">
        <f t="shared" si="119"/>
        <v>0</v>
      </c>
      <c r="DX75" s="60">
        <f t="shared" si="120"/>
        <v>0</v>
      </c>
      <c r="DY75" s="60">
        <f t="shared" si="121"/>
        <v>0</v>
      </c>
      <c r="DZ75" s="60">
        <f t="shared" si="122"/>
        <v>0</v>
      </c>
      <c r="EA75" s="60">
        <f t="shared" si="123"/>
        <v>0</v>
      </c>
      <c r="EB75" s="60">
        <f t="shared" si="124"/>
        <v>0</v>
      </c>
      <c r="EC75" s="60">
        <f t="shared" si="125"/>
        <v>0</v>
      </c>
      <c r="ED75" s="60">
        <f t="shared" si="126"/>
        <v>0</v>
      </c>
      <c r="EE75" s="60">
        <f t="shared" si="127"/>
        <v>0</v>
      </c>
      <c r="EF75" s="60">
        <f t="shared" si="128"/>
        <v>0</v>
      </c>
      <c r="EG75" s="61">
        <f t="shared" si="129"/>
        <v>0</v>
      </c>
    </row>
    <row r="76" spans="1:137">
      <c r="A76" s="36" t="s">
        <v>71</v>
      </c>
      <c r="B76" s="37" t="s">
        <v>140</v>
      </c>
      <c r="C76" s="60">
        <f t="shared" ref="C76:AH76" si="196">$D$46*C$50*C123</f>
        <v>0</v>
      </c>
      <c r="D76" s="60">
        <f t="shared" si="196"/>
        <v>0</v>
      </c>
      <c r="E76" s="60">
        <f t="shared" si="196"/>
        <v>0</v>
      </c>
      <c r="F76" s="60">
        <f t="shared" si="196"/>
        <v>0</v>
      </c>
      <c r="G76" s="60">
        <f t="shared" si="196"/>
        <v>0</v>
      </c>
      <c r="H76" s="60">
        <f t="shared" si="196"/>
        <v>0</v>
      </c>
      <c r="I76" s="60">
        <f t="shared" si="196"/>
        <v>0</v>
      </c>
      <c r="J76" s="60">
        <f t="shared" si="196"/>
        <v>0</v>
      </c>
      <c r="K76" s="60">
        <f t="shared" si="196"/>
        <v>0</v>
      </c>
      <c r="L76" s="60">
        <f t="shared" si="196"/>
        <v>0</v>
      </c>
      <c r="M76" s="60">
        <f t="shared" si="196"/>
        <v>0</v>
      </c>
      <c r="N76" s="60">
        <f t="shared" si="196"/>
        <v>0</v>
      </c>
      <c r="O76" s="60">
        <f t="shared" si="196"/>
        <v>0</v>
      </c>
      <c r="P76" s="60">
        <f t="shared" si="196"/>
        <v>0</v>
      </c>
      <c r="Q76" s="60">
        <f t="shared" si="196"/>
        <v>0</v>
      </c>
      <c r="R76" s="60">
        <f t="shared" si="196"/>
        <v>0</v>
      </c>
      <c r="S76" s="60">
        <f t="shared" si="196"/>
        <v>0</v>
      </c>
      <c r="T76" s="60">
        <f t="shared" si="196"/>
        <v>0</v>
      </c>
      <c r="U76" s="60">
        <f t="shared" si="196"/>
        <v>0</v>
      </c>
      <c r="V76" s="60">
        <f t="shared" si="196"/>
        <v>0</v>
      </c>
      <c r="W76" s="60">
        <f t="shared" si="196"/>
        <v>0</v>
      </c>
      <c r="X76" s="60">
        <f t="shared" si="196"/>
        <v>0</v>
      </c>
      <c r="Y76" s="60">
        <f t="shared" si="196"/>
        <v>0</v>
      </c>
      <c r="Z76" s="60">
        <f t="shared" si="196"/>
        <v>0</v>
      </c>
      <c r="AA76" s="60">
        <f t="shared" si="196"/>
        <v>0</v>
      </c>
      <c r="AB76" s="60">
        <f t="shared" si="196"/>
        <v>0</v>
      </c>
      <c r="AC76" s="60">
        <f t="shared" si="196"/>
        <v>0</v>
      </c>
      <c r="AD76" s="60">
        <f t="shared" si="196"/>
        <v>0</v>
      </c>
      <c r="AE76" s="60">
        <f t="shared" si="196"/>
        <v>0</v>
      </c>
      <c r="AF76" s="60">
        <f t="shared" si="196"/>
        <v>0</v>
      </c>
      <c r="AG76" s="60">
        <f t="shared" si="196"/>
        <v>0</v>
      </c>
      <c r="AH76" s="60">
        <f t="shared" si="196"/>
        <v>0</v>
      </c>
      <c r="AI76" s="60">
        <f t="shared" ref="AI76:BN76" si="197">$D$46*AI$50*AI123</f>
        <v>0</v>
      </c>
      <c r="AJ76" s="60">
        <f t="shared" si="197"/>
        <v>0</v>
      </c>
      <c r="AK76" s="60">
        <f t="shared" si="197"/>
        <v>0</v>
      </c>
      <c r="AL76" s="60">
        <f t="shared" si="197"/>
        <v>0</v>
      </c>
      <c r="AM76" s="60">
        <f t="shared" si="197"/>
        <v>0</v>
      </c>
      <c r="AN76" s="60">
        <f t="shared" si="197"/>
        <v>0</v>
      </c>
      <c r="AO76" s="60">
        <f t="shared" si="197"/>
        <v>0</v>
      </c>
      <c r="AP76" s="60">
        <f t="shared" si="197"/>
        <v>0</v>
      </c>
      <c r="AQ76" s="60">
        <f t="shared" si="197"/>
        <v>0</v>
      </c>
      <c r="AR76" s="60">
        <f t="shared" si="197"/>
        <v>0</v>
      </c>
      <c r="AS76" s="60">
        <f t="shared" si="197"/>
        <v>0</v>
      </c>
      <c r="AT76" s="60">
        <f t="shared" si="197"/>
        <v>0</v>
      </c>
      <c r="AU76" s="60">
        <f t="shared" si="197"/>
        <v>0</v>
      </c>
      <c r="AV76" s="60">
        <f t="shared" si="197"/>
        <v>0</v>
      </c>
      <c r="AW76" s="60">
        <f t="shared" si="197"/>
        <v>0</v>
      </c>
      <c r="AX76" s="60">
        <f t="shared" si="197"/>
        <v>0</v>
      </c>
      <c r="AY76" s="60">
        <f t="shared" si="197"/>
        <v>0</v>
      </c>
      <c r="AZ76" s="60">
        <f t="shared" si="197"/>
        <v>0</v>
      </c>
      <c r="BA76" s="60">
        <f t="shared" si="197"/>
        <v>0</v>
      </c>
      <c r="BB76" s="60">
        <f t="shared" si="197"/>
        <v>0</v>
      </c>
      <c r="BC76" s="60">
        <f t="shared" si="197"/>
        <v>0</v>
      </c>
      <c r="BD76" s="60">
        <f t="shared" si="197"/>
        <v>0</v>
      </c>
      <c r="BE76" s="60">
        <f t="shared" si="197"/>
        <v>0</v>
      </c>
      <c r="BF76" s="60">
        <f t="shared" si="197"/>
        <v>0</v>
      </c>
      <c r="BG76" s="60">
        <f t="shared" si="197"/>
        <v>0</v>
      </c>
      <c r="BH76" s="60">
        <f t="shared" si="197"/>
        <v>0</v>
      </c>
      <c r="BI76" s="60">
        <f t="shared" si="197"/>
        <v>0</v>
      </c>
      <c r="BJ76" s="60">
        <f t="shared" si="197"/>
        <v>0</v>
      </c>
      <c r="BK76" s="60">
        <f t="shared" si="197"/>
        <v>0</v>
      </c>
      <c r="BL76" s="60">
        <f t="shared" si="197"/>
        <v>0</v>
      </c>
      <c r="BM76" s="60">
        <f t="shared" si="197"/>
        <v>0</v>
      </c>
      <c r="BN76" s="60">
        <f t="shared" si="197"/>
        <v>0</v>
      </c>
      <c r="BO76" s="60">
        <f t="shared" ref="BO76:CC76" si="198">$D$46*BO$50*BO123</f>
        <v>0</v>
      </c>
      <c r="BP76" s="60">
        <f t="shared" si="198"/>
        <v>0</v>
      </c>
      <c r="BQ76" s="60">
        <f t="shared" si="198"/>
        <v>0</v>
      </c>
      <c r="BR76" s="60">
        <f t="shared" si="198"/>
        <v>0</v>
      </c>
      <c r="BS76" s="60">
        <f t="shared" si="198"/>
        <v>0</v>
      </c>
      <c r="BT76" s="60">
        <f t="shared" si="198"/>
        <v>0</v>
      </c>
      <c r="BU76" s="60">
        <f t="shared" si="198"/>
        <v>0</v>
      </c>
      <c r="BV76" s="60">
        <f t="shared" si="198"/>
        <v>0</v>
      </c>
      <c r="BW76" s="60">
        <f t="shared" si="198"/>
        <v>0</v>
      </c>
      <c r="BX76" s="60">
        <f t="shared" si="198"/>
        <v>0</v>
      </c>
      <c r="BY76" s="60">
        <f t="shared" si="198"/>
        <v>0</v>
      </c>
      <c r="BZ76" s="60">
        <f t="shared" si="198"/>
        <v>0</v>
      </c>
      <c r="CA76" s="60">
        <f t="shared" si="198"/>
        <v>0</v>
      </c>
      <c r="CB76" s="60">
        <f t="shared" si="198"/>
        <v>0</v>
      </c>
      <c r="CC76" s="60">
        <f t="shared" si="198"/>
        <v>0</v>
      </c>
      <c r="CD76" s="60">
        <f t="shared" si="74"/>
        <v>0</v>
      </c>
      <c r="CE76" s="60">
        <f t="shared" si="75"/>
        <v>0</v>
      </c>
      <c r="CF76" s="60">
        <f t="shared" si="76"/>
        <v>0</v>
      </c>
      <c r="CG76" s="60">
        <f t="shared" si="77"/>
        <v>0</v>
      </c>
      <c r="CH76" s="60">
        <f t="shared" si="78"/>
        <v>0</v>
      </c>
      <c r="CI76" s="60">
        <f t="shared" si="79"/>
        <v>0</v>
      </c>
      <c r="CJ76" s="60">
        <f t="shared" si="80"/>
        <v>0</v>
      </c>
      <c r="CK76" s="60">
        <f t="shared" si="81"/>
        <v>0</v>
      </c>
      <c r="CL76" s="60">
        <f t="shared" si="82"/>
        <v>0</v>
      </c>
      <c r="CM76" s="60">
        <f t="shared" si="83"/>
        <v>0</v>
      </c>
      <c r="CN76" s="60">
        <f t="shared" si="84"/>
        <v>0</v>
      </c>
      <c r="CO76" s="60">
        <f t="shared" si="85"/>
        <v>0</v>
      </c>
      <c r="CP76" s="60">
        <f t="shared" si="86"/>
        <v>0</v>
      </c>
      <c r="CQ76" s="60">
        <f t="shared" si="87"/>
        <v>0</v>
      </c>
      <c r="CR76" s="60">
        <f t="shared" si="88"/>
        <v>0</v>
      </c>
      <c r="CS76" s="60">
        <f t="shared" si="89"/>
        <v>0</v>
      </c>
      <c r="CT76" s="60">
        <f t="shared" si="90"/>
        <v>0</v>
      </c>
      <c r="CU76" s="60">
        <f t="shared" si="91"/>
        <v>0</v>
      </c>
      <c r="CV76" s="60">
        <f t="shared" si="92"/>
        <v>0</v>
      </c>
      <c r="CW76" s="60">
        <f t="shared" si="93"/>
        <v>0</v>
      </c>
      <c r="CX76" s="60">
        <f t="shared" si="94"/>
        <v>0</v>
      </c>
      <c r="CY76" s="60">
        <f t="shared" si="95"/>
        <v>0</v>
      </c>
      <c r="CZ76" s="60">
        <f t="shared" si="96"/>
        <v>0</v>
      </c>
      <c r="DA76" s="60">
        <f t="shared" si="97"/>
        <v>0</v>
      </c>
      <c r="DB76" s="60">
        <f t="shared" si="98"/>
        <v>0</v>
      </c>
      <c r="DC76" s="60">
        <f t="shared" si="99"/>
        <v>0</v>
      </c>
      <c r="DD76" s="60">
        <f t="shared" si="100"/>
        <v>0</v>
      </c>
      <c r="DE76" s="60">
        <f t="shared" si="101"/>
        <v>0</v>
      </c>
      <c r="DF76" s="60">
        <f t="shared" si="102"/>
        <v>0</v>
      </c>
      <c r="DG76" s="60">
        <f t="shared" si="103"/>
        <v>0</v>
      </c>
      <c r="DH76" s="60">
        <f t="shared" si="104"/>
        <v>0</v>
      </c>
      <c r="DI76" s="60">
        <f t="shared" si="105"/>
        <v>0</v>
      </c>
      <c r="DJ76" s="60">
        <f t="shared" si="106"/>
        <v>0</v>
      </c>
      <c r="DK76" s="60">
        <f t="shared" si="107"/>
        <v>0</v>
      </c>
      <c r="DL76" s="60">
        <f t="shared" si="108"/>
        <v>0</v>
      </c>
      <c r="DM76" s="60">
        <f t="shared" si="109"/>
        <v>0</v>
      </c>
      <c r="DN76" s="60">
        <f t="shared" si="110"/>
        <v>0</v>
      </c>
      <c r="DO76" s="60">
        <f t="shared" si="111"/>
        <v>0</v>
      </c>
      <c r="DP76" s="60">
        <f t="shared" si="112"/>
        <v>0</v>
      </c>
      <c r="DQ76" s="60">
        <f t="shared" si="113"/>
        <v>0</v>
      </c>
      <c r="DR76" s="60">
        <f t="shared" si="114"/>
        <v>0</v>
      </c>
      <c r="DS76" s="60">
        <f t="shared" si="115"/>
        <v>0</v>
      </c>
      <c r="DT76" s="60">
        <f t="shared" si="116"/>
        <v>0</v>
      </c>
      <c r="DU76" s="60">
        <f t="shared" si="117"/>
        <v>0</v>
      </c>
      <c r="DV76" s="60">
        <f t="shared" si="118"/>
        <v>0</v>
      </c>
      <c r="DW76" s="60">
        <f t="shared" si="119"/>
        <v>0</v>
      </c>
      <c r="DX76" s="60">
        <f t="shared" si="120"/>
        <v>0</v>
      </c>
      <c r="DY76" s="60">
        <f t="shared" si="121"/>
        <v>0</v>
      </c>
      <c r="DZ76" s="60">
        <f t="shared" si="122"/>
        <v>0</v>
      </c>
      <c r="EA76" s="60">
        <f t="shared" si="123"/>
        <v>0</v>
      </c>
      <c r="EB76" s="60">
        <f t="shared" si="124"/>
        <v>0</v>
      </c>
      <c r="EC76" s="60">
        <f t="shared" si="125"/>
        <v>0</v>
      </c>
      <c r="ED76" s="60">
        <f t="shared" si="126"/>
        <v>0</v>
      </c>
      <c r="EE76" s="60">
        <f t="shared" si="127"/>
        <v>0</v>
      </c>
      <c r="EF76" s="60">
        <f t="shared" si="128"/>
        <v>0</v>
      </c>
      <c r="EG76" s="61">
        <f t="shared" si="129"/>
        <v>0</v>
      </c>
    </row>
    <row r="77" spans="1:137">
      <c r="A77" s="39" t="s">
        <v>72</v>
      </c>
      <c r="B77" s="40" t="s">
        <v>141</v>
      </c>
      <c r="C77" s="62">
        <f t="shared" ref="C77:AH77" si="199">$D$46*C$50*C124</f>
        <v>0</v>
      </c>
      <c r="D77" s="62">
        <f t="shared" si="199"/>
        <v>0</v>
      </c>
      <c r="E77" s="62">
        <f t="shared" si="199"/>
        <v>0</v>
      </c>
      <c r="F77" s="62">
        <f t="shared" si="199"/>
        <v>0</v>
      </c>
      <c r="G77" s="62">
        <f t="shared" si="199"/>
        <v>0</v>
      </c>
      <c r="H77" s="62">
        <f t="shared" si="199"/>
        <v>0</v>
      </c>
      <c r="I77" s="62">
        <f t="shared" si="199"/>
        <v>0</v>
      </c>
      <c r="J77" s="62">
        <f t="shared" si="199"/>
        <v>0</v>
      </c>
      <c r="K77" s="62">
        <f t="shared" si="199"/>
        <v>0</v>
      </c>
      <c r="L77" s="62">
        <f t="shared" si="199"/>
        <v>0</v>
      </c>
      <c r="M77" s="62">
        <f t="shared" si="199"/>
        <v>17000.734035566289</v>
      </c>
      <c r="N77" s="62">
        <f t="shared" si="199"/>
        <v>0</v>
      </c>
      <c r="O77" s="62">
        <f t="shared" si="199"/>
        <v>0</v>
      </c>
      <c r="P77" s="62">
        <f t="shared" si="199"/>
        <v>0</v>
      </c>
      <c r="Q77" s="62">
        <f t="shared" si="199"/>
        <v>0</v>
      </c>
      <c r="R77" s="62">
        <f t="shared" si="199"/>
        <v>0</v>
      </c>
      <c r="S77" s="62">
        <f t="shared" si="199"/>
        <v>0</v>
      </c>
      <c r="T77" s="62">
        <f t="shared" si="199"/>
        <v>0</v>
      </c>
      <c r="U77" s="62">
        <f t="shared" si="199"/>
        <v>0</v>
      </c>
      <c r="V77" s="62">
        <f t="shared" si="199"/>
        <v>0</v>
      </c>
      <c r="W77" s="62">
        <f t="shared" si="199"/>
        <v>0</v>
      </c>
      <c r="X77" s="62">
        <f t="shared" si="199"/>
        <v>0</v>
      </c>
      <c r="Y77" s="62">
        <f t="shared" si="199"/>
        <v>0</v>
      </c>
      <c r="Z77" s="62">
        <f t="shared" si="199"/>
        <v>0</v>
      </c>
      <c r="AA77" s="62">
        <f t="shared" si="199"/>
        <v>0</v>
      </c>
      <c r="AB77" s="62">
        <f t="shared" si="199"/>
        <v>0</v>
      </c>
      <c r="AC77" s="62">
        <f t="shared" si="199"/>
        <v>0</v>
      </c>
      <c r="AD77" s="62">
        <f t="shared" si="199"/>
        <v>0</v>
      </c>
      <c r="AE77" s="62">
        <f t="shared" si="199"/>
        <v>0</v>
      </c>
      <c r="AF77" s="62">
        <f t="shared" si="199"/>
        <v>0</v>
      </c>
      <c r="AG77" s="62">
        <f t="shared" si="199"/>
        <v>0</v>
      </c>
      <c r="AH77" s="62">
        <f t="shared" si="199"/>
        <v>0</v>
      </c>
      <c r="AI77" s="62">
        <f t="shared" ref="AI77:BN77" si="200">$D$46*AI$50*AI124</f>
        <v>0</v>
      </c>
      <c r="AJ77" s="62">
        <f t="shared" si="200"/>
        <v>0</v>
      </c>
      <c r="AK77" s="62">
        <f t="shared" si="200"/>
        <v>0</v>
      </c>
      <c r="AL77" s="62">
        <f t="shared" si="200"/>
        <v>0</v>
      </c>
      <c r="AM77" s="62">
        <f t="shared" si="200"/>
        <v>0</v>
      </c>
      <c r="AN77" s="62">
        <f t="shared" si="200"/>
        <v>0</v>
      </c>
      <c r="AO77" s="62">
        <f t="shared" si="200"/>
        <v>0</v>
      </c>
      <c r="AP77" s="62">
        <f t="shared" si="200"/>
        <v>0</v>
      </c>
      <c r="AQ77" s="62">
        <f t="shared" si="200"/>
        <v>0</v>
      </c>
      <c r="AR77" s="62">
        <f t="shared" si="200"/>
        <v>0</v>
      </c>
      <c r="AS77" s="62">
        <f t="shared" si="200"/>
        <v>0</v>
      </c>
      <c r="AT77" s="62">
        <f t="shared" si="200"/>
        <v>0</v>
      </c>
      <c r="AU77" s="62">
        <f t="shared" si="200"/>
        <v>0</v>
      </c>
      <c r="AV77" s="62">
        <f t="shared" si="200"/>
        <v>0</v>
      </c>
      <c r="AW77" s="62">
        <f t="shared" si="200"/>
        <v>0</v>
      </c>
      <c r="AX77" s="62">
        <f t="shared" si="200"/>
        <v>0</v>
      </c>
      <c r="AY77" s="62">
        <f t="shared" si="200"/>
        <v>0</v>
      </c>
      <c r="AZ77" s="62">
        <f t="shared" si="200"/>
        <v>0</v>
      </c>
      <c r="BA77" s="62">
        <f t="shared" si="200"/>
        <v>0</v>
      </c>
      <c r="BB77" s="62">
        <f t="shared" si="200"/>
        <v>0</v>
      </c>
      <c r="BC77" s="62">
        <f t="shared" si="200"/>
        <v>0</v>
      </c>
      <c r="BD77" s="62">
        <f t="shared" si="200"/>
        <v>0</v>
      </c>
      <c r="BE77" s="62">
        <f t="shared" si="200"/>
        <v>0</v>
      </c>
      <c r="BF77" s="62">
        <f t="shared" si="200"/>
        <v>0</v>
      </c>
      <c r="BG77" s="62">
        <f t="shared" si="200"/>
        <v>0</v>
      </c>
      <c r="BH77" s="62">
        <f t="shared" si="200"/>
        <v>0</v>
      </c>
      <c r="BI77" s="62">
        <f t="shared" si="200"/>
        <v>0</v>
      </c>
      <c r="BJ77" s="62">
        <f t="shared" si="200"/>
        <v>0</v>
      </c>
      <c r="BK77" s="62">
        <f t="shared" si="200"/>
        <v>0</v>
      </c>
      <c r="BL77" s="62">
        <f t="shared" si="200"/>
        <v>0</v>
      </c>
      <c r="BM77" s="62">
        <f t="shared" si="200"/>
        <v>0</v>
      </c>
      <c r="BN77" s="62">
        <f t="shared" si="200"/>
        <v>0</v>
      </c>
      <c r="BO77" s="62">
        <f t="shared" ref="BO77:CC77" si="201">$D$46*BO$50*BO124</f>
        <v>0</v>
      </c>
      <c r="BP77" s="62">
        <f t="shared" si="201"/>
        <v>0</v>
      </c>
      <c r="BQ77" s="62">
        <f t="shared" si="201"/>
        <v>0</v>
      </c>
      <c r="BR77" s="62">
        <f t="shared" si="201"/>
        <v>0</v>
      </c>
      <c r="BS77" s="62">
        <f t="shared" si="201"/>
        <v>0</v>
      </c>
      <c r="BT77" s="62">
        <f t="shared" si="201"/>
        <v>0</v>
      </c>
      <c r="BU77" s="62">
        <f t="shared" si="201"/>
        <v>0</v>
      </c>
      <c r="BV77" s="62">
        <f t="shared" si="201"/>
        <v>0</v>
      </c>
      <c r="BW77" s="62">
        <f t="shared" si="201"/>
        <v>0</v>
      </c>
      <c r="BX77" s="62">
        <f t="shared" si="201"/>
        <v>0</v>
      </c>
      <c r="BY77" s="62">
        <f t="shared" si="201"/>
        <v>0</v>
      </c>
      <c r="BZ77" s="62">
        <f t="shared" si="201"/>
        <v>0</v>
      </c>
      <c r="CA77" s="62">
        <f t="shared" si="201"/>
        <v>0</v>
      </c>
      <c r="CB77" s="62">
        <f t="shared" si="201"/>
        <v>0</v>
      </c>
      <c r="CC77" s="62">
        <f t="shared" si="201"/>
        <v>0</v>
      </c>
      <c r="CD77" s="62">
        <f t="shared" si="74"/>
        <v>0</v>
      </c>
      <c r="CE77" s="62">
        <f t="shared" si="75"/>
        <v>0</v>
      </c>
      <c r="CF77" s="62">
        <f t="shared" si="76"/>
        <v>0</v>
      </c>
      <c r="CG77" s="62">
        <f t="shared" si="77"/>
        <v>0</v>
      </c>
      <c r="CH77" s="62">
        <f t="shared" si="78"/>
        <v>0</v>
      </c>
      <c r="CI77" s="62">
        <f t="shared" si="79"/>
        <v>0</v>
      </c>
      <c r="CJ77" s="62">
        <f t="shared" si="80"/>
        <v>0</v>
      </c>
      <c r="CK77" s="62">
        <f t="shared" si="81"/>
        <v>0</v>
      </c>
      <c r="CL77" s="62">
        <f t="shared" si="82"/>
        <v>0</v>
      </c>
      <c r="CM77" s="62">
        <f t="shared" si="83"/>
        <v>0</v>
      </c>
      <c r="CN77" s="62">
        <f t="shared" si="84"/>
        <v>0</v>
      </c>
      <c r="CO77" s="62">
        <f t="shared" si="85"/>
        <v>0</v>
      </c>
      <c r="CP77" s="62">
        <f t="shared" si="86"/>
        <v>0</v>
      </c>
      <c r="CQ77" s="62">
        <f t="shared" si="87"/>
        <v>0</v>
      </c>
      <c r="CR77" s="62">
        <f t="shared" si="88"/>
        <v>0</v>
      </c>
      <c r="CS77" s="62">
        <f t="shared" si="89"/>
        <v>0</v>
      </c>
      <c r="CT77" s="62">
        <f t="shared" si="90"/>
        <v>0</v>
      </c>
      <c r="CU77" s="62">
        <f t="shared" si="91"/>
        <v>0</v>
      </c>
      <c r="CV77" s="62">
        <f t="shared" si="92"/>
        <v>0</v>
      </c>
      <c r="CW77" s="62">
        <f t="shared" si="93"/>
        <v>0</v>
      </c>
      <c r="CX77" s="62">
        <f t="shared" si="94"/>
        <v>0</v>
      </c>
      <c r="CY77" s="62">
        <f t="shared" si="95"/>
        <v>0</v>
      </c>
      <c r="CZ77" s="62">
        <f t="shared" si="96"/>
        <v>0</v>
      </c>
      <c r="DA77" s="62">
        <f t="shared" si="97"/>
        <v>0</v>
      </c>
      <c r="DB77" s="62">
        <f t="shared" si="98"/>
        <v>0</v>
      </c>
      <c r="DC77" s="62">
        <f t="shared" si="99"/>
        <v>0</v>
      </c>
      <c r="DD77" s="62">
        <f t="shared" si="100"/>
        <v>0</v>
      </c>
      <c r="DE77" s="62">
        <f t="shared" si="101"/>
        <v>0</v>
      </c>
      <c r="DF77" s="62">
        <f t="shared" si="102"/>
        <v>0</v>
      </c>
      <c r="DG77" s="62">
        <f t="shared" si="103"/>
        <v>0</v>
      </c>
      <c r="DH77" s="62">
        <f t="shared" si="104"/>
        <v>0</v>
      </c>
      <c r="DI77" s="62">
        <f t="shared" si="105"/>
        <v>0</v>
      </c>
      <c r="DJ77" s="62">
        <f t="shared" si="106"/>
        <v>0</v>
      </c>
      <c r="DK77" s="62">
        <f t="shared" si="107"/>
        <v>0</v>
      </c>
      <c r="DL77" s="62">
        <f t="shared" si="108"/>
        <v>0</v>
      </c>
      <c r="DM77" s="62">
        <f t="shared" si="109"/>
        <v>0</v>
      </c>
      <c r="DN77" s="62">
        <f t="shared" si="110"/>
        <v>0</v>
      </c>
      <c r="DO77" s="62">
        <f t="shared" si="111"/>
        <v>0</v>
      </c>
      <c r="DP77" s="62">
        <f t="shared" si="112"/>
        <v>0</v>
      </c>
      <c r="DQ77" s="62">
        <f t="shared" si="113"/>
        <v>0</v>
      </c>
      <c r="DR77" s="62">
        <f t="shared" si="114"/>
        <v>0</v>
      </c>
      <c r="DS77" s="62">
        <f t="shared" si="115"/>
        <v>0</v>
      </c>
      <c r="DT77" s="62">
        <f t="shared" si="116"/>
        <v>0</v>
      </c>
      <c r="DU77" s="62">
        <f t="shared" si="117"/>
        <v>0</v>
      </c>
      <c r="DV77" s="62">
        <f t="shared" si="118"/>
        <v>0</v>
      </c>
      <c r="DW77" s="62">
        <f t="shared" si="119"/>
        <v>0</v>
      </c>
      <c r="DX77" s="62">
        <f t="shared" si="120"/>
        <v>0</v>
      </c>
      <c r="DY77" s="62">
        <f t="shared" si="121"/>
        <v>0</v>
      </c>
      <c r="DZ77" s="62">
        <f t="shared" si="122"/>
        <v>0</v>
      </c>
      <c r="EA77" s="62">
        <f t="shared" si="123"/>
        <v>0</v>
      </c>
      <c r="EB77" s="62">
        <f t="shared" si="124"/>
        <v>0</v>
      </c>
      <c r="EC77" s="62">
        <f t="shared" si="125"/>
        <v>0</v>
      </c>
      <c r="ED77" s="62">
        <f t="shared" si="126"/>
        <v>0</v>
      </c>
      <c r="EE77" s="62">
        <f t="shared" si="127"/>
        <v>0</v>
      </c>
      <c r="EF77" s="62">
        <f t="shared" si="128"/>
        <v>0</v>
      </c>
      <c r="EG77" s="63">
        <f t="shared" si="129"/>
        <v>0</v>
      </c>
    </row>
    <row r="78" spans="1:137">
      <c r="A78" s="36" t="s">
        <v>73</v>
      </c>
      <c r="B78" s="37" t="s">
        <v>142</v>
      </c>
      <c r="C78" s="60">
        <f t="shared" ref="C78:AH78" si="202">$D$46*C$50*C125</f>
        <v>0</v>
      </c>
      <c r="D78" s="60">
        <f t="shared" si="202"/>
        <v>0</v>
      </c>
      <c r="E78" s="60">
        <f t="shared" si="202"/>
        <v>0</v>
      </c>
      <c r="F78" s="60">
        <f t="shared" si="202"/>
        <v>0</v>
      </c>
      <c r="G78" s="60">
        <f t="shared" si="202"/>
        <v>0</v>
      </c>
      <c r="H78" s="60">
        <f t="shared" si="202"/>
        <v>0</v>
      </c>
      <c r="I78" s="60">
        <f t="shared" si="202"/>
        <v>0</v>
      </c>
      <c r="J78" s="60">
        <f t="shared" si="202"/>
        <v>0</v>
      </c>
      <c r="K78" s="60">
        <f t="shared" si="202"/>
        <v>0</v>
      </c>
      <c r="L78" s="60">
        <f t="shared" si="202"/>
        <v>0</v>
      </c>
      <c r="M78" s="60">
        <f t="shared" si="202"/>
        <v>0</v>
      </c>
      <c r="N78" s="60">
        <f t="shared" si="202"/>
        <v>0</v>
      </c>
      <c r="O78" s="60">
        <f t="shared" si="202"/>
        <v>0</v>
      </c>
      <c r="P78" s="60">
        <f t="shared" si="202"/>
        <v>0</v>
      </c>
      <c r="Q78" s="60">
        <f t="shared" si="202"/>
        <v>0</v>
      </c>
      <c r="R78" s="60">
        <f t="shared" si="202"/>
        <v>0</v>
      </c>
      <c r="S78" s="60">
        <f t="shared" si="202"/>
        <v>0</v>
      </c>
      <c r="T78" s="60">
        <f t="shared" si="202"/>
        <v>0</v>
      </c>
      <c r="U78" s="60">
        <f t="shared" si="202"/>
        <v>0</v>
      </c>
      <c r="V78" s="60">
        <f t="shared" si="202"/>
        <v>0</v>
      </c>
      <c r="W78" s="60">
        <f t="shared" si="202"/>
        <v>0</v>
      </c>
      <c r="X78" s="60">
        <f t="shared" si="202"/>
        <v>0</v>
      </c>
      <c r="Y78" s="60">
        <f t="shared" si="202"/>
        <v>0</v>
      </c>
      <c r="Z78" s="60">
        <f t="shared" si="202"/>
        <v>0</v>
      </c>
      <c r="AA78" s="60">
        <f t="shared" si="202"/>
        <v>0</v>
      </c>
      <c r="AB78" s="60">
        <f t="shared" si="202"/>
        <v>0</v>
      </c>
      <c r="AC78" s="60">
        <f t="shared" si="202"/>
        <v>0</v>
      </c>
      <c r="AD78" s="60">
        <f t="shared" si="202"/>
        <v>0</v>
      </c>
      <c r="AE78" s="60">
        <f t="shared" si="202"/>
        <v>0</v>
      </c>
      <c r="AF78" s="60">
        <f t="shared" si="202"/>
        <v>0</v>
      </c>
      <c r="AG78" s="60">
        <f t="shared" si="202"/>
        <v>0</v>
      </c>
      <c r="AH78" s="60">
        <f t="shared" si="202"/>
        <v>0</v>
      </c>
      <c r="AI78" s="60">
        <f t="shared" ref="AI78:BN78" si="203">$D$46*AI$50*AI125</f>
        <v>0</v>
      </c>
      <c r="AJ78" s="60">
        <f t="shared" si="203"/>
        <v>0</v>
      </c>
      <c r="AK78" s="60">
        <f t="shared" si="203"/>
        <v>0</v>
      </c>
      <c r="AL78" s="60">
        <f t="shared" si="203"/>
        <v>0</v>
      </c>
      <c r="AM78" s="60">
        <f t="shared" si="203"/>
        <v>0</v>
      </c>
      <c r="AN78" s="60">
        <f t="shared" si="203"/>
        <v>0</v>
      </c>
      <c r="AO78" s="60">
        <f t="shared" si="203"/>
        <v>0</v>
      </c>
      <c r="AP78" s="60">
        <f t="shared" si="203"/>
        <v>0</v>
      </c>
      <c r="AQ78" s="60">
        <f t="shared" si="203"/>
        <v>0</v>
      </c>
      <c r="AR78" s="60">
        <f t="shared" si="203"/>
        <v>0</v>
      </c>
      <c r="AS78" s="60">
        <f t="shared" si="203"/>
        <v>0</v>
      </c>
      <c r="AT78" s="60">
        <f t="shared" si="203"/>
        <v>0</v>
      </c>
      <c r="AU78" s="60">
        <f t="shared" si="203"/>
        <v>0</v>
      </c>
      <c r="AV78" s="60">
        <f t="shared" si="203"/>
        <v>0</v>
      </c>
      <c r="AW78" s="60">
        <f t="shared" si="203"/>
        <v>0</v>
      </c>
      <c r="AX78" s="60">
        <f t="shared" si="203"/>
        <v>0</v>
      </c>
      <c r="AY78" s="60">
        <f t="shared" si="203"/>
        <v>0</v>
      </c>
      <c r="AZ78" s="60">
        <f t="shared" si="203"/>
        <v>0</v>
      </c>
      <c r="BA78" s="60">
        <f t="shared" si="203"/>
        <v>0</v>
      </c>
      <c r="BB78" s="60">
        <f t="shared" si="203"/>
        <v>0</v>
      </c>
      <c r="BC78" s="60">
        <f t="shared" si="203"/>
        <v>0</v>
      </c>
      <c r="BD78" s="60">
        <f t="shared" si="203"/>
        <v>0</v>
      </c>
      <c r="BE78" s="60">
        <f t="shared" si="203"/>
        <v>0</v>
      </c>
      <c r="BF78" s="60">
        <f t="shared" si="203"/>
        <v>0</v>
      </c>
      <c r="BG78" s="60">
        <f t="shared" si="203"/>
        <v>0</v>
      </c>
      <c r="BH78" s="60">
        <f t="shared" si="203"/>
        <v>0</v>
      </c>
      <c r="BI78" s="60">
        <f t="shared" si="203"/>
        <v>0</v>
      </c>
      <c r="BJ78" s="60">
        <f t="shared" si="203"/>
        <v>0</v>
      </c>
      <c r="BK78" s="60">
        <f t="shared" si="203"/>
        <v>0</v>
      </c>
      <c r="BL78" s="60">
        <f t="shared" si="203"/>
        <v>0</v>
      </c>
      <c r="BM78" s="60">
        <f t="shared" si="203"/>
        <v>0</v>
      </c>
      <c r="BN78" s="60">
        <f t="shared" si="203"/>
        <v>0</v>
      </c>
      <c r="BO78" s="60">
        <f t="shared" ref="BO78:CC78" si="204">$D$46*BO$50*BO125</f>
        <v>0</v>
      </c>
      <c r="BP78" s="60">
        <f t="shared" si="204"/>
        <v>0</v>
      </c>
      <c r="BQ78" s="60">
        <f t="shared" si="204"/>
        <v>0</v>
      </c>
      <c r="BR78" s="60">
        <f t="shared" si="204"/>
        <v>0</v>
      </c>
      <c r="BS78" s="60">
        <f t="shared" si="204"/>
        <v>0</v>
      </c>
      <c r="BT78" s="60">
        <f t="shared" si="204"/>
        <v>0</v>
      </c>
      <c r="BU78" s="60">
        <f t="shared" si="204"/>
        <v>0</v>
      </c>
      <c r="BV78" s="60">
        <f t="shared" si="204"/>
        <v>0</v>
      </c>
      <c r="BW78" s="60">
        <f t="shared" si="204"/>
        <v>0</v>
      </c>
      <c r="BX78" s="60">
        <f t="shared" si="204"/>
        <v>0</v>
      </c>
      <c r="BY78" s="60">
        <f t="shared" si="204"/>
        <v>0</v>
      </c>
      <c r="BZ78" s="60">
        <f t="shared" si="204"/>
        <v>0</v>
      </c>
      <c r="CA78" s="60">
        <f t="shared" si="204"/>
        <v>0</v>
      </c>
      <c r="CB78" s="60">
        <f t="shared" si="204"/>
        <v>0</v>
      </c>
      <c r="CC78" s="60">
        <f t="shared" si="204"/>
        <v>0</v>
      </c>
      <c r="CD78" s="60">
        <f t="shared" si="74"/>
        <v>0</v>
      </c>
      <c r="CE78" s="60">
        <f t="shared" si="75"/>
        <v>0</v>
      </c>
      <c r="CF78" s="60">
        <f t="shared" si="76"/>
        <v>0</v>
      </c>
      <c r="CG78" s="60">
        <f t="shared" si="77"/>
        <v>0</v>
      </c>
      <c r="CH78" s="60">
        <f t="shared" si="78"/>
        <v>0</v>
      </c>
      <c r="CI78" s="60">
        <f t="shared" si="79"/>
        <v>0</v>
      </c>
      <c r="CJ78" s="60">
        <f t="shared" si="80"/>
        <v>0</v>
      </c>
      <c r="CK78" s="60">
        <f t="shared" si="81"/>
        <v>0</v>
      </c>
      <c r="CL78" s="60">
        <f t="shared" si="82"/>
        <v>0</v>
      </c>
      <c r="CM78" s="60">
        <f t="shared" si="83"/>
        <v>0</v>
      </c>
      <c r="CN78" s="60">
        <f t="shared" si="84"/>
        <v>0</v>
      </c>
      <c r="CO78" s="60">
        <f t="shared" si="85"/>
        <v>0</v>
      </c>
      <c r="CP78" s="60">
        <f t="shared" si="86"/>
        <v>0</v>
      </c>
      <c r="CQ78" s="60">
        <f t="shared" si="87"/>
        <v>0</v>
      </c>
      <c r="CR78" s="60">
        <f t="shared" si="88"/>
        <v>0</v>
      </c>
      <c r="CS78" s="60">
        <f t="shared" si="89"/>
        <v>0</v>
      </c>
      <c r="CT78" s="60">
        <f t="shared" si="90"/>
        <v>0</v>
      </c>
      <c r="CU78" s="60">
        <f t="shared" si="91"/>
        <v>0</v>
      </c>
      <c r="CV78" s="60">
        <f t="shared" si="92"/>
        <v>0</v>
      </c>
      <c r="CW78" s="60">
        <f t="shared" si="93"/>
        <v>0</v>
      </c>
      <c r="CX78" s="60">
        <f t="shared" si="94"/>
        <v>0</v>
      </c>
      <c r="CY78" s="60">
        <f t="shared" si="95"/>
        <v>0</v>
      </c>
      <c r="CZ78" s="60">
        <f t="shared" si="96"/>
        <v>0</v>
      </c>
      <c r="DA78" s="60">
        <f t="shared" si="97"/>
        <v>0</v>
      </c>
      <c r="DB78" s="60">
        <f t="shared" si="98"/>
        <v>0</v>
      </c>
      <c r="DC78" s="60">
        <f t="shared" si="99"/>
        <v>0</v>
      </c>
      <c r="DD78" s="60">
        <f t="shared" si="100"/>
        <v>0</v>
      </c>
      <c r="DE78" s="60">
        <f t="shared" si="101"/>
        <v>0</v>
      </c>
      <c r="DF78" s="60">
        <f t="shared" si="102"/>
        <v>0</v>
      </c>
      <c r="DG78" s="60">
        <f t="shared" si="103"/>
        <v>0</v>
      </c>
      <c r="DH78" s="60">
        <f t="shared" si="104"/>
        <v>0</v>
      </c>
      <c r="DI78" s="60">
        <f t="shared" si="105"/>
        <v>0</v>
      </c>
      <c r="DJ78" s="60">
        <f t="shared" si="106"/>
        <v>0</v>
      </c>
      <c r="DK78" s="60">
        <f t="shared" si="107"/>
        <v>0</v>
      </c>
      <c r="DL78" s="60">
        <f t="shared" si="108"/>
        <v>0</v>
      </c>
      <c r="DM78" s="60">
        <f t="shared" si="109"/>
        <v>0</v>
      </c>
      <c r="DN78" s="60">
        <f t="shared" si="110"/>
        <v>0</v>
      </c>
      <c r="DO78" s="60">
        <f t="shared" si="111"/>
        <v>0</v>
      </c>
      <c r="DP78" s="60">
        <f t="shared" si="112"/>
        <v>0</v>
      </c>
      <c r="DQ78" s="60">
        <f t="shared" si="113"/>
        <v>0</v>
      </c>
      <c r="DR78" s="60">
        <f t="shared" si="114"/>
        <v>0</v>
      </c>
      <c r="DS78" s="60">
        <f t="shared" si="115"/>
        <v>0</v>
      </c>
      <c r="DT78" s="60">
        <f t="shared" si="116"/>
        <v>0</v>
      </c>
      <c r="DU78" s="60">
        <f t="shared" si="117"/>
        <v>0</v>
      </c>
      <c r="DV78" s="60">
        <f t="shared" si="118"/>
        <v>0</v>
      </c>
      <c r="DW78" s="60">
        <f t="shared" si="119"/>
        <v>0</v>
      </c>
      <c r="DX78" s="60">
        <f t="shared" si="120"/>
        <v>0</v>
      </c>
      <c r="DY78" s="60">
        <f t="shared" si="121"/>
        <v>0</v>
      </c>
      <c r="DZ78" s="60">
        <f t="shared" si="122"/>
        <v>0</v>
      </c>
      <c r="EA78" s="60">
        <f t="shared" si="123"/>
        <v>0</v>
      </c>
      <c r="EB78" s="60">
        <f t="shared" si="124"/>
        <v>0</v>
      </c>
      <c r="EC78" s="60">
        <f t="shared" si="125"/>
        <v>0</v>
      </c>
      <c r="ED78" s="60">
        <f t="shared" si="126"/>
        <v>0</v>
      </c>
      <c r="EE78" s="60">
        <f t="shared" si="127"/>
        <v>0</v>
      </c>
      <c r="EF78" s="60">
        <f t="shared" si="128"/>
        <v>0</v>
      </c>
      <c r="EG78" s="61">
        <f t="shared" si="129"/>
        <v>0</v>
      </c>
    </row>
    <row r="79" spans="1:137">
      <c r="A79" s="36" t="s">
        <v>74</v>
      </c>
      <c r="B79" s="37" t="s">
        <v>143</v>
      </c>
      <c r="C79" s="60">
        <f t="shared" ref="C79:AH79" si="205">$D$46*C$50*C126</f>
        <v>0</v>
      </c>
      <c r="D79" s="60">
        <f t="shared" si="205"/>
        <v>0</v>
      </c>
      <c r="E79" s="60">
        <f t="shared" si="205"/>
        <v>0</v>
      </c>
      <c r="F79" s="60">
        <f t="shared" si="205"/>
        <v>0</v>
      </c>
      <c r="G79" s="60">
        <f t="shared" si="205"/>
        <v>0</v>
      </c>
      <c r="H79" s="60">
        <f t="shared" si="205"/>
        <v>0</v>
      </c>
      <c r="I79" s="60">
        <f t="shared" si="205"/>
        <v>0</v>
      </c>
      <c r="J79" s="60">
        <f t="shared" si="205"/>
        <v>0</v>
      </c>
      <c r="K79" s="60">
        <f t="shared" si="205"/>
        <v>0</v>
      </c>
      <c r="L79" s="60">
        <f t="shared" si="205"/>
        <v>0</v>
      </c>
      <c r="M79" s="60">
        <f t="shared" si="205"/>
        <v>0</v>
      </c>
      <c r="N79" s="60">
        <f t="shared" si="205"/>
        <v>0</v>
      </c>
      <c r="O79" s="60">
        <f t="shared" si="205"/>
        <v>0</v>
      </c>
      <c r="P79" s="60">
        <f t="shared" si="205"/>
        <v>0</v>
      </c>
      <c r="Q79" s="60">
        <f t="shared" si="205"/>
        <v>0</v>
      </c>
      <c r="R79" s="60">
        <f t="shared" si="205"/>
        <v>0</v>
      </c>
      <c r="S79" s="60">
        <f t="shared" si="205"/>
        <v>0</v>
      </c>
      <c r="T79" s="60">
        <f t="shared" si="205"/>
        <v>0</v>
      </c>
      <c r="U79" s="60">
        <f t="shared" si="205"/>
        <v>0</v>
      </c>
      <c r="V79" s="60">
        <f t="shared" si="205"/>
        <v>0</v>
      </c>
      <c r="W79" s="60">
        <f t="shared" si="205"/>
        <v>0</v>
      </c>
      <c r="X79" s="60">
        <f t="shared" si="205"/>
        <v>0</v>
      </c>
      <c r="Y79" s="60">
        <f t="shared" si="205"/>
        <v>0</v>
      </c>
      <c r="Z79" s="60">
        <f t="shared" si="205"/>
        <v>0</v>
      </c>
      <c r="AA79" s="60">
        <f t="shared" si="205"/>
        <v>0</v>
      </c>
      <c r="AB79" s="60">
        <f t="shared" si="205"/>
        <v>0</v>
      </c>
      <c r="AC79" s="60">
        <f t="shared" si="205"/>
        <v>0</v>
      </c>
      <c r="AD79" s="60">
        <f t="shared" si="205"/>
        <v>0</v>
      </c>
      <c r="AE79" s="60">
        <f t="shared" si="205"/>
        <v>0</v>
      </c>
      <c r="AF79" s="60">
        <f t="shared" si="205"/>
        <v>0</v>
      </c>
      <c r="AG79" s="60">
        <f t="shared" si="205"/>
        <v>0</v>
      </c>
      <c r="AH79" s="60">
        <f t="shared" si="205"/>
        <v>0</v>
      </c>
      <c r="AI79" s="60">
        <f t="shared" ref="AI79:BN79" si="206">$D$46*AI$50*AI126</f>
        <v>0</v>
      </c>
      <c r="AJ79" s="60">
        <f t="shared" si="206"/>
        <v>0</v>
      </c>
      <c r="AK79" s="60">
        <f t="shared" si="206"/>
        <v>0</v>
      </c>
      <c r="AL79" s="60">
        <f t="shared" si="206"/>
        <v>0</v>
      </c>
      <c r="AM79" s="60">
        <f t="shared" si="206"/>
        <v>0</v>
      </c>
      <c r="AN79" s="60">
        <f t="shared" si="206"/>
        <v>0</v>
      </c>
      <c r="AO79" s="60">
        <f t="shared" si="206"/>
        <v>0</v>
      </c>
      <c r="AP79" s="60">
        <f t="shared" si="206"/>
        <v>0</v>
      </c>
      <c r="AQ79" s="60">
        <f t="shared" si="206"/>
        <v>0</v>
      </c>
      <c r="AR79" s="60">
        <f t="shared" si="206"/>
        <v>0</v>
      </c>
      <c r="AS79" s="60">
        <f t="shared" si="206"/>
        <v>0</v>
      </c>
      <c r="AT79" s="60">
        <f t="shared" si="206"/>
        <v>0</v>
      </c>
      <c r="AU79" s="60">
        <f t="shared" si="206"/>
        <v>0</v>
      </c>
      <c r="AV79" s="60">
        <f t="shared" si="206"/>
        <v>0</v>
      </c>
      <c r="AW79" s="60">
        <f t="shared" si="206"/>
        <v>0</v>
      </c>
      <c r="AX79" s="60">
        <f t="shared" si="206"/>
        <v>0</v>
      </c>
      <c r="AY79" s="60">
        <f t="shared" si="206"/>
        <v>0</v>
      </c>
      <c r="AZ79" s="60">
        <f t="shared" si="206"/>
        <v>0</v>
      </c>
      <c r="BA79" s="60">
        <f t="shared" si="206"/>
        <v>0</v>
      </c>
      <c r="BB79" s="60">
        <f t="shared" si="206"/>
        <v>0</v>
      </c>
      <c r="BC79" s="60">
        <f t="shared" si="206"/>
        <v>0</v>
      </c>
      <c r="BD79" s="60">
        <f t="shared" si="206"/>
        <v>0</v>
      </c>
      <c r="BE79" s="60">
        <f t="shared" si="206"/>
        <v>0</v>
      </c>
      <c r="BF79" s="60">
        <f t="shared" si="206"/>
        <v>0</v>
      </c>
      <c r="BG79" s="60">
        <f t="shared" si="206"/>
        <v>0</v>
      </c>
      <c r="BH79" s="60">
        <f t="shared" si="206"/>
        <v>0</v>
      </c>
      <c r="BI79" s="60">
        <f t="shared" si="206"/>
        <v>0</v>
      </c>
      <c r="BJ79" s="60">
        <f t="shared" si="206"/>
        <v>0</v>
      </c>
      <c r="BK79" s="60">
        <f t="shared" si="206"/>
        <v>0</v>
      </c>
      <c r="BL79" s="60">
        <f t="shared" si="206"/>
        <v>0</v>
      </c>
      <c r="BM79" s="60">
        <f t="shared" si="206"/>
        <v>0</v>
      </c>
      <c r="BN79" s="60">
        <f t="shared" si="206"/>
        <v>0</v>
      </c>
      <c r="BO79" s="60">
        <f t="shared" ref="BO79:CC79" si="207">$D$46*BO$50*BO126</f>
        <v>0</v>
      </c>
      <c r="BP79" s="60">
        <f t="shared" si="207"/>
        <v>0</v>
      </c>
      <c r="BQ79" s="60">
        <f t="shared" si="207"/>
        <v>0</v>
      </c>
      <c r="BR79" s="60">
        <f t="shared" si="207"/>
        <v>0</v>
      </c>
      <c r="BS79" s="60">
        <f t="shared" si="207"/>
        <v>0</v>
      </c>
      <c r="BT79" s="60">
        <f t="shared" si="207"/>
        <v>0</v>
      </c>
      <c r="BU79" s="60">
        <f t="shared" si="207"/>
        <v>0</v>
      </c>
      <c r="BV79" s="60">
        <f t="shared" si="207"/>
        <v>0</v>
      </c>
      <c r="BW79" s="60">
        <f t="shared" si="207"/>
        <v>0</v>
      </c>
      <c r="BX79" s="60">
        <f t="shared" si="207"/>
        <v>0</v>
      </c>
      <c r="BY79" s="60">
        <f t="shared" si="207"/>
        <v>0</v>
      </c>
      <c r="BZ79" s="60">
        <f t="shared" si="207"/>
        <v>0</v>
      </c>
      <c r="CA79" s="60">
        <f t="shared" si="207"/>
        <v>0</v>
      </c>
      <c r="CB79" s="60">
        <f t="shared" si="207"/>
        <v>0</v>
      </c>
      <c r="CC79" s="60">
        <f t="shared" si="207"/>
        <v>0</v>
      </c>
      <c r="CD79" s="60">
        <f t="shared" si="74"/>
        <v>0</v>
      </c>
      <c r="CE79" s="60">
        <f t="shared" si="75"/>
        <v>0</v>
      </c>
      <c r="CF79" s="60">
        <f t="shared" si="76"/>
        <v>0</v>
      </c>
      <c r="CG79" s="60">
        <f t="shared" si="77"/>
        <v>0</v>
      </c>
      <c r="CH79" s="60">
        <f t="shared" si="78"/>
        <v>0</v>
      </c>
      <c r="CI79" s="60">
        <f t="shared" si="79"/>
        <v>0</v>
      </c>
      <c r="CJ79" s="60">
        <f t="shared" si="80"/>
        <v>0</v>
      </c>
      <c r="CK79" s="60">
        <f t="shared" si="81"/>
        <v>0</v>
      </c>
      <c r="CL79" s="60">
        <f t="shared" si="82"/>
        <v>0</v>
      </c>
      <c r="CM79" s="60">
        <f t="shared" si="83"/>
        <v>0</v>
      </c>
      <c r="CN79" s="60">
        <f t="shared" si="84"/>
        <v>0</v>
      </c>
      <c r="CO79" s="60">
        <f t="shared" si="85"/>
        <v>0</v>
      </c>
      <c r="CP79" s="60">
        <f t="shared" si="86"/>
        <v>0</v>
      </c>
      <c r="CQ79" s="60">
        <f t="shared" si="87"/>
        <v>0</v>
      </c>
      <c r="CR79" s="60">
        <f t="shared" si="88"/>
        <v>0</v>
      </c>
      <c r="CS79" s="60">
        <f t="shared" si="89"/>
        <v>0</v>
      </c>
      <c r="CT79" s="60">
        <f t="shared" si="90"/>
        <v>0</v>
      </c>
      <c r="CU79" s="60">
        <f t="shared" si="91"/>
        <v>0</v>
      </c>
      <c r="CV79" s="60">
        <f t="shared" si="92"/>
        <v>0</v>
      </c>
      <c r="CW79" s="60">
        <f t="shared" si="93"/>
        <v>0</v>
      </c>
      <c r="CX79" s="60">
        <f t="shared" si="94"/>
        <v>0</v>
      </c>
      <c r="CY79" s="60">
        <f t="shared" si="95"/>
        <v>0</v>
      </c>
      <c r="CZ79" s="60">
        <f t="shared" si="96"/>
        <v>0</v>
      </c>
      <c r="DA79" s="60">
        <f t="shared" si="97"/>
        <v>0</v>
      </c>
      <c r="DB79" s="60">
        <f t="shared" si="98"/>
        <v>0</v>
      </c>
      <c r="DC79" s="60">
        <f t="shared" si="99"/>
        <v>0</v>
      </c>
      <c r="DD79" s="60">
        <f t="shared" si="100"/>
        <v>0</v>
      </c>
      <c r="DE79" s="60">
        <f t="shared" si="101"/>
        <v>0</v>
      </c>
      <c r="DF79" s="60">
        <f t="shared" si="102"/>
        <v>0</v>
      </c>
      <c r="DG79" s="60">
        <f t="shared" si="103"/>
        <v>0</v>
      </c>
      <c r="DH79" s="60">
        <f t="shared" si="104"/>
        <v>0</v>
      </c>
      <c r="DI79" s="60">
        <f t="shared" si="105"/>
        <v>0</v>
      </c>
      <c r="DJ79" s="60">
        <f t="shared" si="106"/>
        <v>0</v>
      </c>
      <c r="DK79" s="60">
        <f t="shared" si="107"/>
        <v>0</v>
      </c>
      <c r="DL79" s="60">
        <f t="shared" si="108"/>
        <v>0</v>
      </c>
      <c r="DM79" s="60">
        <f t="shared" si="109"/>
        <v>0</v>
      </c>
      <c r="DN79" s="60">
        <f t="shared" si="110"/>
        <v>0</v>
      </c>
      <c r="DO79" s="60">
        <f t="shared" si="111"/>
        <v>0</v>
      </c>
      <c r="DP79" s="60">
        <f t="shared" si="112"/>
        <v>0</v>
      </c>
      <c r="DQ79" s="60">
        <f t="shared" si="113"/>
        <v>0</v>
      </c>
      <c r="DR79" s="60">
        <f t="shared" si="114"/>
        <v>0</v>
      </c>
      <c r="DS79" s="60">
        <f t="shared" si="115"/>
        <v>0</v>
      </c>
      <c r="DT79" s="60">
        <f t="shared" si="116"/>
        <v>0</v>
      </c>
      <c r="DU79" s="60">
        <f t="shared" si="117"/>
        <v>0</v>
      </c>
      <c r="DV79" s="60">
        <f t="shared" si="118"/>
        <v>0</v>
      </c>
      <c r="DW79" s="60">
        <f t="shared" si="119"/>
        <v>0</v>
      </c>
      <c r="DX79" s="60">
        <f t="shared" si="120"/>
        <v>0</v>
      </c>
      <c r="DY79" s="60">
        <f t="shared" si="121"/>
        <v>0</v>
      </c>
      <c r="DZ79" s="60">
        <f t="shared" si="122"/>
        <v>0</v>
      </c>
      <c r="EA79" s="60">
        <f t="shared" si="123"/>
        <v>0</v>
      </c>
      <c r="EB79" s="60">
        <f t="shared" si="124"/>
        <v>0</v>
      </c>
      <c r="EC79" s="60">
        <f t="shared" si="125"/>
        <v>0</v>
      </c>
      <c r="ED79" s="60">
        <f t="shared" si="126"/>
        <v>0</v>
      </c>
      <c r="EE79" s="60">
        <f t="shared" si="127"/>
        <v>0</v>
      </c>
      <c r="EF79" s="60">
        <f t="shared" si="128"/>
        <v>0</v>
      </c>
      <c r="EG79" s="61">
        <f t="shared" si="129"/>
        <v>0</v>
      </c>
    </row>
    <row r="80" spans="1:137">
      <c r="A80" s="36" t="s">
        <v>75</v>
      </c>
      <c r="B80" s="37" t="s">
        <v>144</v>
      </c>
      <c r="C80" s="60">
        <f t="shared" ref="C80:AH80" si="208">$D$46*C$50*C127</f>
        <v>0</v>
      </c>
      <c r="D80" s="60">
        <f t="shared" si="208"/>
        <v>0</v>
      </c>
      <c r="E80" s="60">
        <f t="shared" si="208"/>
        <v>0</v>
      </c>
      <c r="F80" s="60">
        <f t="shared" si="208"/>
        <v>0</v>
      </c>
      <c r="G80" s="60">
        <f t="shared" si="208"/>
        <v>0</v>
      </c>
      <c r="H80" s="60">
        <f t="shared" si="208"/>
        <v>0</v>
      </c>
      <c r="I80" s="60">
        <f t="shared" si="208"/>
        <v>0</v>
      </c>
      <c r="J80" s="60">
        <f t="shared" si="208"/>
        <v>0</v>
      </c>
      <c r="K80" s="60">
        <f t="shared" si="208"/>
        <v>0</v>
      </c>
      <c r="L80" s="60">
        <f t="shared" si="208"/>
        <v>0</v>
      </c>
      <c r="M80" s="60">
        <f t="shared" si="208"/>
        <v>0</v>
      </c>
      <c r="N80" s="60">
        <f t="shared" si="208"/>
        <v>0</v>
      </c>
      <c r="O80" s="60">
        <f t="shared" si="208"/>
        <v>0</v>
      </c>
      <c r="P80" s="60">
        <f t="shared" si="208"/>
        <v>0</v>
      </c>
      <c r="Q80" s="60">
        <f t="shared" si="208"/>
        <v>0</v>
      </c>
      <c r="R80" s="60">
        <f t="shared" si="208"/>
        <v>0</v>
      </c>
      <c r="S80" s="60">
        <f t="shared" si="208"/>
        <v>0</v>
      </c>
      <c r="T80" s="60">
        <f t="shared" si="208"/>
        <v>0</v>
      </c>
      <c r="U80" s="60">
        <f t="shared" si="208"/>
        <v>0</v>
      </c>
      <c r="V80" s="60">
        <f t="shared" si="208"/>
        <v>0</v>
      </c>
      <c r="W80" s="60">
        <f t="shared" si="208"/>
        <v>0</v>
      </c>
      <c r="X80" s="60">
        <f t="shared" si="208"/>
        <v>0</v>
      </c>
      <c r="Y80" s="60">
        <f t="shared" si="208"/>
        <v>0</v>
      </c>
      <c r="Z80" s="60">
        <f t="shared" si="208"/>
        <v>0</v>
      </c>
      <c r="AA80" s="60">
        <f t="shared" si="208"/>
        <v>0</v>
      </c>
      <c r="AB80" s="60">
        <f t="shared" si="208"/>
        <v>0</v>
      </c>
      <c r="AC80" s="60">
        <f t="shared" si="208"/>
        <v>0</v>
      </c>
      <c r="AD80" s="60">
        <f t="shared" si="208"/>
        <v>0</v>
      </c>
      <c r="AE80" s="60">
        <f t="shared" si="208"/>
        <v>0</v>
      </c>
      <c r="AF80" s="60">
        <f t="shared" si="208"/>
        <v>0</v>
      </c>
      <c r="AG80" s="60">
        <f t="shared" si="208"/>
        <v>0</v>
      </c>
      <c r="AH80" s="60">
        <f t="shared" si="208"/>
        <v>0</v>
      </c>
      <c r="AI80" s="60">
        <f t="shared" ref="AI80:BN80" si="209">$D$46*AI$50*AI127</f>
        <v>0</v>
      </c>
      <c r="AJ80" s="60">
        <f t="shared" si="209"/>
        <v>0</v>
      </c>
      <c r="AK80" s="60">
        <f t="shared" si="209"/>
        <v>0</v>
      </c>
      <c r="AL80" s="60">
        <f t="shared" si="209"/>
        <v>0</v>
      </c>
      <c r="AM80" s="60">
        <f t="shared" si="209"/>
        <v>0</v>
      </c>
      <c r="AN80" s="60">
        <f t="shared" si="209"/>
        <v>0</v>
      </c>
      <c r="AO80" s="60">
        <f t="shared" si="209"/>
        <v>0</v>
      </c>
      <c r="AP80" s="60">
        <f t="shared" si="209"/>
        <v>0</v>
      </c>
      <c r="AQ80" s="60">
        <f t="shared" si="209"/>
        <v>0</v>
      </c>
      <c r="AR80" s="60">
        <f t="shared" si="209"/>
        <v>0</v>
      </c>
      <c r="AS80" s="60">
        <f t="shared" si="209"/>
        <v>0</v>
      </c>
      <c r="AT80" s="60">
        <f t="shared" si="209"/>
        <v>0</v>
      </c>
      <c r="AU80" s="60">
        <f t="shared" si="209"/>
        <v>0</v>
      </c>
      <c r="AV80" s="60">
        <f t="shared" si="209"/>
        <v>0</v>
      </c>
      <c r="AW80" s="60">
        <f t="shared" si="209"/>
        <v>0</v>
      </c>
      <c r="AX80" s="60">
        <f t="shared" si="209"/>
        <v>0</v>
      </c>
      <c r="AY80" s="60">
        <f t="shared" si="209"/>
        <v>0</v>
      </c>
      <c r="AZ80" s="60">
        <f t="shared" si="209"/>
        <v>0</v>
      </c>
      <c r="BA80" s="60">
        <f t="shared" si="209"/>
        <v>0</v>
      </c>
      <c r="BB80" s="60">
        <f t="shared" si="209"/>
        <v>0</v>
      </c>
      <c r="BC80" s="60">
        <f t="shared" si="209"/>
        <v>0</v>
      </c>
      <c r="BD80" s="60">
        <f t="shared" si="209"/>
        <v>0</v>
      </c>
      <c r="BE80" s="60">
        <f t="shared" si="209"/>
        <v>0</v>
      </c>
      <c r="BF80" s="60">
        <f t="shared" si="209"/>
        <v>0</v>
      </c>
      <c r="BG80" s="60">
        <f t="shared" si="209"/>
        <v>0</v>
      </c>
      <c r="BH80" s="60">
        <f t="shared" si="209"/>
        <v>0</v>
      </c>
      <c r="BI80" s="60">
        <f t="shared" si="209"/>
        <v>0</v>
      </c>
      <c r="BJ80" s="60">
        <f t="shared" si="209"/>
        <v>0</v>
      </c>
      <c r="BK80" s="60">
        <f t="shared" si="209"/>
        <v>0</v>
      </c>
      <c r="BL80" s="60">
        <f t="shared" si="209"/>
        <v>0</v>
      </c>
      <c r="BM80" s="60">
        <f t="shared" si="209"/>
        <v>0</v>
      </c>
      <c r="BN80" s="60">
        <f t="shared" si="209"/>
        <v>0</v>
      </c>
      <c r="BO80" s="60">
        <f t="shared" ref="BO80:CC80" si="210">$D$46*BO$50*BO127</f>
        <v>0</v>
      </c>
      <c r="BP80" s="60">
        <f t="shared" si="210"/>
        <v>0</v>
      </c>
      <c r="BQ80" s="60">
        <f t="shared" si="210"/>
        <v>0</v>
      </c>
      <c r="BR80" s="60">
        <f t="shared" si="210"/>
        <v>0</v>
      </c>
      <c r="BS80" s="60">
        <f t="shared" si="210"/>
        <v>0</v>
      </c>
      <c r="BT80" s="60">
        <f t="shared" si="210"/>
        <v>0</v>
      </c>
      <c r="BU80" s="60">
        <f t="shared" si="210"/>
        <v>0</v>
      </c>
      <c r="BV80" s="60">
        <f t="shared" si="210"/>
        <v>0</v>
      </c>
      <c r="BW80" s="60">
        <f t="shared" si="210"/>
        <v>0</v>
      </c>
      <c r="BX80" s="60">
        <f t="shared" si="210"/>
        <v>0</v>
      </c>
      <c r="BY80" s="60">
        <f t="shared" si="210"/>
        <v>0</v>
      </c>
      <c r="BZ80" s="60">
        <f t="shared" si="210"/>
        <v>0</v>
      </c>
      <c r="CA80" s="60">
        <f t="shared" si="210"/>
        <v>0</v>
      </c>
      <c r="CB80" s="60">
        <f t="shared" si="210"/>
        <v>0</v>
      </c>
      <c r="CC80" s="60">
        <f t="shared" si="210"/>
        <v>0</v>
      </c>
      <c r="CD80" s="60">
        <f t="shared" si="74"/>
        <v>0</v>
      </c>
      <c r="CE80" s="60">
        <f t="shared" si="75"/>
        <v>0</v>
      </c>
      <c r="CF80" s="60">
        <f t="shared" si="76"/>
        <v>0</v>
      </c>
      <c r="CG80" s="60">
        <f t="shared" si="77"/>
        <v>0</v>
      </c>
      <c r="CH80" s="60">
        <f t="shared" si="78"/>
        <v>0</v>
      </c>
      <c r="CI80" s="60">
        <f t="shared" si="79"/>
        <v>0</v>
      </c>
      <c r="CJ80" s="60">
        <f t="shared" si="80"/>
        <v>0</v>
      </c>
      <c r="CK80" s="60">
        <f t="shared" si="81"/>
        <v>0</v>
      </c>
      <c r="CL80" s="60">
        <f t="shared" si="82"/>
        <v>0</v>
      </c>
      <c r="CM80" s="60">
        <f t="shared" si="83"/>
        <v>0</v>
      </c>
      <c r="CN80" s="60">
        <f t="shared" si="84"/>
        <v>0</v>
      </c>
      <c r="CO80" s="60">
        <f t="shared" si="85"/>
        <v>0</v>
      </c>
      <c r="CP80" s="60">
        <f t="shared" si="86"/>
        <v>0</v>
      </c>
      <c r="CQ80" s="60">
        <f t="shared" si="87"/>
        <v>0</v>
      </c>
      <c r="CR80" s="60">
        <f t="shared" si="88"/>
        <v>0</v>
      </c>
      <c r="CS80" s="60">
        <f t="shared" si="89"/>
        <v>0</v>
      </c>
      <c r="CT80" s="60">
        <f t="shared" si="90"/>
        <v>0</v>
      </c>
      <c r="CU80" s="60">
        <f t="shared" si="91"/>
        <v>0</v>
      </c>
      <c r="CV80" s="60">
        <f t="shared" si="92"/>
        <v>0</v>
      </c>
      <c r="CW80" s="60">
        <f t="shared" si="93"/>
        <v>0</v>
      </c>
      <c r="CX80" s="60">
        <f t="shared" si="94"/>
        <v>0</v>
      </c>
      <c r="CY80" s="60">
        <f t="shared" si="95"/>
        <v>0</v>
      </c>
      <c r="CZ80" s="60">
        <f t="shared" si="96"/>
        <v>0</v>
      </c>
      <c r="DA80" s="60">
        <f t="shared" si="97"/>
        <v>0</v>
      </c>
      <c r="DB80" s="60">
        <f t="shared" si="98"/>
        <v>0</v>
      </c>
      <c r="DC80" s="60">
        <f t="shared" si="99"/>
        <v>0</v>
      </c>
      <c r="DD80" s="60">
        <f t="shared" si="100"/>
        <v>0</v>
      </c>
      <c r="DE80" s="60">
        <f t="shared" si="101"/>
        <v>0</v>
      </c>
      <c r="DF80" s="60">
        <f t="shared" si="102"/>
        <v>0</v>
      </c>
      <c r="DG80" s="60">
        <f t="shared" si="103"/>
        <v>0</v>
      </c>
      <c r="DH80" s="60">
        <f t="shared" si="104"/>
        <v>0</v>
      </c>
      <c r="DI80" s="60">
        <f t="shared" si="105"/>
        <v>0</v>
      </c>
      <c r="DJ80" s="60">
        <f t="shared" si="106"/>
        <v>0</v>
      </c>
      <c r="DK80" s="60">
        <f t="shared" si="107"/>
        <v>0</v>
      </c>
      <c r="DL80" s="60">
        <f t="shared" si="108"/>
        <v>0</v>
      </c>
      <c r="DM80" s="60">
        <f t="shared" si="109"/>
        <v>0</v>
      </c>
      <c r="DN80" s="60">
        <f t="shared" si="110"/>
        <v>0</v>
      </c>
      <c r="DO80" s="60">
        <f t="shared" si="111"/>
        <v>0</v>
      </c>
      <c r="DP80" s="60">
        <f t="shared" si="112"/>
        <v>0</v>
      </c>
      <c r="DQ80" s="60">
        <f t="shared" si="113"/>
        <v>0</v>
      </c>
      <c r="DR80" s="60">
        <f t="shared" si="114"/>
        <v>0</v>
      </c>
      <c r="DS80" s="60">
        <f t="shared" si="115"/>
        <v>0</v>
      </c>
      <c r="DT80" s="60">
        <f t="shared" si="116"/>
        <v>0</v>
      </c>
      <c r="DU80" s="60">
        <f t="shared" si="117"/>
        <v>0</v>
      </c>
      <c r="DV80" s="60">
        <f t="shared" si="118"/>
        <v>0</v>
      </c>
      <c r="DW80" s="60">
        <f t="shared" si="119"/>
        <v>0</v>
      </c>
      <c r="DX80" s="60">
        <f t="shared" si="120"/>
        <v>0</v>
      </c>
      <c r="DY80" s="60">
        <f t="shared" si="121"/>
        <v>0</v>
      </c>
      <c r="DZ80" s="60">
        <f t="shared" si="122"/>
        <v>0</v>
      </c>
      <c r="EA80" s="60">
        <f t="shared" si="123"/>
        <v>0</v>
      </c>
      <c r="EB80" s="60">
        <f t="shared" si="124"/>
        <v>0</v>
      </c>
      <c r="EC80" s="60">
        <f t="shared" si="125"/>
        <v>0</v>
      </c>
      <c r="ED80" s="60">
        <f t="shared" si="126"/>
        <v>0</v>
      </c>
      <c r="EE80" s="60">
        <f t="shared" si="127"/>
        <v>0</v>
      </c>
      <c r="EF80" s="60">
        <f t="shared" si="128"/>
        <v>0</v>
      </c>
      <c r="EG80" s="61">
        <f t="shared" si="129"/>
        <v>0</v>
      </c>
    </row>
    <row r="81" spans="1:137">
      <c r="A81" s="36" t="s">
        <v>76</v>
      </c>
      <c r="B81" s="37" t="s">
        <v>145</v>
      </c>
      <c r="C81" s="60">
        <f t="shared" ref="C81:AH81" si="211">$D$46*C$50*C128</f>
        <v>0</v>
      </c>
      <c r="D81" s="60">
        <f t="shared" si="211"/>
        <v>0</v>
      </c>
      <c r="E81" s="60">
        <f t="shared" si="211"/>
        <v>0</v>
      </c>
      <c r="F81" s="60">
        <f t="shared" si="211"/>
        <v>0</v>
      </c>
      <c r="G81" s="60">
        <f t="shared" si="211"/>
        <v>0</v>
      </c>
      <c r="H81" s="60">
        <f t="shared" si="211"/>
        <v>0</v>
      </c>
      <c r="I81" s="60">
        <f t="shared" si="211"/>
        <v>0</v>
      </c>
      <c r="J81" s="60">
        <f t="shared" si="211"/>
        <v>0</v>
      </c>
      <c r="K81" s="60">
        <f t="shared" si="211"/>
        <v>0</v>
      </c>
      <c r="L81" s="60">
        <f t="shared" si="211"/>
        <v>0</v>
      </c>
      <c r="M81" s="60">
        <f t="shared" si="211"/>
        <v>2465.3180792792004</v>
      </c>
      <c r="N81" s="60">
        <f t="shared" si="211"/>
        <v>0</v>
      </c>
      <c r="O81" s="60">
        <f t="shared" si="211"/>
        <v>0</v>
      </c>
      <c r="P81" s="60">
        <f t="shared" si="211"/>
        <v>0</v>
      </c>
      <c r="Q81" s="60">
        <f t="shared" si="211"/>
        <v>0</v>
      </c>
      <c r="R81" s="60">
        <f t="shared" si="211"/>
        <v>0</v>
      </c>
      <c r="S81" s="60">
        <f t="shared" si="211"/>
        <v>0</v>
      </c>
      <c r="T81" s="60">
        <f t="shared" si="211"/>
        <v>0</v>
      </c>
      <c r="U81" s="60">
        <f t="shared" si="211"/>
        <v>0</v>
      </c>
      <c r="V81" s="60">
        <f t="shared" si="211"/>
        <v>0</v>
      </c>
      <c r="W81" s="60">
        <f t="shared" si="211"/>
        <v>0</v>
      </c>
      <c r="X81" s="60">
        <f t="shared" si="211"/>
        <v>0</v>
      </c>
      <c r="Y81" s="60">
        <f t="shared" si="211"/>
        <v>0</v>
      </c>
      <c r="Z81" s="60">
        <f t="shared" si="211"/>
        <v>0</v>
      </c>
      <c r="AA81" s="60">
        <f t="shared" si="211"/>
        <v>0</v>
      </c>
      <c r="AB81" s="60">
        <f t="shared" si="211"/>
        <v>0</v>
      </c>
      <c r="AC81" s="60">
        <f t="shared" si="211"/>
        <v>0</v>
      </c>
      <c r="AD81" s="60">
        <f t="shared" si="211"/>
        <v>0</v>
      </c>
      <c r="AE81" s="60">
        <f t="shared" si="211"/>
        <v>0</v>
      </c>
      <c r="AF81" s="60">
        <f t="shared" si="211"/>
        <v>0</v>
      </c>
      <c r="AG81" s="60">
        <f t="shared" si="211"/>
        <v>0</v>
      </c>
      <c r="AH81" s="60">
        <f t="shared" si="211"/>
        <v>0</v>
      </c>
      <c r="AI81" s="60">
        <f t="shared" ref="AI81:BN81" si="212">$D$46*AI$50*AI128</f>
        <v>0</v>
      </c>
      <c r="AJ81" s="60">
        <f t="shared" si="212"/>
        <v>0</v>
      </c>
      <c r="AK81" s="60">
        <f t="shared" si="212"/>
        <v>0</v>
      </c>
      <c r="AL81" s="60">
        <f t="shared" si="212"/>
        <v>0</v>
      </c>
      <c r="AM81" s="60">
        <f t="shared" si="212"/>
        <v>0</v>
      </c>
      <c r="AN81" s="60">
        <f t="shared" si="212"/>
        <v>0</v>
      </c>
      <c r="AO81" s="60">
        <f t="shared" si="212"/>
        <v>0</v>
      </c>
      <c r="AP81" s="60">
        <f t="shared" si="212"/>
        <v>0</v>
      </c>
      <c r="AQ81" s="60">
        <f t="shared" si="212"/>
        <v>0</v>
      </c>
      <c r="AR81" s="60">
        <f t="shared" si="212"/>
        <v>0</v>
      </c>
      <c r="AS81" s="60">
        <f t="shared" si="212"/>
        <v>0</v>
      </c>
      <c r="AT81" s="60">
        <f t="shared" si="212"/>
        <v>0</v>
      </c>
      <c r="AU81" s="60">
        <f t="shared" si="212"/>
        <v>0</v>
      </c>
      <c r="AV81" s="60">
        <f t="shared" si="212"/>
        <v>0</v>
      </c>
      <c r="AW81" s="60">
        <f t="shared" si="212"/>
        <v>0</v>
      </c>
      <c r="AX81" s="60">
        <f t="shared" si="212"/>
        <v>0</v>
      </c>
      <c r="AY81" s="60">
        <f t="shared" si="212"/>
        <v>0</v>
      </c>
      <c r="AZ81" s="60">
        <f t="shared" si="212"/>
        <v>0</v>
      </c>
      <c r="BA81" s="60">
        <f t="shared" si="212"/>
        <v>0</v>
      </c>
      <c r="BB81" s="60">
        <f t="shared" si="212"/>
        <v>0</v>
      </c>
      <c r="BC81" s="60">
        <f t="shared" si="212"/>
        <v>0</v>
      </c>
      <c r="BD81" s="60">
        <f t="shared" si="212"/>
        <v>0</v>
      </c>
      <c r="BE81" s="60">
        <f t="shared" si="212"/>
        <v>0</v>
      </c>
      <c r="BF81" s="60">
        <f t="shared" si="212"/>
        <v>0</v>
      </c>
      <c r="BG81" s="60">
        <f t="shared" si="212"/>
        <v>0</v>
      </c>
      <c r="BH81" s="60">
        <f t="shared" si="212"/>
        <v>0</v>
      </c>
      <c r="BI81" s="60">
        <f t="shared" si="212"/>
        <v>0</v>
      </c>
      <c r="BJ81" s="60">
        <f t="shared" si="212"/>
        <v>0</v>
      </c>
      <c r="BK81" s="60">
        <f t="shared" si="212"/>
        <v>0</v>
      </c>
      <c r="BL81" s="60">
        <f t="shared" si="212"/>
        <v>0</v>
      </c>
      <c r="BM81" s="60">
        <f t="shared" si="212"/>
        <v>0</v>
      </c>
      <c r="BN81" s="60">
        <f t="shared" si="212"/>
        <v>0</v>
      </c>
      <c r="BO81" s="60">
        <f t="shared" ref="BO81:CC81" si="213">$D$46*BO$50*BO128</f>
        <v>0</v>
      </c>
      <c r="BP81" s="60">
        <f t="shared" si="213"/>
        <v>0</v>
      </c>
      <c r="BQ81" s="60">
        <f t="shared" si="213"/>
        <v>0</v>
      </c>
      <c r="BR81" s="60">
        <f t="shared" si="213"/>
        <v>0</v>
      </c>
      <c r="BS81" s="60">
        <f t="shared" si="213"/>
        <v>0</v>
      </c>
      <c r="BT81" s="60">
        <f t="shared" si="213"/>
        <v>0</v>
      </c>
      <c r="BU81" s="60">
        <f t="shared" si="213"/>
        <v>0</v>
      </c>
      <c r="BV81" s="60">
        <f t="shared" si="213"/>
        <v>0</v>
      </c>
      <c r="BW81" s="60">
        <f t="shared" si="213"/>
        <v>0</v>
      </c>
      <c r="BX81" s="60">
        <f t="shared" si="213"/>
        <v>0</v>
      </c>
      <c r="BY81" s="60">
        <f t="shared" si="213"/>
        <v>0</v>
      </c>
      <c r="BZ81" s="60">
        <f t="shared" si="213"/>
        <v>0</v>
      </c>
      <c r="CA81" s="60">
        <f t="shared" si="213"/>
        <v>0</v>
      </c>
      <c r="CB81" s="60">
        <f t="shared" si="213"/>
        <v>0</v>
      </c>
      <c r="CC81" s="60">
        <f t="shared" si="213"/>
        <v>0</v>
      </c>
      <c r="CD81" s="60">
        <f t="shared" si="74"/>
        <v>0</v>
      </c>
      <c r="CE81" s="60">
        <f t="shared" si="75"/>
        <v>0</v>
      </c>
      <c r="CF81" s="60">
        <f t="shared" si="76"/>
        <v>0</v>
      </c>
      <c r="CG81" s="60">
        <f t="shared" si="77"/>
        <v>0</v>
      </c>
      <c r="CH81" s="60">
        <f t="shared" si="78"/>
        <v>0</v>
      </c>
      <c r="CI81" s="60">
        <f t="shared" si="79"/>
        <v>0</v>
      </c>
      <c r="CJ81" s="60">
        <f t="shared" si="80"/>
        <v>0</v>
      </c>
      <c r="CK81" s="60">
        <f t="shared" si="81"/>
        <v>0</v>
      </c>
      <c r="CL81" s="60">
        <f t="shared" si="82"/>
        <v>0</v>
      </c>
      <c r="CM81" s="60">
        <f t="shared" si="83"/>
        <v>0</v>
      </c>
      <c r="CN81" s="60">
        <f t="shared" si="84"/>
        <v>0</v>
      </c>
      <c r="CO81" s="60">
        <f t="shared" si="85"/>
        <v>0</v>
      </c>
      <c r="CP81" s="60">
        <f t="shared" si="86"/>
        <v>0</v>
      </c>
      <c r="CQ81" s="60">
        <f t="shared" si="87"/>
        <v>0</v>
      </c>
      <c r="CR81" s="60">
        <f t="shared" si="88"/>
        <v>0</v>
      </c>
      <c r="CS81" s="60">
        <f t="shared" si="89"/>
        <v>0</v>
      </c>
      <c r="CT81" s="60">
        <f t="shared" si="90"/>
        <v>0</v>
      </c>
      <c r="CU81" s="60">
        <f t="shared" si="91"/>
        <v>0</v>
      </c>
      <c r="CV81" s="60">
        <f t="shared" si="92"/>
        <v>0</v>
      </c>
      <c r="CW81" s="60">
        <f t="shared" si="93"/>
        <v>0</v>
      </c>
      <c r="CX81" s="60">
        <f t="shared" si="94"/>
        <v>0</v>
      </c>
      <c r="CY81" s="60">
        <f t="shared" si="95"/>
        <v>0</v>
      </c>
      <c r="CZ81" s="60">
        <f t="shared" si="96"/>
        <v>0</v>
      </c>
      <c r="DA81" s="60">
        <f t="shared" si="97"/>
        <v>0</v>
      </c>
      <c r="DB81" s="60">
        <f t="shared" si="98"/>
        <v>0</v>
      </c>
      <c r="DC81" s="60">
        <f t="shared" si="99"/>
        <v>0</v>
      </c>
      <c r="DD81" s="60">
        <f t="shared" si="100"/>
        <v>0</v>
      </c>
      <c r="DE81" s="60">
        <f t="shared" si="101"/>
        <v>0</v>
      </c>
      <c r="DF81" s="60">
        <f t="shared" si="102"/>
        <v>0</v>
      </c>
      <c r="DG81" s="60">
        <f t="shared" si="103"/>
        <v>0</v>
      </c>
      <c r="DH81" s="60">
        <f t="shared" si="104"/>
        <v>0</v>
      </c>
      <c r="DI81" s="60">
        <f t="shared" si="105"/>
        <v>0</v>
      </c>
      <c r="DJ81" s="60">
        <f t="shared" si="106"/>
        <v>0</v>
      </c>
      <c r="DK81" s="60">
        <f t="shared" si="107"/>
        <v>0</v>
      </c>
      <c r="DL81" s="60">
        <f t="shared" si="108"/>
        <v>0</v>
      </c>
      <c r="DM81" s="60">
        <f t="shared" si="109"/>
        <v>0</v>
      </c>
      <c r="DN81" s="60">
        <f t="shared" si="110"/>
        <v>0</v>
      </c>
      <c r="DO81" s="60">
        <f t="shared" si="111"/>
        <v>0</v>
      </c>
      <c r="DP81" s="60">
        <f t="shared" si="112"/>
        <v>0</v>
      </c>
      <c r="DQ81" s="60">
        <f t="shared" si="113"/>
        <v>0</v>
      </c>
      <c r="DR81" s="60">
        <f t="shared" si="114"/>
        <v>0</v>
      </c>
      <c r="DS81" s="60">
        <f t="shared" si="115"/>
        <v>0</v>
      </c>
      <c r="DT81" s="60">
        <f t="shared" si="116"/>
        <v>0</v>
      </c>
      <c r="DU81" s="60">
        <f t="shared" si="117"/>
        <v>0</v>
      </c>
      <c r="DV81" s="60">
        <f t="shared" si="118"/>
        <v>0</v>
      </c>
      <c r="DW81" s="60">
        <f t="shared" si="119"/>
        <v>0</v>
      </c>
      <c r="DX81" s="60">
        <f t="shared" si="120"/>
        <v>0</v>
      </c>
      <c r="DY81" s="60">
        <f t="shared" si="121"/>
        <v>0</v>
      </c>
      <c r="DZ81" s="60">
        <f t="shared" si="122"/>
        <v>0</v>
      </c>
      <c r="EA81" s="60">
        <f t="shared" si="123"/>
        <v>0</v>
      </c>
      <c r="EB81" s="60">
        <f t="shared" si="124"/>
        <v>0</v>
      </c>
      <c r="EC81" s="60">
        <f t="shared" si="125"/>
        <v>0</v>
      </c>
      <c r="ED81" s="60">
        <f t="shared" si="126"/>
        <v>0</v>
      </c>
      <c r="EE81" s="60">
        <f t="shared" si="127"/>
        <v>0</v>
      </c>
      <c r="EF81" s="60">
        <f t="shared" si="128"/>
        <v>0</v>
      </c>
      <c r="EG81" s="61">
        <f t="shared" si="129"/>
        <v>0</v>
      </c>
    </row>
    <row r="82" spans="1:137">
      <c r="A82" s="39" t="s">
        <v>77</v>
      </c>
      <c r="B82" s="40" t="s">
        <v>146</v>
      </c>
      <c r="C82" s="62">
        <f t="shared" ref="C82:AH82" si="214">$D$46*C$50*C129</f>
        <v>0</v>
      </c>
      <c r="D82" s="62">
        <f t="shared" si="214"/>
        <v>0</v>
      </c>
      <c r="E82" s="62">
        <f t="shared" si="214"/>
        <v>0</v>
      </c>
      <c r="F82" s="62">
        <f t="shared" si="214"/>
        <v>0</v>
      </c>
      <c r="G82" s="62">
        <f t="shared" si="214"/>
        <v>0</v>
      </c>
      <c r="H82" s="62">
        <f t="shared" si="214"/>
        <v>0</v>
      </c>
      <c r="I82" s="62">
        <f t="shared" si="214"/>
        <v>0</v>
      </c>
      <c r="J82" s="62">
        <f t="shared" si="214"/>
        <v>0</v>
      </c>
      <c r="K82" s="62">
        <f t="shared" si="214"/>
        <v>0</v>
      </c>
      <c r="L82" s="62">
        <f t="shared" si="214"/>
        <v>0</v>
      </c>
      <c r="M82" s="62">
        <f t="shared" si="214"/>
        <v>15721.966812185998</v>
      </c>
      <c r="N82" s="62">
        <f t="shared" si="214"/>
        <v>0</v>
      </c>
      <c r="O82" s="62">
        <f t="shared" si="214"/>
        <v>0</v>
      </c>
      <c r="P82" s="62">
        <f t="shared" si="214"/>
        <v>0</v>
      </c>
      <c r="Q82" s="62">
        <f t="shared" si="214"/>
        <v>0</v>
      </c>
      <c r="R82" s="62">
        <f t="shared" si="214"/>
        <v>0</v>
      </c>
      <c r="S82" s="62">
        <f t="shared" si="214"/>
        <v>0</v>
      </c>
      <c r="T82" s="62">
        <f t="shared" si="214"/>
        <v>0</v>
      </c>
      <c r="U82" s="62">
        <f t="shared" si="214"/>
        <v>0</v>
      </c>
      <c r="V82" s="62">
        <f t="shared" si="214"/>
        <v>0</v>
      </c>
      <c r="W82" s="62">
        <f t="shared" si="214"/>
        <v>0</v>
      </c>
      <c r="X82" s="62">
        <f t="shared" si="214"/>
        <v>0</v>
      </c>
      <c r="Y82" s="62">
        <f t="shared" si="214"/>
        <v>0</v>
      </c>
      <c r="Z82" s="62">
        <f t="shared" si="214"/>
        <v>0</v>
      </c>
      <c r="AA82" s="62">
        <f t="shared" si="214"/>
        <v>0</v>
      </c>
      <c r="AB82" s="62">
        <f t="shared" si="214"/>
        <v>0</v>
      </c>
      <c r="AC82" s="62">
        <f t="shared" si="214"/>
        <v>0</v>
      </c>
      <c r="AD82" s="62">
        <f t="shared" si="214"/>
        <v>0</v>
      </c>
      <c r="AE82" s="62">
        <f t="shared" si="214"/>
        <v>0</v>
      </c>
      <c r="AF82" s="62">
        <f t="shared" si="214"/>
        <v>0</v>
      </c>
      <c r="AG82" s="62">
        <f t="shared" si="214"/>
        <v>0</v>
      </c>
      <c r="AH82" s="62">
        <f t="shared" si="214"/>
        <v>0</v>
      </c>
      <c r="AI82" s="62">
        <f t="shared" ref="AI82:BN82" si="215">$D$46*AI$50*AI129</f>
        <v>0</v>
      </c>
      <c r="AJ82" s="62">
        <f t="shared" si="215"/>
        <v>0</v>
      </c>
      <c r="AK82" s="62">
        <f t="shared" si="215"/>
        <v>0</v>
      </c>
      <c r="AL82" s="62">
        <f t="shared" si="215"/>
        <v>0</v>
      </c>
      <c r="AM82" s="62">
        <f t="shared" si="215"/>
        <v>0</v>
      </c>
      <c r="AN82" s="62">
        <f t="shared" si="215"/>
        <v>0</v>
      </c>
      <c r="AO82" s="62">
        <f t="shared" si="215"/>
        <v>0</v>
      </c>
      <c r="AP82" s="62">
        <f t="shared" si="215"/>
        <v>0</v>
      </c>
      <c r="AQ82" s="62">
        <f t="shared" si="215"/>
        <v>0</v>
      </c>
      <c r="AR82" s="62">
        <f t="shared" si="215"/>
        <v>0</v>
      </c>
      <c r="AS82" s="62">
        <f t="shared" si="215"/>
        <v>0</v>
      </c>
      <c r="AT82" s="62">
        <f t="shared" si="215"/>
        <v>0</v>
      </c>
      <c r="AU82" s="62">
        <f t="shared" si="215"/>
        <v>0</v>
      </c>
      <c r="AV82" s="62">
        <f t="shared" si="215"/>
        <v>0</v>
      </c>
      <c r="AW82" s="62">
        <f t="shared" si="215"/>
        <v>0</v>
      </c>
      <c r="AX82" s="62">
        <f t="shared" si="215"/>
        <v>0</v>
      </c>
      <c r="AY82" s="62">
        <f t="shared" si="215"/>
        <v>0</v>
      </c>
      <c r="AZ82" s="62">
        <f t="shared" si="215"/>
        <v>0</v>
      </c>
      <c r="BA82" s="62">
        <f t="shared" si="215"/>
        <v>0</v>
      </c>
      <c r="BB82" s="62">
        <f t="shared" si="215"/>
        <v>0</v>
      </c>
      <c r="BC82" s="62">
        <f t="shared" si="215"/>
        <v>0</v>
      </c>
      <c r="BD82" s="62">
        <f t="shared" si="215"/>
        <v>0</v>
      </c>
      <c r="BE82" s="62">
        <f t="shared" si="215"/>
        <v>0</v>
      </c>
      <c r="BF82" s="62">
        <f t="shared" si="215"/>
        <v>0</v>
      </c>
      <c r="BG82" s="62">
        <f t="shared" si="215"/>
        <v>0</v>
      </c>
      <c r="BH82" s="62">
        <f t="shared" si="215"/>
        <v>0</v>
      </c>
      <c r="BI82" s="62">
        <f t="shared" si="215"/>
        <v>0</v>
      </c>
      <c r="BJ82" s="62">
        <f t="shared" si="215"/>
        <v>0</v>
      </c>
      <c r="BK82" s="62">
        <f t="shared" si="215"/>
        <v>0</v>
      </c>
      <c r="BL82" s="62">
        <f t="shared" si="215"/>
        <v>0</v>
      </c>
      <c r="BM82" s="62">
        <f t="shared" si="215"/>
        <v>0</v>
      </c>
      <c r="BN82" s="62">
        <f t="shared" si="215"/>
        <v>0</v>
      </c>
      <c r="BO82" s="62">
        <f t="shared" ref="BO82:CC82" si="216">$D$46*BO$50*BO129</f>
        <v>0</v>
      </c>
      <c r="BP82" s="62">
        <f t="shared" si="216"/>
        <v>0</v>
      </c>
      <c r="BQ82" s="62">
        <f t="shared" si="216"/>
        <v>0</v>
      </c>
      <c r="BR82" s="62">
        <f t="shared" si="216"/>
        <v>0</v>
      </c>
      <c r="BS82" s="62">
        <f t="shared" si="216"/>
        <v>0</v>
      </c>
      <c r="BT82" s="62">
        <f t="shared" si="216"/>
        <v>0</v>
      </c>
      <c r="BU82" s="62">
        <f t="shared" si="216"/>
        <v>0</v>
      </c>
      <c r="BV82" s="62">
        <f t="shared" si="216"/>
        <v>0</v>
      </c>
      <c r="BW82" s="62">
        <f t="shared" si="216"/>
        <v>0</v>
      </c>
      <c r="BX82" s="62">
        <f t="shared" si="216"/>
        <v>0</v>
      </c>
      <c r="BY82" s="62">
        <f t="shared" si="216"/>
        <v>0</v>
      </c>
      <c r="BZ82" s="62">
        <f t="shared" si="216"/>
        <v>0</v>
      </c>
      <c r="CA82" s="62">
        <f t="shared" si="216"/>
        <v>0</v>
      </c>
      <c r="CB82" s="62">
        <f t="shared" si="216"/>
        <v>0</v>
      </c>
      <c r="CC82" s="62">
        <f t="shared" si="216"/>
        <v>0</v>
      </c>
      <c r="CD82" s="62">
        <f t="shared" si="74"/>
        <v>0</v>
      </c>
      <c r="CE82" s="62">
        <f t="shared" si="75"/>
        <v>0</v>
      </c>
      <c r="CF82" s="62">
        <f t="shared" si="76"/>
        <v>0</v>
      </c>
      <c r="CG82" s="62">
        <f t="shared" si="77"/>
        <v>0</v>
      </c>
      <c r="CH82" s="62">
        <f t="shared" si="78"/>
        <v>0</v>
      </c>
      <c r="CI82" s="62">
        <f t="shared" si="79"/>
        <v>0</v>
      </c>
      <c r="CJ82" s="62">
        <f t="shared" si="80"/>
        <v>0</v>
      </c>
      <c r="CK82" s="62">
        <f t="shared" si="81"/>
        <v>0</v>
      </c>
      <c r="CL82" s="62">
        <f t="shared" si="82"/>
        <v>0</v>
      </c>
      <c r="CM82" s="62">
        <f t="shared" si="83"/>
        <v>0</v>
      </c>
      <c r="CN82" s="62">
        <f t="shared" si="84"/>
        <v>0</v>
      </c>
      <c r="CO82" s="62">
        <f t="shared" si="85"/>
        <v>0</v>
      </c>
      <c r="CP82" s="62">
        <f t="shared" si="86"/>
        <v>0</v>
      </c>
      <c r="CQ82" s="62">
        <f t="shared" si="87"/>
        <v>0</v>
      </c>
      <c r="CR82" s="62">
        <f t="shared" si="88"/>
        <v>0</v>
      </c>
      <c r="CS82" s="62">
        <f t="shared" si="89"/>
        <v>0</v>
      </c>
      <c r="CT82" s="62">
        <f t="shared" si="90"/>
        <v>0</v>
      </c>
      <c r="CU82" s="62">
        <f t="shared" si="91"/>
        <v>0</v>
      </c>
      <c r="CV82" s="62">
        <f t="shared" si="92"/>
        <v>0</v>
      </c>
      <c r="CW82" s="62">
        <f t="shared" si="93"/>
        <v>0</v>
      </c>
      <c r="CX82" s="62">
        <f t="shared" si="94"/>
        <v>0</v>
      </c>
      <c r="CY82" s="62">
        <f t="shared" si="95"/>
        <v>0</v>
      </c>
      <c r="CZ82" s="62">
        <f t="shared" si="96"/>
        <v>0</v>
      </c>
      <c r="DA82" s="62">
        <f t="shared" si="97"/>
        <v>0</v>
      </c>
      <c r="DB82" s="62">
        <f t="shared" si="98"/>
        <v>0</v>
      </c>
      <c r="DC82" s="62">
        <f t="shared" si="99"/>
        <v>0</v>
      </c>
      <c r="DD82" s="62">
        <f t="shared" si="100"/>
        <v>0</v>
      </c>
      <c r="DE82" s="62">
        <f t="shared" si="101"/>
        <v>0</v>
      </c>
      <c r="DF82" s="62">
        <f t="shared" si="102"/>
        <v>0</v>
      </c>
      <c r="DG82" s="62">
        <f t="shared" si="103"/>
        <v>0</v>
      </c>
      <c r="DH82" s="62">
        <f t="shared" si="104"/>
        <v>0</v>
      </c>
      <c r="DI82" s="62">
        <f t="shared" si="105"/>
        <v>0</v>
      </c>
      <c r="DJ82" s="62">
        <f t="shared" si="106"/>
        <v>0</v>
      </c>
      <c r="DK82" s="62">
        <f t="shared" si="107"/>
        <v>0</v>
      </c>
      <c r="DL82" s="62">
        <f t="shared" si="108"/>
        <v>0</v>
      </c>
      <c r="DM82" s="62">
        <f t="shared" si="109"/>
        <v>0</v>
      </c>
      <c r="DN82" s="62">
        <f t="shared" si="110"/>
        <v>0</v>
      </c>
      <c r="DO82" s="62">
        <f t="shared" si="111"/>
        <v>0</v>
      </c>
      <c r="DP82" s="62">
        <f t="shared" si="112"/>
        <v>0</v>
      </c>
      <c r="DQ82" s="62">
        <f t="shared" si="113"/>
        <v>0</v>
      </c>
      <c r="DR82" s="62">
        <f t="shared" si="114"/>
        <v>0</v>
      </c>
      <c r="DS82" s="62">
        <f t="shared" si="115"/>
        <v>0</v>
      </c>
      <c r="DT82" s="62">
        <f t="shared" si="116"/>
        <v>0</v>
      </c>
      <c r="DU82" s="62">
        <f t="shared" si="117"/>
        <v>0</v>
      </c>
      <c r="DV82" s="62">
        <f t="shared" si="118"/>
        <v>0</v>
      </c>
      <c r="DW82" s="62">
        <f t="shared" si="119"/>
        <v>0</v>
      </c>
      <c r="DX82" s="62">
        <f t="shared" si="120"/>
        <v>0</v>
      </c>
      <c r="DY82" s="62">
        <f t="shared" si="121"/>
        <v>0</v>
      </c>
      <c r="DZ82" s="62">
        <f t="shared" si="122"/>
        <v>0</v>
      </c>
      <c r="EA82" s="62">
        <f t="shared" si="123"/>
        <v>0</v>
      </c>
      <c r="EB82" s="62">
        <f t="shared" si="124"/>
        <v>0</v>
      </c>
      <c r="EC82" s="62">
        <f t="shared" si="125"/>
        <v>0</v>
      </c>
      <c r="ED82" s="62">
        <f t="shared" si="126"/>
        <v>0</v>
      </c>
      <c r="EE82" s="62">
        <f t="shared" si="127"/>
        <v>0</v>
      </c>
      <c r="EF82" s="62">
        <f t="shared" si="128"/>
        <v>0</v>
      </c>
      <c r="EG82" s="63">
        <f t="shared" si="129"/>
        <v>0</v>
      </c>
    </row>
    <row r="83" spans="1:137">
      <c r="A83" s="36" t="s">
        <v>78</v>
      </c>
      <c r="B83" s="37" t="s">
        <v>147</v>
      </c>
      <c r="C83" s="60">
        <f t="shared" ref="C83:AH83" si="217">$D$46*C$50*C130</f>
        <v>0</v>
      </c>
      <c r="D83" s="60">
        <f t="shared" si="217"/>
        <v>0</v>
      </c>
      <c r="E83" s="60">
        <f t="shared" si="217"/>
        <v>0</v>
      </c>
      <c r="F83" s="60">
        <f t="shared" si="217"/>
        <v>0</v>
      </c>
      <c r="G83" s="60">
        <f t="shared" si="217"/>
        <v>0</v>
      </c>
      <c r="H83" s="60">
        <f t="shared" si="217"/>
        <v>0</v>
      </c>
      <c r="I83" s="60">
        <f t="shared" si="217"/>
        <v>0</v>
      </c>
      <c r="J83" s="60">
        <f t="shared" si="217"/>
        <v>0</v>
      </c>
      <c r="K83" s="60">
        <f t="shared" si="217"/>
        <v>0</v>
      </c>
      <c r="L83" s="60">
        <f t="shared" si="217"/>
        <v>0</v>
      </c>
      <c r="M83" s="60">
        <f t="shared" si="217"/>
        <v>0</v>
      </c>
      <c r="N83" s="60">
        <f t="shared" si="217"/>
        <v>0</v>
      </c>
      <c r="O83" s="60">
        <f t="shared" si="217"/>
        <v>0</v>
      </c>
      <c r="P83" s="60">
        <f t="shared" si="217"/>
        <v>0</v>
      </c>
      <c r="Q83" s="60">
        <f t="shared" si="217"/>
        <v>0</v>
      </c>
      <c r="R83" s="60">
        <f t="shared" si="217"/>
        <v>0</v>
      </c>
      <c r="S83" s="60">
        <f t="shared" si="217"/>
        <v>0</v>
      </c>
      <c r="T83" s="60">
        <f t="shared" si="217"/>
        <v>0</v>
      </c>
      <c r="U83" s="60">
        <f t="shared" si="217"/>
        <v>0</v>
      </c>
      <c r="V83" s="60">
        <f t="shared" si="217"/>
        <v>0</v>
      </c>
      <c r="W83" s="60">
        <f t="shared" si="217"/>
        <v>0</v>
      </c>
      <c r="X83" s="60">
        <f t="shared" si="217"/>
        <v>0</v>
      </c>
      <c r="Y83" s="60">
        <f t="shared" si="217"/>
        <v>0</v>
      </c>
      <c r="Z83" s="60">
        <f t="shared" si="217"/>
        <v>0</v>
      </c>
      <c r="AA83" s="60">
        <f t="shared" si="217"/>
        <v>0</v>
      </c>
      <c r="AB83" s="60">
        <f t="shared" si="217"/>
        <v>0</v>
      </c>
      <c r="AC83" s="60">
        <f t="shared" si="217"/>
        <v>0</v>
      </c>
      <c r="AD83" s="60">
        <f t="shared" si="217"/>
        <v>0</v>
      </c>
      <c r="AE83" s="60">
        <f t="shared" si="217"/>
        <v>0</v>
      </c>
      <c r="AF83" s="60">
        <f t="shared" si="217"/>
        <v>0</v>
      </c>
      <c r="AG83" s="60">
        <f t="shared" si="217"/>
        <v>0</v>
      </c>
      <c r="AH83" s="60">
        <f t="shared" si="217"/>
        <v>0</v>
      </c>
      <c r="AI83" s="60">
        <f t="shared" ref="AI83:BN83" si="218">$D$46*AI$50*AI130</f>
        <v>0</v>
      </c>
      <c r="AJ83" s="60">
        <f t="shared" si="218"/>
        <v>0</v>
      </c>
      <c r="AK83" s="60">
        <f t="shared" si="218"/>
        <v>0</v>
      </c>
      <c r="AL83" s="60">
        <f t="shared" si="218"/>
        <v>0</v>
      </c>
      <c r="AM83" s="60">
        <f t="shared" si="218"/>
        <v>0</v>
      </c>
      <c r="AN83" s="60">
        <f t="shared" si="218"/>
        <v>0</v>
      </c>
      <c r="AO83" s="60">
        <f t="shared" si="218"/>
        <v>0</v>
      </c>
      <c r="AP83" s="60">
        <f t="shared" si="218"/>
        <v>0</v>
      </c>
      <c r="AQ83" s="60">
        <f t="shared" si="218"/>
        <v>0</v>
      </c>
      <c r="AR83" s="60">
        <f t="shared" si="218"/>
        <v>0</v>
      </c>
      <c r="AS83" s="60">
        <f t="shared" si="218"/>
        <v>0</v>
      </c>
      <c r="AT83" s="60">
        <f t="shared" si="218"/>
        <v>0</v>
      </c>
      <c r="AU83" s="60">
        <f t="shared" si="218"/>
        <v>0</v>
      </c>
      <c r="AV83" s="60">
        <f t="shared" si="218"/>
        <v>0</v>
      </c>
      <c r="AW83" s="60">
        <f t="shared" si="218"/>
        <v>0</v>
      </c>
      <c r="AX83" s="60">
        <f t="shared" si="218"/>
        <v>0</v>
      </c>
      <c r="AY83" s="60">
        <f t="shared" si="218"/>
        <v>0</v>
      </c>
      <c r="AZ83" s="60">
        <f t="shared" si="218"/>
        <v>0</v>
      </c>
      <c r="BA83" s="60">
        <f t="shared" si="218"/>
        <v>0</v>
      </c>
      <c r="BB83" s="60">
        <f t="shared" si="218"/>
        <v>0</v>
      </c>
      <c r="BC83" s="60">
        <f t="shared" si="218"/>
        <v>0</v>
      </c>
      <c r="BD83" s="60">
        <f t="shared" si="218"/>
        <v>0</v>
      </c>
      <c r="BE83" s="60">
        <f t="shared" si="218"/>
        <v>0</v>
      </c>
      <c r="BF83" s="60">
        <f t="shared" si="218"/>
        <v>0</v>
      </c>
      <c r="BG83" s="60">
        <f t="shared" si="218"/>
        <v>0</v>
      </c>
      <c r="BH83" s="60">
        <f t="shared" si="218"/>
        <v>0</v>
      </c>
      <c r="BI83" s="60">
        <f t="shared" si="218"/>
        <v>0</v>
      </c>
      <c r="BJ83" s="60">
        <f t="shared" si="218"/>
        <v>0</v>
      </c>
      <c r="BK83" s="60">
        <f t="shared" si="218"/>
        <v>0</v>
      </c>
      <c r="BL83" s="60">
        <f t="shared" si="218"/>
        <v>0</v>
      </c>
      <c r="BM83" s="60">
        <f t="shared" si="218"/>
        <v>0</v>
      </c>
      <c r="BN83" s="60">
        <f t="shared" si="218"/>
        <v>0</v>
      </c>
      <c r="BO83" s="60">
        <f t="shared" ref="BO83:CC83" si="219">$D$46*BO$50*BO130</f>
        <v>0</v>
      </c>
      <c r="BP83" s="60">
        <f t="shared" si="219"/>
        <v>0</v>
      </c>
      <c r="BQ83" s="60">
        <f t="shared" si="219"/>
        <v>0</v>
      </c>
      <c r="BR83" s="60">
        <f t="shared" si="219"/>
        <v>0</v>
      </c>
      <c r="BS83" s="60">
        <f t="shared" si="219"/>
        <v>0</v>
      </c>
      <c r="BT83" s="60">
        <f t="shared" si="219"/>
        <v>0</v>
      </c>
      <c r="BU83" s="60">
        <f t="shared" si="219"/>
        <v>0</v>
      </c>
      <c r="BV83" s="60">
        <f t="shared" si="219"/>
        <v>0</v>
      </c>
      <c r="BW83" s="60">
        <f t="shared" si="219"/>
        <v>0</v>
      </c>
      <c r="BX83" s="60">
        <f t="shared" si="219"/>
        <v>0</v>
      </c>
      <c r="BY83" s="60">
        <f t="shared" si="219"/>
        <v>0</v>
      </c>
      <c r="BZ83" s="60">
        <f t="shared" si="219"/>
        <v>0</v>
      </c>
      <c r="CA83" s="60">
        <f t="shared" si="219"/>
        <v>0</v>
      </c>
      <c r="CB83" s="60">
        <f t="shared" si="219"/>
        <v>0</v>
      </c>
      <c r="CC83" s="60">
        <f t="shared" si="219"/>
        <v>0</v>
      </c>
      <c r="CD83" s="60">
        <f t="shared" si="74"/>
        <v>0</v>
      </c>
      <c r="CE83" s="60">
        <f t="shared" si="75"/>
        <v>0</v>
      </c>
      <c r="CF83" s="60">
        <f t="shared" si="76"/>
        <v>0</v>
      </c>
      <c r="CG83" s="60">
        <f t="shared" si="77"/>
        <v>0</v>
      </c>
      <c r="CH83" s="60">
        <f t="shared" si="78"/>
        <v>0</v>
      </c>
      <c r="CI83" s="60">
        <f t="shared" si="79"/>
        <v>0</v>
      </c>
      <c r="CJ83" s="60">
        <f t="shared" si="80"/>
        <v>0</v>
      </c>
      <c r="CK83" s="60">
        <f t="shared" si="81"/>
        <v>0</v>
      </c>
      <c r="CL83" s="60">
        <f t="shared" si="82"/>
        <v>0</v>
      </c>
      <c r="CM83" s="60">
        <f t="shared" si="83"/>
        <v>0</v>
      </c>
      <c r="CN83" s="60">
        <f t="shared" si="84"/>
        <v>0</v>
      </c>
      <c r="CO83" s="60">
        <f t="shared" si="85"/>
        <v>0</v>
      </c>
      <c r="CP83" s="60">
        <f t="shared" si="86"/>
        <v>0</v>
      </c>
      <c r="CQ83" s="60">
        <f t="shared" si="87"/>
        <v>0</v>
      </c>
      <c r="CR83" s="60">
        <f t="shared" si="88"/>
        <v>0</v>
      </c>
      <c r="CS83" s="60">
        <f t="shared" si="89"/>
        <v>0</v>
      </c>
      <c r="CT83" s="60">
        <f t="shared" si="90"/>
        <v>0</v>
      </c>
      <c r="CU83" s="60">
        <f t="shared" si="91"/>
        <v>0</v>
      </c>
      <c r="CV83" s="60">
        <f t="shared" si="92"/>
        <v>0</v>
      </c>
      <c r="CW83" s="60">
        <f t="shared" si="93"/>
        <v>0</v>
      </c>
      <c r="CX83" s="60">
        <f t="shared" si="94"/>
        <v>0</v>
      </c>
      <c r="CY83" s="60">
        <f t="shared" si="95"/>
        <v>0</v>
      </c>
      <c r="CZ83" s="60">
        <f t="shared" si="96"/>
        <v>0</v>
      </c>
      <c r="DA83" s="60">
        <f t="shared" si="97"/>
        <v>0</v>
      </c>
      <c r="DB83" s="60">
        <f t="shared" si="98"/>
        <v>0</v>
      </c>
      <c r="DC83" s="60">
        <f t="shared" si="99"/>
        <v>0</v>
      </c>
      <c r="DD83" s="60">
        <f t="shared" si="100"/>
        <v>0</v>
      </c>
      <c r="DE83" s="60">
        <f t="shared" si="101"/>
        <v>0</v>
      </c>
      <c r="DF83" s="60">
        <f t="shared" si="102"/>
        <v>0</v>
      </c>
      <c r="DG83" s="60">
        <f t="shared" si="103"/>
        <v>0</v>
      </c>
      <c r="DH83" s="60">
        <f t="shared" si="104"/>
        <v>0</v>
      </c>
      <c r="DI83" s="60">
        <f t="shared" si="105"/>
        <v>0</v>
      </c>
      <c r="DJ83" s="60">
        <f t="shared" si="106"/>
        <v>0</v>
      </c>
      <c r="DK83" s="60">
        <f t="shared" si="107"/>
        <v>0</v>
      </c>
      <c r="DL83" s="60">
        <f t="shared" si="108"/>
        <v>0</v>
      </c>
      <c r="DM83" s="60">
        <f t="shared" si="109"/>
        <v>0</v>
      </c>
      <c r="DN83" s="60">
        <f t="shared" si="110"/>
        <v>0</v>
      </c>
      <c r="DO83" s="60">
        <f t="shared" si="111"/>
        <v>0</v>
      </c>
      <c r="DP83" s="60">
        <f t="shared" si="112"/>
        <v>0</v>
      </c>
      <c r="DQ83" s="60">
        <f t="shared" si="113"/>
        <v>0</v>
      </c>
      <c r="DR83" s="60">
        <f t="shared" si="114"/>
        <v>0</v>
      </c>
      <c r="DS83" s="60">
        <f t="shared" si="115"/>
        <v>0</v>
      </c>
      <c r="DT83" s="60">
        <f t="shared" si="116"/>
        <v>0</v>
      </c>
      <c r="DU83" s="60">
        <f t="shared" si="117"/>
        <v>0</v>
      </c>
      <c r="DV83" s="60">
        <f t="shared" si="118"/>
        <v>0</v>
      </c>
      <c r="DW83" s="60">
        <f t="shared" si="119"/>
        <v>0</v>
      </c>
      <c r="DX83" s="60">
        <f t="shared" si="120"/>
        <v>0</v>
      </c>
      <c r="DY83" s="60">
        <f t="shared" si="121"/>
        <v>0</v>
      </c>
      <c r="DZ83" s="60">
        <f t="shared" si="122"/>
        <v>0</v>
      </c>
      <c r="EA83" s="60">
        <f t="shared" si="123"/>
        <v>0</v>
      </c>
      <c r="EB83" s="60">
        <f t="shared" si="124"/>
        <v>0</v>
      </c>
      <c r="EC83" s="60">
        <f t="shared" si="125"/>
        <v>0</v>
      </c>
      <c r="ED83" s="60">
        <f t="shared" si="126"/>
        <v>0</v>
      </c>
      <c r="EE83" s="60">
        <f t="shared" si="127"/>
        <v>0</v>
      </c>
      <c r="EF83" s="60">
        <f t="shared" si="128"/>
        <v>0</v>
      </c>
      <c r="EG83" s="61">
        <f t="shared" si="129"/>
        <v>0</v>
      </c>
    </row>
    <row r="84" spans="1:137">
      <c r="A84" s="36" t="s">
        <v>79</v>
      </c>
      <c r="B84" s="37" t="s">
        <v>148</v>
      </c>
      <c r="C84" s="60">
        <f t="shared" ref="C84:AH84" si="220">$D$46*C$50*C131</f>
        <v>0</v>
      </c>
      <c r="D84" s="60">
        <f t="shared" si="220"/>
        <v>0</v>
      </c>
      <c r="E84" s="60">
        <f t="shared" si="220"/>
        <v>0</v>
      </c>
      <c r="F84" s="60">
        <f t="shared" si="220"/>
        <v>0</v>
      </c>
      <c r="G84" s="60">
        <f t="shared" si="220"/>
        <v>0</v>
      </c>
      <c r="H84" s="60">
        <f t="shared" si="220"/>
        <v>0</v>
      </c>
      <c r="I84" s="60">
        <f t="shared" si="220"/>
        <v>0</v>
      </c>
      <c r="J84" s="60">
        <f t="shared" si="220"/>
        <v>0</v>
      </c>
      <c r="K84" s="60">
        <f t="shared" si="220"/>
        <v>0</v>
      </c>
      <c r="L84" s="60">
        <f t="shared" si="220"/>
        <v>0</v>
      </c>
      <c r="M84" s="60">
        <f t="shared" si="220"/>
        <v>28497.545096155303</v>
      </c>
      <c r="N84" s="60">
        <f t="shared" si="220"/>
        <v>0</v>
      </c>
      <c r="O84" s="60">
        <f t="shared" si="220"/>
        <v>0</v>
      </c>
      <c r="P84" s="60">
        <f t="shared" si="220"/>
        <v>0</v>
      </c>
      <c r="Q84" s="60">
        <f t="shared" si="220"/>
        <v>0</v>
      </c>
      <c r="R84" s="60">
        <f t="shared" si="220"/>
        <v>0</v>
      </c>
      <c r="S84" s="60">
        <f t="shared" si="220"/>
        <v>0</v>
      </c>
      <c r="T84" s="60">
        <f t="shared" si="220"/>
        <v>0</v>
      </c>
      <c r="U84" s="60">
        <f t="shared" si="220"/>
        <v>0</v>
      </c>
      <c r="V84" s="60">
        <f t="shared" si="220"/>
        <v>0</v>
      </c>
      <c r="W84" s="60">
        <f t="shared" si="220"/>
        <v>0</v>
      </c>
      <c r="X84" s="60">
        <f t="shared" si="220"/>
        <v>0</v>
      </c>
      <c r="Y84" s="60">
        <f t="shared" si="220"/>
        <v>0</v>
      </c>
      <c r="Z84" s="60">
        <f t="shared" si="220"/>
        <v>0</v>
      </c>
      <c r="AA84" s="60">
        <f t="shared" si="220"/>
        <v>0</v>
      </c>
      <c r="AB84" s="60">
        <f t="shared" si="220"/>
        <v>0</v>
      </c>
      <c r="AC84" s="60">
        <f t="shared" si="220"/>
        <v>0</v>
      </c>
      <c r="AD84" s="60">
        <f t="shared" si="220"/>
        <v>0</v>
      </c>
      <c r="AE84" s="60">
        <f t="shared" si="220"/>
        <v>0</v>
      </c>
      <c r="AF84" s="60">
        <f t="shared" si="220"/>
        <v>0</v>
      </c>
      <c r="AG84" s="60">
        <f t="shared" si="220"/>
        <v>0</v>
      </c>
      <c r="AH84" s="60">
        <f t="shared" si="220"/>
        <v>0</v>
      </c>
      <c r="AI84" s="60">
        <f t="shared" ref="AI84:BN84" si="221">$D$46*AI$50*AI131</f>
        <v>0</v>
      </c>
      <c r="AJ84" s="60">
        <f t="shared" si="221"/>
        <v>0</v>
      </c>
      <c r="AK84" s="60">
        <f t="shared" si="221"/>
        <v>0</v>
      </c>
      <c r="AL84" s="60">
        <f t="shared" si="221"/>
        <v>0</v>
      </c>
      <c r="AM84" s="60">
        <f t="shared" si="221"/>
        <v>0</v>
      </c>
      <c r="AN84" s="60">
        <f t="shared" si="221"/>
        <v>0</v>
      </c>
      <c r="AO84" s="60">
        <f t="shared" si="221"/>
        <v>0</v>
      </c>
      <c r="AP84" s="60">
        <f t="shared" si="221"/>
        <v>0</v>
      </c>
      <c r="AQ84" s="60">
        <f t="shared" si="221"/>
        <v>0</v>
      </c>
      <c r="AR84" s="60">
        <f t="shared" si="221"/>
        <v>0</v>
      </c>
      <c r="AS84" s="60">
        <f t="shared" si="221"/>
        <v>0</v>
      </c>
      <c r="AT84" s="60">
        <f t="shared" si="221"/>
        <v>0</v>
      </c>
      <c r="AU84" s="60">
        <f t="shared" si="221"/>
        <v>0</v>
      </c>
      <c r="AV84" s="60">
        <f t="shared" si="221"/>
        <v>0</v>
      </c>
      <c r="AW84" s="60">
        <f t="shared" si="221"/>
        <v>0</v>
      </c>
      <c r="AX84" s="60">
        <f t="shared" si="221"/>
        <v>0</v>
      </c>
      <c r="AY84" s="60">
        <f t="shared" si="221"/>
        <v>0</v>
      </c>
      <c r="AZ84" s="60">
        <f t="shared" si="221"/>
        <v>0</v>
      </c>
      <c r="BA84" s="60">
        <f t="shared" si="221"/>
        <v>0</v>
      </c>
      <c r="BB84" s="60">
        <f t="shared" si="221"/>
        <v>0</v>
      </c>
      <c r="BC84" s="60">
        <f t="shared" si="221"/>
        <v>0</v>
      </c>
      <c r="BD84" s="60">
        <f t="shared" si="221"/>
        <v>0</v>
      </c>
      <c r="BE84" s="60">
        <f t="shared" si="221"/>
        <v>0</v>
      </c>
      <c r="BF84" s="60">
        <f t="shared" si="221"/>
        <v>0</v>
      </c>
      <c r="BG84" s="60">
        <f t="shared" si="221"/>
        <v>0</v>
      </c>
      <c r="BH84" s="60">
        <f t="shared" si="221"/>
        <v>0</v>
      </c>
      <c r="BI84" s="60">
        <f t="shared" si="221"/>
        <v>0</v>
      </c>
      <c r="BJ84" s="60">
        <f t="shared" si="221"/>
        <v>0</v>
      </c>
      <c r="BK84" s="60">
        <f t="shared" si="221"/>
        <v>0</v>
      </c>
      <c r="BL84" s="60">
        <f t="shared" si="221"/>
        <v>0</v>
      </c>
      <c r="BM84" s="60">
        <f t="shared" si="221"/>
        <v>0</v>
      </c>
      <c r="BN84" s="60">
        <f t="shared" si="221"/>
        <v>0</v>
      </c>
      <c r="BO84" s="60">
        <f t="shared" ref="BO84:CC84" si="222">$D$46*BO$50*BO131</f>
        <v>0</v>
      </c>
      <c r="BP84" s="60">
        <f t="shared" si="222"/>
        <v>0</v>
      </c>
      <c r="BQ84" s="60">
        <f t="shared" si="222"/>
        <v>0</v>
      </c>
      <c r="BR84" s="60">
        <f t="shared" si="222"/>
        <v>0</v>
      </c>
      <c r="BS84" s="60">
        <f t="shared" si="222"/>
        <v>0</v>
      </c>
      <c r="BT84" s="60">
        <f t="shared" si="222"/>
        <v>0</v>
      </c>
      <c r="BU84" s="60">
        <f t="shared" si="222"/>
        <v>0</v>
      </c>
      <c r="BV84" s="60">
        <f t="shared" si="222"/>
        <v>0</v>
      </c>
      <c r="BW84" s="60">
        <f t="shared" si="222"/>
        <v>0</v>
      </c>
      <c r="BX84" s="60">
        <f t="shared" si="222"/>
        <v>0</v>
      </c>
      <c r="BY84" s="60">
        <f t="shared" si="222"/>
        <v>0</v>
      </c>
      <c r="BZ84" s="60">
        <f t="shared" si="222"/>
        <v>0</v>
      </c>
      <c r="CA84" s="60">
        <f t="shared" si="222"/>
        <v>0</v>
      </c>
      <c r="CB84" s="60">
        <f t="shared" si="222"/>
        <v>0</v>
      </c>
      <c r="CC84" s="60">
        <f t="shared" si="222"/>
        <v>0</v>
      </c>
      <c r="CD84" s="60">
        <f t="shared" si="74"/>
        <v>0</v>
      </c>
      <c r="CE84" s="60">
        <f t="shared" si="75"/>
        <v>0</v>
      </c>
      <c r="CF84" s="60">
        <f t="shared" si="76"/>
        <v>0</v>
      </c>
      <c r="CG84" s="60">
        <f t="shared" si="77"/>
        <v>0</v>
      </c>
      <c r="CH84" s="60">
        <f t="shared" si="78"/>
        <v>0</v>
      </c>
      <c r="CI84" s="60">
        <f t="shared" si="79"/>
        <v>0</v>
      </c>
      <c r="CJ84" s="60">
        <f t="shared" si="80"/>
        <v>0</v>
      </c>
      <c r="CK84" s="60">
        <f t="shared" si="81"/>
        <v>0</v>
      </c>
      <c r="CL84" s="60">
        <f t="shared" si="82"/>
        <v>0</v>
      </c>
      <c r="CM84" s="60">
        <f t="shared" si="83"/>
        <v>0</v>
      </c>
      <c r="CN84" s="60">
        <f t="shared" si="84"/>
        <v>0</v>
      </c>
      <c r="CO84" s="60">
        <f t="shared" si="85"/>
        <v>0</v>
      </c>
      <c r="CP84" s="60">
        <f t="shared" si="86"/>
        <v>0</v>
      </c>
      <c r="CQ84" s="60">
        <f t="shared" si="87"/>
        <v>0</v>
      </c>
      <c r="CR84" s="60">
        <f t="shared" si="88"/>
        <v>0</v>
      </c>
      <c r="CS84" s="60">
        <f t="shared" si="89"/>
        <v>0</v>
      </c>
      <c r="CT84" s="60">
        <f t="shared" si="90"/>
        <v>0</v>
      </c>
      <c r="CU84" s="60">
        <f t="shared" si="91"/>
        <v>0</v>
      </c>
      <c r="CV84" s="60">
        <f t="shared" si="92"/>
        <v>0</v>
      </c>
      <c r="CW84" s="60">
        <f t="shared" si="93"/>
        <v>0</v>
      </c>
      <c r="CX84" s="60">
        <f t="shared" si="94"/>
        <v>0</v>
      </c>
      <c r="CY84" s="60">
        <f t="shared" si="95"/>
        <v>0</v>
      </c>
      <c r="CZ84" s="60">
        <f t="shared" si="96"/>
        <v>0</v>
      </c>
      <c r="DA84" s="60">
        <f t="shared" si="97"/>
        <v>0</v>
      </c>
      <c r="DB84" s="60">
        <f t="shared" si="98"/>
        <v>0</v>
      </c>
      <c r="DC84" s="60">
        <f t="shared" si="99"/>
        <v>0</v>
      </c>
      <c r="DD84" s="60">
        <f t="shared" si="100"/>
        <v>0</v>
      </c>
      <c r="DE84" s="60">
        <f t="shared" si="101"/>
        <v>0</v>
      </c>
      <c r="DF84" s="60">
        <f t="shared" si="102"/>
        <v>0</v>
      </c>
      <c r="DG84" s="60">
        <f t="shared" si="103"/>
        <v>0</v>
      </c>
      <c r="DH84" s="60">
        <f t="shared" si="104"/>
        <v>0</v>
      </c>
      <c r="DI84" s="60">
        <f t="shared" si="105"/>
        <v>0</v>
      </c>
      <c r="DJ84" s="60">
        <f t="shared" si="106"/>
        <v>0</v>
      </c>
      <c r="DK84" s="60">
        <f t="shared" si="107"/>
        <v>0</v>
      </c>
      <c r="DL84" s="60">
        <f t="shared" si="108"/>
        <v>0</v>
      </c>
      <c r="DM84" s="60">
        <f t="shared" si="109"/>
        <v>0</v>
      </c>
      <c r="DN84" s="60">
        <f t="shared" si="110"/>
        <v>0</v>
      </c>
      <c r="DO84" s="60">
        <f t="shared" si="111"/>
        <v>0</v>
      </c>
      <c r="DP84" s="60">
        <f t="shared" si="112"/>
        <v>0</v>
      </c>
      <c r="DQ84" s="60">
        <f t="shared" si="113"/>
        <v>0</v>
      </c>
      <c r="DR84" s="60">
        <f t="shared" si="114"/>
        <v>0</v>
      </c>
      <c r="DS84" s="60">
        <f t="shared" si="115"/>
        <v>0</v>
      </c>
      <c r="DT84" s="60">
        <f t="shared" si="116"/>
        <v>0</v>
      </c>
      <c r="DU84" s="60">
        <f t="shared" si="117"/>
        <v>0</v>
      </c>
      <c r="DV84" s="60">
        <f t="shared" si="118"/>
        <v>0</v>
      </c>
      <c r="DW84" s="60">
        <f t="shared" si="119"/>
        <v>0</v>
      </c>
      <c r="DX84" s="60">
        <f t="shared" si="120"/>
        <v>0</v>
      </c>
      <c r="DY84" s="60">
        <f t="shared" si="121"/>
        <v>0</v>
      </c>
      <c r="DZ84" s="60">
        <f t="shared" si="122"/>
        <v>0</v>
      </c>
      <c r="EA84" s="60">
        <f t="shared" si="123"/>
        <v>0</v>
      </c>
      <c r="EB84" s="60">
        <f t="shared" si="124"/>
        <v>0</v>
      </c>
      <c r="EC84" s="60">
        <f t="shared" si="125"/>
        <v>0</v>
      </c>
      <c r="ED84" s="60">
        <f t="shared" si="126"/>
        <v>0</v>
      </c>
      <c r="EE84" s="60">
        <f t="shared" si="127"/>
        <v>0</v>
      </c>
      <c r="EF84" s="60">
        <f t="shared" si="128"/>
        <v>0</v>
      </c>
      <c r="EG84" s="61">
        <f t="shared" si="129"/>
        <v>0</v>
      </c>
    </row>
    <row r="85" spans="1:137">
      <c r="A85" s="36" t="s">
        <v>80</v>
      </c>
      <c r="B85" s="37" t="s">
        <v>149</v>
      </c>
      <c r="C85" s="60">
        <f t="shared" ref="C85:AH85" si="223">$D$46*C$50*C132</f>
        <v>0</v>
      </c>
      <c r="D85" s="60">
        <f t="shared" si="223"/>
        <v>0</v>
      </c>
      <c r="E85" s="60">
        <f t="shared" si="223"/>
        <v>0</v>
      </c>
      <c r="F85" s="60">
        <f t="shared" si="223"/>
        <v>0</v>
      </c>
      <c r="G85" s="60">
        <f t="shared" si="223"/>
        <v>0</v>
      </c>
      <c r="H85" s="60">
        <f t="shared" si="223"/>
        <v>0</v>
      </c>
      <c r="I85" s="60">
        <f t="shared" si="223"/>
        <v>0</v>
      </c>
      <c r="J85" s="60">
        <f t="shared" si="223"/>
        <v>0</v>
      </c>
      <c r="K85" s="60">
        <f t="shared" si="223"/>
        <v>0</v>
      </c>
      <c r="L85" s="60">
        <f t="shared" si="223"/>
        <v>0</v>
      </c>
      <c r="M85" s="60">
        <f t="shared" si="223"/>
        <v>0</v>
      </c>
      <c r="N85" s="60">
        <f t="shared" si="223"/>
        <v>0</v>
      </c>
      <c r="O85" s="60">
        <f t="shared" si="223"/>
        <v>0</v>
      </c>
      <c r="P85" s="60">
        <f t="shared" si="223"/>
        <v>0</v>
      </c>
      <c r="Q85" s="60">
        <f t="shared" si="223"/>
        <v>0</v>
      </c>
      <c r="R85" s="60">
        <f t="shared" si="223"/>
        <v>0</v>
      </c>
      <c r="S85" s="60">
        <f t="shared" si="223"/>
        <v>0</v>
      </c>
      <c r="T85" s="60">
        <f t="shared" si="223"/>
        <v>0</v>
      </c>
      <c r="U85" s="60">
        <f t="shared" si="223"/>
        <v>0</v>
      </c>
      <c r="V85" s="60">
        <f t="shared" si="223"/>
        <v>0</v>
      </c>
      <c r="W85" s="60">
        <f t="shared" si="223"/>
        <v>0</v>
      </c>
      <c r="X85" s="60">
        <f t="shared" si="223"/>
        <v>0</v>
      </c>
      <c r="Y85" s="60">
        <f t="shared" si="223"/>
        <v>0</v>
      </c>
      <c r="Z85" s="60">
        <f t="shared" si="223"/>
        <v>0</v>
      </c>
      <c r="AA85" s="60">
        <f t="shared" si="223"/>
        <v>0</v>
      </c>
      <c r="AB85" s="60">
        <f t="shared" si="223"/>
        <v>0</v>
      </c>
      <c r="AC85" s="60">
        <f t="shared" si="223"/>
        <v>0</v>
      </c>
      <c r="AD85" s="60">
        <f t="shared" si="223"/>
        <v>0</v>
      </c>
      <c r="AE85" s="60">
        <f t="shared" si="223"/>
        <v>0</v>
      </c>
      <c r="AF85" s="60">
        <f t="shared" si="223"/>
        <v>0</v>
      </c>
      <c r="AG85" s="60">
        <f t="shared" si="223"/>
        <v>0</v>
      </c>
      <c r="AH85" s="60">
        <f t="shared" si="223"/>
        <v>0</v>
      </c>
      <c r="AI85" s="60">
        <f t="shared" ref="AI85:BN85" si="224">$D$46*AI$50*AI132</f>
        <v>0</v>
      </c>
      <c r="AJ85" s="60">
        <f t="shared" si="224"/>
        <v>0</v>
      </c>
      <c r="AK85" s="60">
        <f t="shared" si="224"/>
        <v>0</v>
      </c>
      <c r="AL85" s="60">
        <f t="shared" si="224"/>
        <v>0</v>
      </c>
      <c r="AM85" s="60">
        <f t="shared" si="224"/>
        <v>0</v>
      </c>
      <c r="AN85" s="60">
        <f t="shared" si="224"/>
        <v>0</v>
      </c>
      <c r="AO85" s="60">
        <f t="shared" si="224"/>
        <v>0</v>
      </c>
      <c r="AP85" s="60">
        <f t="shared" si="224"/>
        <v>0</v>
      </c>
      <c r="AQ85" s="60">
        <f t="shared" si="224"/>
        <v>0</v>
      </c>
      <c r="AR85" s="60">
        <f t="shared" si="224"/>
        <v>0</v>
      </c>
      <c r="AS85" s="60">
        <f t="shared" si="224"/>
        <v>0</v>
      </c>
      <c r="AT85" s="60">
        <f t="shared" si="224"/>
        <v>0</v>
      </c>
      <c r="AU85" s="60">
        <f t="shared" si="224"/>
        <v>0</v>
      </c>
      <c r="AV85" s="60">
        <f t="shared" si="224"/>
        <v>0</v>
      </c>
      <c r="AW85" s="60">
        <f t="shared" si="224"/>
        <v>0</v>
      </c>
      <c r="AX85" s="60">
        <f t="shared" si="224"/>
        <v>0</v>
      </c>
      <c r="AY85" s="60">
        <f t="shared" si="224"/>
        <v>0</v>
      </c>
      <c r="AZ85" s="60">
        <f t="shared" si="224"/>
        <v>0</v>
      </c>
      <c r="BA85" s="60">
        <f t="shared" si="224"/>
        <v>0</v>
      </c>
      <c r="BB85" s="60">
        <f t="shared" si="224"/>
        <v>0</v>
      </c>
      <c r="BC85" s="60">
        <f t="shared" si="224"/>
        <v>0</v>
      </c>
      <c r="BD85" s="60">
        <f t="shared" si="224"/>
        <v>0</v>
      </c>
      <c r="BE85" s="60">
        <f t="shared" si="224"/>
        <v>0</v>
      </c>
      <c r="BF85" s="60">
        <f t="shared" si="224"/>
        <v>0</v>
      </c>
      <c r="BG85" s="60">
        <f t="shared" si="224"/>
        <v>0</v>
      </c>
      <c r="BH85" s="60">
        <f t="shared" si="224"/>
        <v>0</v>
      </c>
      <c r="BI85" s="60">
        <f t="shared" si="224"/>
        <v>0</v>
      </c>
      <c r="BJ85" s="60">
        <f t="shared" si="224"/>
        <v>0</v>
      </c>
      <c r="BK85" s="60">
        <f t="shared" si="224"/>
        <v>0</v>
      </c>
      <c r="BL85" s="60">
        <f t="shared" si="224"/>
        <v>0</v>
      </c>
      <c r="BM85" s="60">
        <f t="shared" si="224"/>
        <v>0</v>
      </c>
      <c r="BN85" s="60">
        <f t="shared" si="224"/>
        <v>0</v>
      </c>
      <c r="BO85" s="60">
        <f t="shared" ref="BO85:CC85" si="225">$D$46*BO$50*BO132</f>
        <v>0</v>
      </c>
      <c r="BP85" s="60">
        <f t="shared" si="225"/>
        <v>0</v>
      </c>
      <c r="BQ85" s="60">
        <f t="shared" si="225"/>
        <v>0</v>
      </c>
      <c r="BR85" s="60">
        <f t="shared" si="225"/>
        <v>0</v>
      </c>
      <c r="BS85" s="60">
        <f t="shared" si="225"/>
        <v>0</v>
      </c>
      <c r="BT85" s="60">
        <f t="shared" si="225"/>
        <v>0</v>
      </c>
      <c r="BU85" s="60">
        <f t="shared" si="225"/>
        <v>0</v>
      </c>
      <c r="BV85" s="60">
        <f t="shared" si="225"/>
        <v>0</v>
      </c>
      <c r="BW85" s="60">
        <f t="shared" si="225"/>
        <v>0</v>
      </c>
      <c r="BX85" s="60">
        <f t="shared" si="225"/>
        <v>0</v>
      </c>
      <c r="BY85" s="60">
        <f t="shared" si="225"/>
        <v>0</v>
      </c>
      <c r="BZ85" s="60">
        <f t="shared" si="225"/>
        <v>0</v>
      </c>
      <c r="CA85" s="60">
        <f t="shared" si="225"/>
        <v>0</v>
      </c>
      <c r="CB85" s="60">
        <f t="shared" si="225"/>
        <v>0</v>
      </c>
      <c r="CC85" s="60">
        <f t="shared" si="225"/>
        <v>0</v>
      </c>
      <c r="CD85" s="60">
        <f t="shared" si="74"/>
        <v>0</v>
      </c>
      <c r="CE85" s="60">
        <f t="shared" si="75"/>
        <v>0</v>
      </c>
      <c r="CF85" s="60">
        <f t="shared" si="76"/>
        <v>0</v>
      </c>
      <c r="CG85" s="60">
        <f t="shared" si="77"/>
        <v>0</v>
      </c>
      <c r="CH85" s="60">
        <f t="shared" si="78"/>
        <v>0</v>
      </c>
      <c r="CI85" s="60">
        <f t="shared" si="79"/>
        <v>0</v>
      </c>
      <c r="CJ85" s="60">
        <f t="shared" si="80"/>
        <v>0</v>
      </c>
      <c r="CK85" s="60">
        <f t="shared" si="81"/>
        <v>0</v>
      </c>
      <c r="CL85" s="60">
        <f t="shared" si="82"/>
        <v>0</v>
      </c>
      <c r="CM85" s="60">
        <f t="shared" si="83"/>
        <v>0</v>
      </c>
      <c r="CN85" s="60">
        <f t="shared" si="84"/>
        <v>0</v>
      </c>
      <c r="CO85" s="60">
        <f t="shared" si="85"/>
        <v>0</v>
      </c>
      <c r="CP85" s="60">
        <f t="shared" si="86"/>
        <v>0</v>
      </c>
      <c r="CQ85" s="60">
        <f t="shared" si="87"/>
        <v>0</v>
      </c>
      <c r="CR85" s="60">
        <f t="shared" si="88"/>
        <v>0</v>
      </c>
      <c r="CS85" s="60">
        <f t="shared" si="89"/>
        <v>0</v>
      </c>
      <c r="CT85" s="60">
        <f t="shared" si="90"/>
        <v>0</v>
      </c>
      <c r="CU85" s="60">
        <f t="shared" si="91"/>
        <v>0</v>
      </c>
      <c r="CV85" s="60">
        <f t="shared" si="92"/>
        <v>0</v>
      </c>
      <c r="CW85" s="60">
        <f t="shared" si="93"/>
        <v>0</v>
      </c>
      <c r="CX85" s="60">
        <f t="shared" si="94"/>
        <v>0</v>
      </c>
      <c r="CY85" s="60">
        <f t="shared" si="95"/>
        <v>0</v>
      </c>
      <c r="CZ85" s="60">
        <f t="shared" si="96"/>
        <v>0</v>
      </c>
      <c r="DA85" s="60">
        <f t="shared" si="97"/>
        <v>0</v>
      </c>
      <c r="DB85" s="60">
        <f t="shared" si="98"/>
        <v>0</v>
      </c>
      <c r="DC85" s="60">
        <f t="shared" si="99"/>
        <v>0</v>
      </c>
      <c r="DD85" s="60">
        <f t="shared" si="100"/>
        <v>0</v>
      </c>
      <c r="DE85" s="60">
        <f t="shared" si="101"/>
        <v>0</v>
      </c>
      <c r="DF85" s="60">
        <f t="shared" si="102"/>
        <v>0</v>
      </c>
      <c r="DG85" s="60">
        <f t="shared" si="103"/>
        <v>0</v>
      </c>
      <c r="DH85" s="60">
        <f t="shared" si="104"/>
        <v>0</v>
      </c>
      <c r="DI85" s="60">
        <f t="shared" si="105"/>
        <v>0</v>
      </c>
      <c r="DJ85" s="60">
        <f t="shared" si="106"/>
        <v>0</v>
      </c>
      <c r="DK85" s="60">
        <f t="shared" si="107"/>
        <v>0</v>
      </c>
      <c r="DL85" s="60">
        <f t="shared" si="108"/>
        <v>0</v>
      </c>
      <c r="DM85" s="60">
        <f t="shared" si="109"/>
        <v>0</v>
      </c>
      <c r="DN85" s="60">
        <f t="shared" si="110"/>
        <v>0</v>
      </c>
      <c r="DO85" s="60">
        <f t="shared" si="111"/>
        <v>0</v>
      </c>
      <c r="DP85" s="60">
        <f t="shared" si="112"/>
        <v>0</v>
      </c>
      <c r="DQ85" s="60">
        <f t="shared" si="113"/>
        <v>0</v>
      </c>
      <c r="DR85" s="60">
        <f t="shared" si="114"/>
        <v>0</v>
      </c>
      <c r="DS85" s="60">
        <f t="shared" si="115"/>
        <v>0</v>
      </c>
      <c r="DT85" s="60">
        <f t="shared" si="116"/>
        <v>0</v>
      </c>
      <c r="DU85" s="60">
        <f t="shared" si="117"/>
        <v>0</v>
      </c>
      <c r="DV85" s="60">
        <f t="shared" si="118"/>
        <v>0</v>
      </c>
      <c r="DW85" s="60">
        <f t="shared" si="119"/>
        <v>0</v>
      </c>
      <c r="DX85" s="60">
        <f t="shared" si="120"/>
        <v>0</v>
      </c>
      <c r="DY85" s="60">
        <f t="shared" si="121"/>
        <v>0</v>
      </c>
      <c r="DZ85" s="60">
        <f t="shared" si="122"/>
        <v>0</v>
      </c>
      <c r="EA85" s="60">
        <f t="shared" si="123"/>
        <v>0</v>
      </c>
      <c r="EB85" s="60">
        <f t="shared" si="124"/>
        <v>0</v>
      </c>
      <c r="EC85" s="60">
        <f t="shared" si="125"/>
        <v>0</v>
      </c>
      <c r="ED85" s="60">
        <f t="shared" si="126"/>
        <v>0</v>
      </c>
      <c r="EE85" s="60">
        <f t="shared" si="127"/>
        <v>0</v>
      </c>
      <c r="EF85" s="60">
        <f t="shared" si="128"/>
        <v>0</v>
      </c>
      <c r="EG85" s="61">
        <f t="shared" si="129"/>
        <v>0</v>
      </c>
    </row>
    <row r="86" spans="1:137">
      <c r="A86" s="36" t="s">
        <v>81</v>
      </c>
      <c r="B86" s="37" t="s">
        <v>150</v>
      </c>
      <c r="C86" s="60">
        <f t="shared" ref="C86:AH86" si="226">$D$46*C$50*C133</f>
        <v>0</v>
      </c>
      <c r="D86" s="60">
        <f t="shared" si="226"/>
        <v>0</v>
      </c>
      <c r="E86" s="60">
        <f t="shared" si="226"/>
        <v>0</v>
      </c>
      <c r="F86" s="60">
        <f t="shared" si="226"/>
        <v>0</v>
      </c>
      <c r="G86" s="60">
        <f t="shared" si="226"/>
        <v>0</v>
      </c>
      <c r="H86" s="60">
        <f t="shared" si="226"/>
        <v>0</v>
      </c>
      <c r="I86" s="60">
        <f t="shared" si="226"/>
        <v>0</v>
      </c>
      <c r="J86" s="60">
        <f t="shared" si="226"/>
        <v>0</v>
      </c>
      <c r="K86" s="60">
        <f t="shared" si="226"/>
        <v>0</v>
      </c>
      <c r="L86" s="60">
        <f t="shared" si="226"/>
        <v>0</v>
      </c>
      <c r="M86" s="60">
        <f t="shared" si="226"/>
        <v>0</v>
      </c>
      <c r="N86" s="60">
        <f t="shared" si="226"/>
        <v>0</v>
      </c>
      <c r="O86" s="60">
        <f t="shared" si="226"/>
        <v>0</v>
      </c>
      <c r="P86" s="60">
        <f t="shared" si="226"/>
        <v>0</v>
      </c>
      <c r="Q86" s="60">
        <f t="shared" si="226"/>
        <v>0</v>
      </c>
      <c r="R86" s="60">
        <f t="shared" si="226"/>
        <v>0</v>
      </c>
      <c r="S86" s="60">
        <f t="shared" si="226"/>
        <v>0</v>
      </c>
      <c r="T86" s="60">
        <f t="shared" si="226"/>
        <v>0</v>
      </c>
      <c r="U86" s="60">
        <f t="shared" si="226"/>
        <v>0</v>
      </c>
      <c r="V86" s="60">
        <f t="shared" si="226"/>
        <v>0</v>
      </c>
      <c r="W86" s="60">
        <f t="shared" si="226"/>
        <v>0</v>
      </c>
      <c r="X86" s="60">
        <f t="shared" si="226"/>
        <v>0</v>
      </c>
      <c r="Y86" s="60">
        <f t="shared" si="226"/>
        <v>0</v>
      </c>
      <c r="Z86" s="60">
        <f t="shared" si="226"/>
        <v>0</v>
      </c>
      <c r="AA86" s="60">
        <f t="shared" si="226"/>
        <v>0</v>
      </c>
      <c r="AB86" s="60">
        <f t="shared" si="226"/>
        <v>0</v>
      </c>
      <c r="AC86" s="60">
        <f t="shared" si="226"/>
        <v>0</v>
      </c>
      <c r="AD86" s="60">
        <f t="shared" si="226"/>
        <v>0</v>
      </c>
      <c r="AE86" s="60">
        <f t="shared" si="226"/>
        <v>0</v>
      </c>
      <c r="AF86" s="60">
        <f t="shared" si="226"/>
        <v>0</v>
      </c>
      <c r="AG86" s="60">
        <f t="shared" si="226"/>
        <v>0</v>
      </c>
      <c r="AH86" s="60">
        <f t="shared" si="226"/>
        <v>0</v>
      </c>
      <c r="AI86" s="60">
        <f t="shared" ref="AI86:BN86" si="227">$D$46*AI$50*AI133</f>
        <v>0</v>
      </c>
      <c r="AJ86" s="60">
        <f t="shared" si="227"/>
        <v>0</v>
      </c>
      <c r="AK86" s="60">
        <f t="shared" si="227"/>
        <v>0</v>
      </c>
      <c r="AL86" s="60">
        <f t="shared" si="227"/>
        <v>0</v>
      </c>
      <c r="AM86" s="60">
        <f t="shared" si="227"/>
        <v>0</v>
      </c>
      <c r="AN86" s="60">
        <f t="shared" si="227"/>
        <v>0</v>
      </c>
      <c r="AO86" s="60">
        <f t="shared" si="227"/>
        <v>0</v>
      </c>
      <c r="AP86" s="60">
        <f t="shared" si="227"/>
        <v>0</v>
      </c>
      <c r="AQ86" s="60">
        <f t="shared" si="227"/>
        <v>0</v>
      </c>
      <c r="AR86" s="60">
        <f t="shared" si="227"/>
        <v>0</v>
      </c>
      <c r="AS86" s="60">
        <f t="shared" si="227"/>
        <v>0</v>
      </c>
      <c r="AT86" s="60">
        <f t="shared" si="227"/>
        <v>0</v>
      </c>
      <c r="AU86" s="60">
        <f t="shared" si="227"/>
        <v>0</v>
      </c>
      <c r="AV86" s="60">
        <f t="shared" si="227"/>
        <v>0</v>
      </c>
      <c r="AW86" s="60">
        <f t="shared" si="227"/>
        <v>0</v>
      </c>
      <c r="AX86" s="60">
        <f t="shared" si="227"/>
        <v>0</v>
      </c>
      <c r="AY86" s="60">
        <f t="shared" si="227"/>
        <v>0</v>
      </c>
      <c r="AZ86" s="60">
        <f t="shared" si="227"/>
        <v>0</v>
      </c>
      <c r="BA86" s="60">
        <f t="shared" si="227"/>
        <v>0</v>
      </c>
      <c r="BB86" s="60">
        <f t="shared" si="227"/>
        <v>0</v>
      </c>
      <c r="BC86" s="60">
        <f t="shared" si="227"/>
        <v>0</v>
      </c>
      <c r="BD86" s="60">
        <f t="shared" si="227"/>
        <v>0</v>
      </c>
      <c r="BE86" s="60">
        <f t="shared" si="227"/>
        <v>0</v>
      </c>
      <c r="BF86" s="60">
        <f t="shared" si="227"/>
        <v>0</v>
      </c>
      <c r="BG86" s="60">
        <f t="shared" si="227"/>
        <v>0</v>
      </c>
      <c r="BH86" s="60">
        <f t="shared" si="227"/>
        <v>0</v>
      </c>
      <c r="BI86" s="60">
        <f t="shared" si="227"/>
        <v>0</v>
      </c>
      <c r="BJ86" s="60">
        <f t="shared" si="227"/>
        <v>0</v>
      </c>
      <c r="BK86" s="60">
        <f t="shared" si="227"/>
        <v>0</v>
      </c>
      <c r="BL86" s="60">
        <f t="shared" si="227"/>
        <v>0</v>
      </c>
      <c r="BM86" s="60">
        <f t="shared" si="227"/>
        <v>0</v>
      </c>
      <c r="BN86" s="60">
        <f t="shared" si="227"/>
        <v>0</v>
      </c>
      <c r="BO86" s="60">
        <f t="shared" ref="BO86:CC86" si="228">$D$46*BO$50*BO133</f>
        <v>0</v>
      </c>
      <c r="BP86" s="60">
        <f t="shared" si="228"/>
        <v>0</v>
      </c>
      <c r="BQ86" s="60">
        <f t="shared" si="228"/>
        <v>0</v>
      </c>
      <c r="BR86" s="60">
        <f t="shared" si="228"/>
        <v>0</v>
      </c>
      <c r="BS86" s="60">
        <f t="shared" si="228"/>
        <v>0</v>
      </c>
      <c r="BT86" s="60">
        <f t="shared" si="228"/>
        <v>0</v>
      </c>
      <c r="BU86" s="60">
        <f t="shared" si="228"/>
        <v>0</v>
      </c>
      <c r="BV86" s="60">
        <f t="shared" si="228"/>
        <v>0</v>
      </c>
      <c r="BW86" s="60">
        <f t="shared" si="228"/>
        <v>0</v>
      </c>
      <c r="BX86" s="60">
        <f t="shared" si="228"/>
        <v>0</v>
      </c>
      <c r="BY86" s="60">
        <f t="shared" si="228"/>
        <v>0</v>
      </c>
      <c r="BZ86" s="60">
        <f t="shared" si="228"/>
        <v>0</v>
      </c>
      <c r="CA86" s="60">
        <f t="shared" si="228"/>
        <v>0</v>
      </c>
      <c r="CB86" s="60">
        <f t="shared" si="228"/>
        <v>0</v>
      </c>
      <c r="CC86" s="60">
        <f t="shared" si="228"/>
        <v>0</v>
      </c>
      <c r="CD86" s="60">
        <f t="shared" si="74"/>
        <v>0</v>
      </c>
      <c r="CE86" s="60">
        <f t="shared" si="75"/>
        <v>0</v>
      </c>
      <c r="CF86" s="60">
        <f t="shared" si="76"/>
        <v>0</v>
      </c>
      <c r="CG86" s="60">
        <f t="shared" si="77"/>
        <v>0</v>
      </c>
      <c r="CH86" s="60">
        <f t="shared" si="78"/>
        <v>0</v>
      </c>
      <c r="CI86" s="60">
        <f t="shared" si="79"/>
        <v>0</v>
      </c>
      <c r="CJ86" s="60">
        <f t="shared" si="80"/>
        <v>0</v>
      </c>
      <c r="CK86" s="60">
        <f t="shared" si="81"/>
        <v>0</v>
      </c>
      <c r="CL86" s="60">
        <f t="shared" si="82"/>
        <v>0</v>
      </c>
      <c r="CM86" s="60">
        <f t="shared" si="83"/>
        <v>0</v>
      </c>
      <c r="CN86" s="60">
        <f t="shared" si="84"/>
        <v>0</v>
      </c>
      <c r="CO86" s="60">
        <f t="shared" si="85"/>
        <v>0</v>
      </c>
      <c r="CP86" s="60">
        <f t="shared" si="86"/>
        <v>0</v>
      </c>
      <c r="CQ86" s="60">
        <f t="shared" si="87"/>
        <v>0</v>
      </c>
      <c r="CR86" s="60">
        <f t="shared" si="88"/>
        <v>0</v>
      </c>
      <c r="CS86" s="60">
        <f t="shared" si="89"/>
        <v>0</v>
      </c>
      <c r="CT86" s="60">
        <f t="shared" si="90"/>
        <v>0</v>
      </c>
      <c r="CU86" s="60">
        <f t="shared" si="91"/>
        <v>0</v>
      </c>
      <c r="CV86" s="60">
        <f t="shared" si="92"/>
        <v>0</v>
      </c>
      <c r="CW86" s="60">
        <f t="shared" si="93"/>
        <v>0</v>
      </c>
      <c r="CX86" s="60">
        <f t="shared" si="94"/>
        <v>0</v>
      </c>
      <c r="CY86" s="60">
        <f t="shared" si="95"/>
        <v>0</v>
      </c>
      <c r="CZ86" s="60">
        <f t="shared" si="96"/>
        <v>0</v>
      </c>
      <c r="DA86" s="60">
        <f t="shared" si="97"/>
        <v>0</v>
      </c>
      <c r="DB86" s="60">
        <f t="shared" si="98"/>
        <v>0</v>
      </c>
      <c r="DC86" s="60">
        <f t="shared" si="99"/>
        <v>0</v>
      </c>
      <c r="DD86" s="60">
        <f t="shared" si="100"/>
        <v>0</v>
      </c>
      <c r="DE86" s="60">
        <f t="shared" si="101"/>
        <v>0</v>
      </c>
      <c r="DF86" s="60">
        <f t="shared" si="102"/>
        <v>0</v>
      </c>
      <c r="DG86" s="60">
        <f t="shared" si="103"/>
        <v>0</v>
      </c>
      <c r="DH86" s="60">
        <f t="shared" si="104"/>
        <v>0</v>
      </c>
      <c r="DI86" s="60">
        <f t="shared" si="105"/>
        <v>0</v>
      </c>
      <c r="DJ86" s="60">
        <f t="shared" si="106"/>
        <v>0</v>
      </c>
      <c r="DK86" s="60">
        <f t="shared" si="107"/>
        <v>0</v>
      </c>
      <c r="DL86" s="60">
        <f t="shared" si="108"/>
        <v>0</v>
      </c>
      <c r="DM86" s="60">
        <f t="shared" si="109"/>
        <v>0</v>
      </c>
      <c r="DN86" s="60">
        <f t="shared" si="110"/>
        <v>0</v>
      </c>
      <c r="DO86" s="60">
        <f t="shared" si="111"/>
        <v>0</v>
      </c>
      <c r="DP86" s="60">
        <f t="shared" si="112"/>
        <v>0</v>
      </c>
      <c r="DQ86" s="60">
        <f t="shared" si="113"/>
        <v>0</v>
      </c>
      <c r="DR86" s="60">
        <f t="shared" si="114"/>
        <v>0</v>
      </c>
      <c r="DS86" s="60">
        <f t="shared" si="115"/>
        <v>0</v>
      </c>
      <c r="DT86" s="60">
        <f t="shared" si="116"/>
        <v>0</v>
      </c>
      <c r="DU86" s="60">
        <f t="shared" si="117"/>
        <v>0</v>
      </c>
      <c r="DV86" s="60">
        <f t="shared" si="118"/>
        <v>0</v>
      </c>
      <c r="DW86" s="60">
        <f t="shared" si="119"/>
        <v>0</v>
      </c>
      <c r="DX86" s="60">
        <f t="shared" si="120"/>
        <v>0</v>
      </c>
      <c r="DY86" s="60">
        <f t="shared" si="121"/>
        <v>0</v>
      </c>
      <c r="DZ86" s="60">
        <f t="shared" si="122"/>
        <v>0</v>
      </c>
      <c r="EA86" s="60">
        <f t="shared" si="123"/>
        <v>0</v>
      </c>
      <c r="EB86" s="60">
        <f t="shared" si="124"/>
        <v>0</v>
      </c>
      <c r="EC86" s="60">
        <f t="shared" si="125"/>
        <v>0</v>
      </c>
      <c r="ED86" s="60">
        <f t="shared" si="126"/>
        <v>0</v>
      </c>
      <c r="EE86" s="60">
        <f t="shared" si="127"/>
        <v>0</v>
      </c>
      <c r="EF86" s="60">
        <f t="shared" si="128"/>
        <v>0</v>
      </c>
      <c r="EG86" s="61">
        <f t="shared" si="129"/>
        <v>0</v>
      </c>
    </row>
    <row r="87" spans="1:137">
      <c r="A87" s="39" t="s">
        <v>82</v>
      </c>
      <c r="B87" s="40" t="s">
        <v>151</v>
      </c>
      <c r="C87" s="62">
        <f t="shared" ref="C87:AH87" si="229">$D$46*C$50*C134</f>
        <v>0</v>
      </c>
      <c r="D87" s="62">
        <f t="shared" si="229"/>
        <v>0</v>
      </c>
      <c r="E87" s="62">
        <f t="shared" si="229"/>
        <v>0</v>
      </c>
      <c r="F87" s="62">
        <f t="shared" si="229"/>
        <v>0</v>
      </c>
      <c r="G87" s="62">
        <f t="shared" si="229"/>
        <v>0</v>
      </c>
      <c r="H87" s="62">
        <f t="shared" si="229"/>
        <v>0</v>
      </c>
      <c r="I87" s="62">
        <f t="shared" si="229"/>
        <v>0</v>
      </c>
      <c r="J87" s="62">
        <f t="shared" si="229"/>
        <v>0</v>
      </c>
      <c r="K87" s="62">
        <f t="shared" si="229"/>
        <v>0</v>
      </c>
      <c r="L87" s="62">
        <f t="shared" si="229"/>
        <v>0</v>
      </c>
      <c r="M87" s="62">
        <f t="shared" si="229"/>
        <v>23852.964445467205</v>
      </c>
      <c r="N87" s="62">
        <f t="shared" si="229"/>
        <v>0</v>
      </c>
      <c r="O87" s="62">
        <f t="shared" si="229"/>
        <v>0</v>
      </c>
      <c r="P87" s="62">
        <f t="shared" si="229"/>
        <v>0</v>
      </c>
      <c r="Q87" s="62">
        <f t="shared" si="229"/>
        <v>0</v>
      </c>
      <c r="R87" s="62">
        <f t="shared" si="229"/>
        <v>0</v>
      </c>
      <c r="S87" s="62">
        <f t="shared" si="229"/>
        <v>0</v>
      </c>
      <c r="T87" s="62">
        <f t="shared" si="229"/>
        <v>0</v>
      </c>
      <c r="U87" s="62">
        <f t="shared" si="229"/>
        <v>0</v>
      </c>
      <c r="V87" s="62">
        <f t="shared" si="229"/>
        <v>0</v>
      </c>
      <c r="W87" s="62">
        <f t="shared" si="229"/>
        <v>0</v>
      </c>
      <c r="X87" s="62">
        <f t="shared" si="229"/>
        <v>0</v>
      </c>
      <c r="Y87" s="62">
        <f t="shared" si="229"/>
        <v>0</v>
      </c>
      <c r="Z87" s="62">
        <f t="shared" si="229"/>
        <v>0</v>
      </c>
      <c r="AA87" s="62">
        <f t="shared" si="229"/>
        <v>0</v>
      </c>
      <c r="AB87" s="62">
        <f t="shared" si="229"/>
        <v>0</v>
      </c>
      <c r="AC87" s="62">
        <f t="shared" si="229"/>
        <v>0</v>
      </c>
      <c r="AD87" s="62">
        <f t="shared" si="229"/>
        <v>0</v>
      </c>
      <c r="AE87" s="62">
        <f t="shared" si="229"/>
        <v>0</v>
      </c>
      <c r="AF87" s="62">
        <f t="shared" si="229"/>
        <v>0</v>
      </c>
      <c r="AG87" s="62">
        <f t="shared" si="229"/>
        <v>0</v>
      </c>
      <c r="AH87" s="62">
        <f t="shared" si="229"/>
        <v>0</v>
      </c>
      <c r="AI87" s="62">
        <f t="shared" ref="AI87:BN87" si="230">$D$46*AI$50*AI134</f>
        <v>0</v>
      </c>
      <c r="AJ87" s="62">
        <f t="shared" si="230"/>
        <v>0</v>
      </c>
      <c r="AK87" s="62">
        <f t="shared" si="230"/>
        <v>0</v>
      </c>
      <c r="AL87" s="62">
        <f t="shared" si="230"/>
        <v>0</v>
      </c>
      <c r="AM87" s="62">
        <f t="shared" si="230"/>
        <v>0</v>
      </c>
      <c r="AN87" s="62">
        <f t="shared" si="230"/>
        <v>0</v>
      </c>
      <c r="AO87" s="62">
        <f t="shared" si="230"/>
        <v>0</v>
      </c>
      <c r="AP87" s="62">
        <f t="shared" si="230"/>
        <v>0</v>
      </c>
      <c r="AQ87" s="62">
        <f t="shared" si="230"/>
        <v>0</v>
      </c>
      <c r="AR87" s="62">
        <f t="shared" si="230"/>
        <v>0</v>
      </c>
      <c r="AS87" s="62">
        <f t="shared" si="230"/>
        <v>0</v>
      </c>
      <c r="AT87" s="62">
        <f t="shared" si="230"/>
        <v>0</v>
      </c>
      <c r="AU87" s="62">
        <f t="shared" si="230"/>
        <v>0</v>
      </c>
      <c r="AV87" s="62">
        <f t="shared" si="230"/>
        <v>0</v>
      </c>
      <c r="AW87" s="62">
        <f t="shared" si="230"/>
        <v>0</v>
      </c>
      <c r="AX87" s="62">
        <f t="shared" si="230"/>
        <v>0</v>
      </c>
      <c r="AY87" s="62">
        <f t="shared" si="230"/>
        <v>0</v>
      </c>
      <c r="AZ87" s="62">
        <f t="shared" si="230"/>
        <v>0</v>
      </c>
      <c r="BA87" s="62">
        <f t="shared" si="230"/>
        <v>0</v>
      </c>
      <c r="BB87" s="62">
        <f t="shared" si="230"/>
        <v>0</v>
      </c>
      <c r="BC87" s="62">
        <f t="shared" si="230"/>
        <v>0</v>
      </c>
      <c r="BD87" s="62">
        <f t="shared" si="230"/>
        <v>0</v>
      </c>
      <c r="BE87" s="62">
        <f t="shared" si="230"/>
        <v>0</v>
      </c>
      <c r="BF87" s="62">
        <f t="shared" si="230"/>
        <v>0</v>
      </c>
      <c r="BG87" s="62">
        <f t="shared" si="230"/>
        <v>0</v>
      </c>
      <c r="BH87" s="62">
        <f t="shared" si="230"/>
        <v>0</v>
      </c>
      <c r="BI87" s="62">
        <f t="shared" si="230"/>
        <v>0</v>
      </c>
      <c r="BJ87" s="62">
        <f t="shared" si="230"/>
        <v>0</v>
      </c>
      <c r="BK87" s="62">
        <f t="shared" si="230"/>
        <v>0</v>
      </c>
      <c r="BL87" s="62">
        <f t="shared" si="230"/>
        <v>0</v>
      </c>
      <c r="BM87" s="62">
        <f t="shared" si="230"/>
        <v>0</v>
      </c>
      <c r="BN87" s="62">
        <f t="shared" si="230"/>
        <v>0</v>
      </c>
      <c r="BO87" s="62">
        <f t="shared" ref="BO87:CC87" si="231">$D$46*BO$50*BO134</f>
        <v>0</v>
      </c>
      <c r="BP87" s="62">
        <f t="shared" si="231"/>
        <v>0</v>
      </c>
      <c r="BQ87" s="62">
        <f t="shared" si="231"/>
        <v>0</v>
      </c>
      <c r="BR87" s="62">
        <f t="shared" si="231"/>
        <v>0</v>
      </c>
      <c r="BS87" s="62">
        <f t="shared" si="231"/>
        <v>0</v>
      </c>
      <c r="BT87" s="62">
        <f t="shared" si="231"/>
        <v>0</v>
      </c>
      <c r="BU87" s="62">
        <f t="shared" si="231"/>
        <v>0</v>
      </c>
      <c r="BV87" s="62">
        <f t="shared" si="231"/>
        <v>0</v>
      </c>
      <c r="BW87" s="62">
        <f t="shared" si="231"/>
        <v>0</v>
      </c>
      <c r="BX87" s="62">
        <f t="shared" si="231"/>
        <v>0</v>
      </c>
      <c r="BY87" s="62">
        <f t="shared" si="231"/>
        <v>0</v>
      </c>
      <c r="BZ87" s="62">
        <f t="shared" si="231"/>
        <v>0</v>
      </c>
      <c r="CA87" s="62">
        <f t="shared" si="231"/>
        <v>0</v>
      </c>
      <c r="CB87" s="62">
        <f t="shared" si="231"/>
        <v>0</v>
      </c>
      <c r="CC87" s="62">
        <f t="shared" si="231"/>
        <v>0</v>
      </c>
      <c r="CD87" s="62">
        <f t="shared" si="74"/>
        <v>0</v>
      </c>
      <c r="CE87" s="62">
        <f t="shared" si="75"/>
        <v>0</v>
      </c>
      <c r="CF87" s="62">
        <f t="shared" si="76"/>
        <v>0</v>
      </c>
      <c r="CG87" s="62">
        <f t="shared" si="77"/>
        <v>0</v>
      </c>
      <c r="CH87" s="62">
        <f t="shared" si="78"/>
        <v>0</v>
      </c>
      <c r="CI87" s="62">
        <f t="shared" si="79"/>
        <v>0</v>
      </c>
      <c r="CJ87" s="62">
        <f t="shared" si="80"/>
        <v>0</v>
      </c>
      <c r="CK87" s="62">
        <f t="shared" si="81"/>
        <v>0</v>
      </c>
      <c r="CL87" s="62">
        <f t="shared" si="82"/>
        <v>0</v>
      </c>
      <c r="CM87" s="62">
        <f t="shared" si="83"/>
        <v>0</v>
      </c>
      <c r="CN87" s="62">
        <f t="shared" si="84"/>
        <v>0</v>
      </c>
      <c r="CO87" s="62">
        <f t="shared" si="85"/>
        <v>0</v>
      </c>
      <c r="CP87" s="62">
        <f t="shared" si="86"/>
        <v>0</v>
      </c>
      <c r="CQ87" s="62">
        <f t="shared" si="87"/>
        <v>0</v>
      </c>
      <c r="CR87" s="62">
        <f t="shared" si="88"/>
        <v>0</v>
      </c>
      <c r="CS87" s="62">
        <f t="shared" si="89"/>
        <v>0</v>
      </c>
      <c r="CT87" s="62">
        <f t="shared" si="90"/>
        <v>0</v>
      </c>
      <c r="CU87" s="62">
        <f t="shared" si="91"/>
        <v>0</v>
      </c>
      <c r="CV87" s="62">
        <f t="shared" si="92"/>
        <v>0</v>
      </c>
      <c r="CW87" s="62">
        <f t="shared" si="93"/>
        <v>0</v>
      </c>
      <c r="CX87" s="62">
        <f t="shared" si="94"/>
        <v>0</v>
      </c>
      <c r="CY87" s="62">
        <f t="shared" si="95"/>
        <v>0</v>
      </c>
      <c r="CZ87" s="62">
        <f t="shared" si="96"/>
        <v>0</v>
      </c>
      <c r="DA87" s="62">
        <f t="shared" si="97"/>
        <v>0</v>
      </c>
      <c r="DB87" s="62">
        <f t="shared" si="98"/>
        <v>0</v>
      </c>
      <c r="DC87" s="62">
        <f t="shared" si="99"/>
        <v>0</v>
      </c>
      <c r="DD87" s="62">
        <f t="shared" si="100"/>
        <v>0</v>
      </c>
      <c r="DE87" s="62">
        <f t="shared" si="101"/>
        <v>0</v>
      </c>
      <c r="DF87" s="62">
        <f t="shared" si="102"/>
        <v>0</v>
      </c>
      <c r="DG87" s="62">
        <f t="shared" si="103"/>
        <v>0</v>
      </c>
      <c r="DH87" s="62">
        <f t="shared" si="104"/>
        <v>0</v>
      </c>
      <c r="DI87" s="62">
        <f t="shared" si="105"/>
        <v>0</v>
      </c>
      <c r="DJ87" s="62">
        <f t="shared" si="106"/>
        <v>0</v>
      </c>
      <c r="DK87" s="62">
        <f t="shared" si="107"/>
        <v>0</v>
      </c>
      <c r="DL87" s="62">
        <f t="shared" si="108"/>
        <v>0</v>
      </c>
      <c r="DM87" s="62">
        <f t="shared" si="109"/>
        <v>0</v>
      </c>
      <c r="DN87" s="62">
        <f t="shared" si="110"/>
        <v>0</v>
      </c>
      <c r="DO87" s="62">
        <f t="shared" si="111"/>
        <v>0</v>
      </c>
      <c r="DP87" s="62">
        <f t="shared" si="112"/>
        <v>0</v>
      </c>
      <c r="DQ87" s="62">
        <f t="shared" si="113"/>
        <v>0</v>
      </c>
      <c r="DR87" s="62">
        <f t="shared" si="114"/>
        <v>0</v>
      </c>
      <c r="DS87" s="62">
        <f t="shared" si="115"/>
        <v>0</v>
      </c>
      <c r="DT87" s="62">
        <f t="shared" si="116"/>
        <v>0</v>
      </c>
      <c r="DU87" s="62">
        <f t="shared" si="117"/>
        <v>0</v>
      </c>
      <c r="DV87" s="62">
        <f t="shared" si="118"/>
        <v>0</v>
      </c>
      <c r="DW87" s="62">
        <f t="shared" si="119"/>
        <v>0</v>
      </c>
      <c r="DX87" s="62">
        <f t="shared" si="120"/>
        <v>0</v>
      </c>
      <c r="DY87" s="62">
        <f t="shared" si="121"/>
        <v>0</v>
      </c>
      <c r="DZ87" s="62">
        <f t="shared" si="122"/>
        <v>0</v>
      </c>
      <c r="EA87" s="62">
        <f t="shared" si="123"/>
        <v>0</v>
      </c>
      <c r="EB87" s="62">
        <f t="shared" si="124"/>
        <v>0</v>
      </c>
      <c r="EC87" s="62">
        <f t="shared" si="125"/>
        <v>0</v>
      </c>
      <c r="ED87" s="62">
        <f t="shared" si="126"/>
        <v>0</v>
      </c>
      <c r="EE87" s="62">
        <f t="shared" si="127"/>
        <v>0</v>
      </c>
      <c r="EF87" s="62">
        <f t="shared" si="128"/>
        <v>0</v>
      </c>
      <c r="EG87" s="63">
        <f t="shared" si="129"/>
        <v>0</v>
      </c>
    </row>
    <row r="88" spans="1:137">
      <c r="A88" s="36" t="s">
        <v>83</v>
      </c>
      <c r="B88" s="37" t="s">
        <v>152</v>
      </c>
      <c r="C88" s="60">
        <f t="shared" ref="C88:AH88" si="232">$D$46*C$50*C135</f>
        <v>0</v>
      </c>
      <c r="D88" s="60">
        <f t="shared" si="232"/>
        <v>0</v>
      </c>
      <c r="E88" s="60">
        <f t="shared" si="232"/>
        <v>0</v>
      </c>
      <c r="F88" s="60">
        <f t="shared" si="232"/>
        <v>0</v>
      </c>
      <c r="G88" s="60">
        <f t="shared" si="232"/>
        <v>0</v>
      </c>
      <c r="H88" s="60">
        <f t="shared" si="232"/>
        <v>0</v>
      </c>
      <c r="I88" s="60">
        <f t="shared" si="232"/>
        <v>0</v>
      </c>
      <c r="J88" s="60">
        <f t="shared" si="232"/>
        <v>0</v>
      </c>
      <c r="K88" s="60">
        <f t="shared" si="232"/>
        <v>0</v>
      </c>
      <c r="L88" s="60">
        <f t="shared" si="232"/>
        <v>0</v>
      </c>
      <c r="M88" s="60">
        <f t="shared" si="232"/>
        <v>0</v>
      </c>
      <c r="N88" s="60">
        <f t="shared" si="232"/>
        <v>0</v>
      </c>
      <c r="O88" s="60">
        <f t="shared" si="232"/>
        <v>0</v>
      </c>
      <c r="P88" s="60">
        <f t="shared" si="232"/>
        <v>0</v>
      </c>
      <c r="Q88" s="60">
        <f t="shared" si="232"/>
        <v>0</v>
      </c>
      <c r="R88" s="60">
        <f t="shared" si="232"/>
        <v>0</v>
      </c>
      <c r="S88" s="60">
        <f t="shared" si="232"/>
        <v>0</v>
      </c>
      <c r="T88" s="60">
        <f t="shared" si="232"/>
        <v>0</v>
      </c>
      <c r="U88" s="60">
        <f t="shared" si="232"/>
        <v>0</v>
      </c>
      <c r="V88" s="60">
        <f t="shared" si="232"/>
        <v>0</v>
      </c>
      <c r="W88" s="60">
        <f t="shared" si="232"/>
        <v>0</v>
      </c>
      <c r="X88" s="60">
        <f t="shared" si="232"/>
        <v>0</v>
      </c>
      <c r="Y88" s="60">
        <f t="shared" si="232"/>
        <v>0</v>
      </c>
      <c r="Z88" s="60">
        <f t="shared" si="232"/>
        <v>0</v>
      </c>
      <c r="AA88" s="60">
        <f t="shared" si="232"/>
        <v>0</v>
      </c>
      <c r="AB88" s="60">
        <f t="shared" si="232"/>
        <v>0</v>
      </c>
      <c r="AC88" s="60">
        <f t="shared" si="232"/>
        <v>0</v>
      </c>
      <c r="AD88" s="60">
        <f t="shared" si="232"/>
        <v>0</v>
      </c>
      <c r="AE88" s="60">
        <f t="shared" si="232"/>
        <v>0</v>
      </c>
      <c r="AF88" s="60">
        <f t="shared" si="232"/>
        <v>0</v>
      </c>
      <c r="AG88" s="60">
        <f t="shared" si="232"/>
        <v>0</v>
      </c>
      <c r="AH88" s="60">
        <f t="shared" si="232"/>
        <v>0</v>
      </c>
      <c r="AI88" s="60">
        <f t="shared" ref="AI88:BN88" si="233">$D$46*AI$50*AI135</f>
        <v>0</v>
      </c>
      <c r="AJ88" s="60">
        <f t="shared" si="233"/>
        <v>0</v>
      </c>
      <c r="AK88" s="60">
        <f t="shared" si="233"/>
        <v>0</v>
      </c>
      <c r="AL88" s="60">
        <f t="shared" si="233"/>
        <v>0</v>
      </c>
      <c r="AM88" s="60">
        <f t="shared" si="233"/>
        <v>0</v>
      </c>
      <c r="AN88" s="60">
        <f t="shared" si="233"/>
        <v>0</v>
      </c>
      <c r="AO88" s="60">
        <f t="shared" si="233"/>
        <v>0</v>
      </c>
      <c r="AP88" s="60">
        <f t="shared" si="233"/>
        <v>0</v>
      </c>
      <c r="AQ88" s="60">
        <f t="shared" si="233"/>
        <v>0</v>
      </c>
      <c r="AR88" s="60">
        <f t="shared" si="233"/>
        <v>0</v>
      </c>
      <c r="AS88" s="60">
        <f t="shared" si="233"/>
        <v>0</v>
      </c>
      <c r="AT88" s="60">
        <f t="shared" si="233"/>
        <v>0</v>
      </c>
      <c r="AU88" s="60">
        <f t="shared" si="233"/>
        <v>0</v>
      </c>
      <c r="AV88" s="60">
        <f t="shared" si="233"/>
        <v>0</v>
      </c>
      <c r="AW88" s="60">
        <f t="shared" si="233"/>
        <v>0</v>
      </c>
      <c r="AX88" s="60">
        <f t="shared" si="233"/>
        <v>0</v>
      </c>
      <c r="AY88" s="60">
        <f t="shared" si="233"/>
        <v>0</v>
      </c>
      <c r="AZ88" s="60">
        <f t="shared" si="233"/>
        <v>0</v>
      </c>
      <c r="BA88" s="60">
        <f t="shared" si="233"/>
        <v>0</v>
      </c>
      <c r="BB88" s="60">
        <f t="shared" si="233"/>
        <v>0</v>
      </c>
      <c r="BC88" s="60">
        <f t="shared" si="233"/>
        <v>0</v>
      </c>
      <c r="BD88" s="60">
        <f t="shared" si="233"/>
        <v>0</v>
      </c>
      <c r="BE88" s="60">
        <f t="shared" si="233"/>
        <v>0</v>
      </c>
      <c r="BF88" s="60">
        <f t="shared" si="233"/>
        <v>0</v>
      </c>
      <c r="BG88" s="60">
        <f t="shared" si="233"/>
        <v>0</v>
      </c>
      <c r="BH88" s="60">
        <f t="shared" si="233"/>
        <v>0</v>
      </c>
      <c r="BI88" s="60">
        <f t="shared" si="233"/>
        <v>0</v>
      </c>
      <c r="BJ88" s="60">
        <f t="shared" si="233"/>
        <v>0</v>
      </c>
      <c r="BK88" s="60">
        <f t="shared" si="233"/>
        <v>0</v>
      </c>
      <c r="BL88" s="60">
        <f t="shared" si="233"/>
        <v>0</v>
      </c>
      <c r="BM88" s="60">
        <f t="shared" si="233"/>
        <v>0</v>
      </c>
      <c r="BN88" s="60">
        <f t="shared" si="233"/>
        <v>0</v>
      </c>
      <c r="BO88" s="60">
        <f t="shared" ref="BO88:CC88" si="234">$D$46*BO$50*BO135</f>
        <v>0</v>
      </c>
      <c r="BP88" s="60">
        <f t="shared" si="234"/>
        <v>0</v>
      </c>
      <c r="BQ88" s="60">
        <f t="shared" si="234"/>
        <v>0</v>
      </c>
      <c r="BR88" s="60">
        <f t="shared" si="234"/>
        <v>0</v>
      </c>
      <c r="BS88" s="60">
        <f t="shared" si="234"/>
        <v>0</v>
      </c>
      <c r="BT88" s="60">
        <f t="shared" si="234"/>
        <v>0</v>
      </c>
      <c r="BU88" s="60">
        <f t="shared" si="234"/>
        <v>0</v>
      </c>
      <c r="BV88" s="60">
        <f t="shared" si="234"/>
        <v>0</v>
      </c>
      <c r="BW88" s="60">
        <f t="shared" si="234"/>
        <v>0</v>
      </c>
      <c r="BX88" s="60">
        <f t="shared" si="234"/>
        <v>0</v>
      </c>
      <c r="BY88" s="60">
        <f t="shared" si="234"/>
        <v>0</v>
      </c>
      <c r="BZ88" s="60">
        <f t="shared" si="234"/>
        <v>0</v>
      </c>
      <c r="CA88" s="60">
        <f t="shared" si="234"/>
        <v>0</v>
      </c>
      <c r="CB88" s="60">
        <f t="shared" si="234"/>
        <v>0</v>
      </c>
      <c r="CC88" s="60">
        <f t="shared" si="234"/>
        <v>0</v>
      </c>
      <c r="CD88" s="60">
        <f t="shared" si="74"/>
        <v>0</v>
      </c>
      <c r="CE88" s="60">
        <f t="shared" si="75"/>
        <v>0</v>
      </c>
      <c r="CF88" s="60">
        <f t="shared" si="76"/>
        <v>0</v>
      </c>
      <c r="CG88" s="60">
        <f t="shared" si="77"/>
        <v>0</v>
      </c>
      <c r="CH88" s="60">
        <f t="shared" si="78"/>
        <v>0</v>
      </c>
      <c r="CI88" s="60">
        <f t="shared" si="79"/>
        <v>0</v>
      </c>
      <c r="CJ88" s="60">
        <f t="shared" si="80"/>
        <v>0</v>
      </c>
      <c r="CK88" s="60">
        <f t="shared" si="81"/>
        <v>0</v>
      </c>
      <c r="CL88" s="60">
        <f t="shared" si="82"/>
        <v>0</v>
      </c>
      <c r="CM88" s="60">
        <f t="shared" si="83"/>
        <v>0</v>
      </c>
      <c r="CN88" s="60">
        <f t="shared" si="84"/>
        <v>0</v>
      </c>
      <c r="CO88" s="60">
        <f t="shared" si="85"/>
        <v>0</v>
      </c>
      <c r="CP88" s="60">
        <f t="shared" si="86"/>
        <v>0</v>
      </c>
      <c r="CQ88" s="60">
        <f t="shared" si="87"/>
        <v>0</v>
      </c>
      <c r="CR88" s="60">
        <f t="shared" si="88"/>
        <v>0</v>
      </c>
      <c r="CS88" s="60">
        <f t="shared" si="89"/>
        <v>0</v>
      </c>
      <c r="CT88" s="60">
        <f t="shared" si="90"/>
        <v>0</v>
      </c>
      <c r="CU88" s="60">
        <f t="shared" si="91"/>
        <v>0</v>
      </c>
      <c r="CV88" s="60">
        <f t="shared" si="92"/>
        <v>0</v>
      </c>
      <c r="CW88" s="60">
        <f t="shared" si="93"/>
        <v>0</v>
      </c>
      <c r="CX88" s="60">
        <f t="shared" si="94"/>
        <v>0</v>
      </c>
      <c r="CY88" s="60">
        <f t="shared" si="95"/>
        <v>0</v>
      </c>
      <c r="CZ88" s="60">
        <f t="shared" si="96"/>
        <v>0</v>
      </c>
      <c r="DA88" s="60">
        <f t="shared" si="97"/>
        <v>0</v>
      </c>
      <c r="DB88" s="60">
        <f t="shared" si="98"/>
        <v>0</v>
      </c>
      <c r="DC88" s="60">
        <f t="shared" si="99"/>
        <v>0</v>
      </c>
      <c r="DD88" s="60">
        <f t="shared" si="100"/>
        <v>0</v>
      </c>
      <c r="DE88" s="60">
        <f t="shared" si="101"/>
        <v>0</v>
      </c>
      <c r="DF88" s="60">
        <f t="shared" si="102"/>
        <v>0</v>
      </c>
      <c r="DG88" s="60">
        <f t="shared" si="103"/>
        <v>0</v>
      </c>
      <c r="DH88" s="60">
        <f t="shared" si="104"/>
        <v>0</v>
      </c>
      <c r="DI88" s="60">
        <f t="shared" si="105"/>
        <v>0</v>
      </c>
      <c r="DJ88" s="60">
        <f t="shared" si="106"/>
        <v>0</v>
      </c>
      <c r="DK88" s="60">
        <f t="shared" si="107"/>
        <v>0</v>
      </c>
      <c r="DL88" s="60">
        <f t="shared" si="108"/>
        <v>0</v>
      </c>
      <c r="DM88" s="60">
        <f t="shared" si="109"/>
        <v>0</v>
      </c>
      <c r="DN88" s="60">
        <f t="shared" si="110"/>
        <v>0</v>
      </c>
      <c r="DO88" s="60">
        <f t="shared" si="111"/>
        <v>0</v>
      </c>
      <c r="DP88" s="60">
        <f t="shared" si="112"/>
        <v>0</v>
      </c>
      <c r="DQ88" s="60">
        <f t="shared" si="113"/>
        <v>0</v>
      </c>
      <c r="DR88" s="60">
        <f t="shared" si="114"/>
        <v>0</v>
      </c>
      <c r="DS88" s="60">
        <f t="shared" si="115"/>
        <v>0</v>
      </c>
      <c r="DT88" s="60">
        <f t="shared" si="116"/>
        <v>0</v>
      </c>
      <c r="DU88" s="60">
        <f t="shared" si="117"/>
        <v>0</v>
      </c>
      <c r="DV88" s="60">
        <f t="shared" si="118"/>
        <v>0</v>
      </c>
      <c r="DW88" s="60">
        <f t="shared" si="119"/>
        <v>0</v>
      </c>
      <c r="DX88" s="60">
        <f t="shared" si="120"/>
        <v>0</v>
      </c>
      <c r="DY88" s="60">
        <f t="shared" si="121"/>
        <v>0</v>
      </c>
      <c r="DZ88" s="60">
        <f t="shared" si="122"/>
        <v>0</v>
      </c>
      <c r="EA88" s="60">
        <f t="shared" si="123"/>
        <v>0</v>
      </c>
      <c r="EB88" s="60">
        <f t="shared" si="124"/>
        <v>0</v>
      </c>
      <c r="EC88" s="60">
        <f t="shared" si="125"/>
        <v>0</v>
      </c>
      <c r="ED88" s="60">
        <f t="shared" si="126"/>
        <v>0</v>
      </c>
      <c r="EE88" s="60">
        <f t="shared" si="127"/>
        <v>0</v>
      </c>
      <c r="EF88" s="60">
        <f t="shared" si="128"/>
        <v>0</v>
      </c>
      <c r="EG88" s="61">
        <f t="shared" si="129"/>
        <v>0</v>
      </c>
    </row>
    <row r="89" spans="1:137">
      <c r="A89" s="36" t="s">
        <v>84</v>
      </c>
      <c r="B89" s="37" t="s">
        <v>153</v>
      </c>
      <c r="C89" s="60">
        <f t="shared" ref="C89:AH89" si="235">$D$46*C$50*C136</f>
        <v>0</v>
      </c>
      <c r="D89" s="60">
        <f t="shared" si="235"/>
        <v>0</v>
      </c>
      <c r="E89" s="60">
        <f t="shared" si="235"/>
        <v>0</v>
      </c>
      <c r="F89" s="60">
        <f t="shared" si="235"/>
        <v>0</v>
      </c>
      <c r="G89" s="60">
        <f t="shared" si="235"/>
        <v>0</v>
      </c>
      <c r="H89" s="60">
        <f t="shared" si="235"/>
        <v>0</v>
      </c>
      <c r="I89" s="60">
        <f t="shared" si="235"/>
        <v>0</v>
      </c>
      <c r="J89" s="60">
        <f t="shared" si="235"/>
        <v>0</v>
      </c>
      <c r="K89" s="60">
        <f t="shared" si="235"/>
        <v>0</v>
      </c>
      <c r="L89" s="60">
        <f t="shared" si="235"/>
        <v>0</v>
      </c>
      <c r="M89" s="60">
        <f t="shared" si="235"/>
        <v>0</v>
      </c>
      <c r="N89" s="60">
        <f t="shared" si="235"/>
        <v>0</v>
      </c>
      <c r="O89" s="60">
        <f t="shared" si="235"/>
        <v>0</v>
      </c>
      <c r="P89" s="60">
        <f t="shared" si="235"/>
        <v>0</v>
      </c>
      <c r="Q89" s="60">
        <f t="shared" si="235"/>
        <v>0</v>
      </c>
      <c r="R89" s="60">
        <f t="shared" si="235"/>
        <v>0</v>
      </c>
      <c r="S89" s="60">
        <f t="shared" si="235"/>
        <v>0</v>
      </c>
      <c r="T89" s="60">
        <f t="shared" si="235"/>
        <v>0</v>
      </c>
      <c r="U89" s="60">
        <f t="shared" si="235"/>
        <v>0</v>
      </c>
      <c r="V89" s="60">
        <f t="shared" si="235"/>
        <v>0</v>
      </c>
      <c r="W89" s="60">
        <f t="shared" si="235"/>
        <v>0</v>
      </c>
      <c r="X89" s="60">
        <f t="shared" si="235"/>
        <v>0</v>
      </c>
      <c r="Y89" s="60">
        <f t="shared" si="235"/>
        <v>0</v>
      </c>
      <c r="Z89" s="60">
        <f t="shared" si="235"/>
        <v>0</v>
      </c>
      <c r="AA89" s="60">
        <f t="shared" si="235"/>
        <v>0</v>
      </c>
      <c r="AB89" s="60">
        <f t="shared" si="235"/>
        <v>0</v>
      </c>
      <c r="AC89" s="60">
        <f t="shared" si="235"/>
        <v>0</v>
      </c>
      <c r="AD89" s="60">
        <f t="shared" si="235"/>
        <v>0</v>
      </c>
      <c r="AE89" s="60">
        <f t="shared" si="235"/>
        <v>0</v>
      </c>
      <c r="AF89" s="60">
        <f t="shared" si="235"/>
        <v>0</v>
      </c>
      <c r="AG89" s="60">
        <f t="shared" si="235"/>
        <v>0</v>
      </c>
      <c r="AH89" s="60">
        <f t="shared" si="235"/>
        <v>0</v>
      </c>
      <c r="AI89" s="60">
        <f t="shared" ref="AI89:BN89" si="236">$D$46*AI$50*AI136</f>
        <v>0</v>
      </c>
      <c r="AJ89" s="60">
        <f t="shared" si="236"/>
        <v>0</v>
      </c>
      <c r="AK89" s="60">
        <f t="shared" si="236"/>
        <v>0</v>
      </c>
      <c r="AL89" s="60">
        <f t="shared" si="236"/>
        <v>0</v>
      </c>
      <c r="AM89" s="60">
        <f t="shared" si="236"/>
        <v>0</v>
      </c>
      <c r="AN89" s="60">
        <f t="shared" si="236"/>
        <v>0</v>
      </c>
      <c r="AO89" s="60">
        <f t="shared" si="236"/>
        <v>0</v>
      </c>
      <c r="AP89" s="60">
        <f t="shared" si="236"/>
        <v>0</v>
      </c>
      <c r="AQ89" s="60">
        <f t="shared" si="236"/>
        <v>0</v>
      </c>
      <c r="AR89" s="60">
        <f t="shared" si="236"/>
        <v>0</v>
      </c>
      <c r="AS89" s="60">
        <f t="shared" si="236"/>
        <v>0</v>
      </c>
      <c r="AT89" s="60">
        <f t="shared" si="236"/>
        <v>0</v>
      </c>
      <c r="AU89" s="60">
        <f t="shared" si="236"/>
        <v>0</v>
      </c>
      <c r="AV89" s="60">
        <f t="shared" si="236"/>
        <v>0</v>
      </c>
      <c r="AW89" s="60">
        <f t="shared" si="236"/>
        <v>0</v>
      </c>
      <c r="AX89" s="60">
        <f t="shared" si="236"/>
        <v>0</v>
      </c>
      <c r="AY89" s="60">
        <f t="shared" si="236"/>
        <v>0</v>
      </c>
      <c r="AZ89" s="60">
        <f t="shared" si="236"/>
        <v>0</v>
      </c>
      <c r="BA89" s="60">
        <f t="shared" si="236"/>
        <v>0</v>
      </c>
      <c r="BB89" s="60">
        <f t="shared" si="236"/>
        <v>0</v>
      </c>
      <c r="BC89" s="60">
        <f t="shared" si="236"/>
        <v>0</v>
      </c>
      <c r="BD89" s="60">
        <f t="shared" si="236"/>
        <v>0</v>
      </c>
      <c r="BE89" s="60">
        <f t="shared" si="236"/>
        <v>0</v>
      </c>
      <c r="BF89" s="60">
        <f t="shared" si="236"/>
        <v>0</v>
      </c>
      <c r="BG89" s="60">
        <f t="shared" si="236"/>
        <v>0</v>
      </c>
      <c r="BH89" s="60">
        <f t="shared" si="236"/>
        <v>0</v>
      </c>
      <c r="BI89" s="60">
        <f t="shared" si="236"/>
        <v>0</v>
      </c>
      <c r="BJ89" s="60">
        <f t="shared" si="236"/>
        <v>0</v>
      </c>
      <c r="BK89" s="60">
        <f t="shared" si="236"/>
        <v>0</v>
      </c>
      <c r="BL89" s="60">
        <f t="shared" si="236"/>
        <v>0</v>
      </c>
      <c r="BM89" s="60">
        <f t="shared" si="236"/>
        <v>0</v>
      </c>
      <c r="BN89" s="60">
        <f t="shared" si="236"/>
        <v>0</v>
      </c>
      <c r="BO89" s="60">
        <f t="shared" ref="BO89:CC89" si="237">$D$46*BO$50*BO136</f>
        <v>0</v>
      </c>
      <c r="BP89" s="60">
        <f t="shared" si="237"/>
        <v>0</v>
      </c>
      <c r="BQ89" s="60">
        <f t="shared" si="237"/>
        <v>0</v>
      </c>
      <c r="BR89" s="60">
        <f t="shared" si="237"/>
        <v>0</v>
      </c>
      <c r="BS89" s="60">
        <f t="shared" si="237"/>
        <v>0</v>
      </c>
      <c r="BT89" s="60">
        <f t="shared" si="237"/>
        <v>0</v>
      </c>
      <c r="BU89" s="60">
        <f t="shared" si="237"/>
        <v>0</v>
      </c>
      <c r="BV89" s="60">
        <f t="shared" si="237"/>
        <v>0</v>
      </c>
      <c r="BW89" s="60">
        <f t="shared" si="237"/>
        <v>0</v>
      </c>
      <c r="BX89" s="60">
        <f t="shared" si="237"/>
        <v>0</v>
      </c>
      <c r="BY89" s="60">
        <f t="shared" si="237"/>
        <v>0</v>
      </c>
      <c r="BZ89" s="60">
        <f t="shared" si="237"/>
        <v>0</v>
      </c>
      <c r="CA89" s="60">
        <f t="shared" si="237"/>
        <v>0</v>
      </c>
      <c r="CB89" s="60">
        <f t="shared" si="237"/>
        <v>0</v>
      </c>
      <c r="CC89" s="60">
        <f t="shared" si="237"/>
        <v>0</v>
      </c>
      <c r="CD89" s="60">
        <f t="shared" si="74"/>
        <v>0</v>
      </c>
      <c r="CE89" s="60">
        <f t="shared" si="75"/>
        <v>0</v>
      </c>
      <c r="CF89" s="60">
        <f t="shared" si="76"/>
        <v>0</v>
      </c>
      <c r="CG89" s="60">
        <f t="shared" si="77"/>
        <v>0</v>
      </c>
      <c r="CH89" s="60">
        <f t="shared" si="78"/>
        <v>0</v>
      </c>
      <c r="CI89" s="60">
        <f t="shared" si="79"/>
        <v>0</v>
      </c>
      <c r="CJ89" s="60">
        <f t="shared" si="80"/>
        <v>0</v>
      </c>
      <c r="CK89" s="60">
        <f t="shared" si="81"/>
        <v>0</v>
      </c>
      <c r="CL89" s="60">
        <f t="shared" si="82"/>
        <v>0</v>
      </c>
      <c r="CM89" s="60">
        <f t="shared" si="83"/>
        <v>0</v>
      </c>
      <c r="CN89" s="60">
        <f t="shared" si="84"/>
        <v>0</v>
      </c>
      <c r="CO89" s="60">
        <f t="shared" si="85"/>
        <v>0</v>
      </c>
      <c r="CP89" s="60">
        <f t="shared" si="86"/>
        <v>0</v>
      </c>
      <c r="CQ89" s="60">
        <f t="shared" si="87"/>
        <v>0</v>
      </c>
      <c r="CR89" s="60">
        <f t="shared" si="88"/>
        <v>0</v>
      </c>
      <c r="CS89" s="60">
        <f t="shared" si="89"/>
        <v>0</v>
      </c>
      <c r="CT89" s="60">
        <f t="shared" si="90"/>
        <v>0</v>
      </c>
      <c r="CU89" s="60">
        <f t="shared" si="91"/>
        <v>0</v>
      </c>
      <c r="CV89" s="60">
        <f t="shared" si="92"/>
        <v>0</v>
      </c>
      <c r="CW89" s="60">
        <f t="shared" si="93"/>
        <v>0</v>
      </c>
      <c r="CX89" s="60">
        <f t="shared" si="94"/>
        <v>0</v>
      </c>
      <c r="CY89" s="60">
        <f t="shared" si="95"/>
        <v>0</v>
      </c>
      <c r="CZ89" s="60">
        <f t="shared" si="96"/>
        <v>0</v>
      </c>
      <c r="DA89" s="60">
        <f t="shared" si="97"/>
        <v>0</v>
      </c>
      <c r="DB89" s="60">
        <f t="shared" si="98"/>
        <v>0</v>
      </c>
      <c r="DC89" s="60">
        <f t="shared" si="99"/>
        <v>0</v>
      </c>
      <c r="DD89" s="60">
        <f t="shared" si="100"/>
        <v>0</v>
      </c>
      <c r="DE89" s="60">
        <f t="shared" si="101"/>
        <v>0</v>
      </c>
      <c r="DF89" s="60">
        <f t="shared" si="102"/>
        <v>0</v>
      </c>
      <c r="DG89" s="60">
        <f t="shared" si="103"/>
        <v>0</v>
      </c>
      <c r="DH89" s="60">
        <f t="shared" si="104"/>
        <v>0</v>
      </c>
      <c r="DI89" s="60">
        <f t="shared" si="105"/>
        <v>0</v>
      </c>
      <c r="DJ89" s="60">
        <f t="shared" si="106"/>
        <v>0</v>
      </c>
      <c r="DK89" s="60">
        <f t="shared" si="107"/>
        <v>0</v>
      </c>
      <c r="DL89" s="60">
        <f t="shared" si="108"/>
        <v>0</v>
      </c>
      <c r="DM89" s="60">
        <f t="shared" si="109"/>
        <v>0</v>
      </c>
      <c r="DN89" s="60">
        <f t="shared" si="110"/>
        <v>0</v>
      </c>
      <c r="DO89" s="60">
        <f t="shared" si="111"/>
        <v>0</v>
      </c>
      <c r="DP89" s="60">
        <f t="shared" si="112"/>
        <v>0</v>
      </c>
      <c r="DQ89" s="60">
        <f t="shared" si="113"/>
        <v>0</v>
      </c>
      <c r="DR89" s="60">
        <f t="shared" si="114"/>
        <v>0</v>
      </c>
      <c r="DS89" s="60">
        <f t="shared" si="115"/>
        <v>0</v>
      </c>
      <c r="DT89" s="60">
        <f t="shared" si="116"/>
        <v>0</v>
      </c>
      <c r="DU89" s="60">
        <f t="shared" si="117"/>
        <v>0</v>
      </c>
      <c r="DV89" s="60">
        <f t="shared" si="118"/>
        <v>0</v>
      </c>
      <c r="DW89" s="60">
        <f t="shared" si="119"/>
        <v>0</v>
      </c>
      <c r="DX89" s="60">
        <f t="shared" si="120"/>
        <v>0</v>
      </c>
      <c r="DY89" s="60">
        <f t="shared" si="121"/>
        <v>0</v>
      </c>
      <c r="DZ89" s="60">
        <f t="shared" si="122"/>
        <v>0</v>
      </c>
      <c r="EA89" s="60">
        <f t="shared" si="123"/>
        <v>0</v>
      </c>
      <c r="EB89" s="60">
        <f t="shared" si="124"/>
        <v>0</v>
      </c>
      <c r="EC89" s="60">
        <f t="shared" si="125"/>
        <v>0</v>
      </c>
      <c r="ED89" s="60">
        <f t="shared" si="126"/>
        <v>0</v>
      </c>
      <c r="EE89" s="60">
        <f t="shared" si="127"/>
        <v>0</v>
      </c>
      <c r="EF89" s="60">
        <f t="shared" si="128"/>
        <v>0</v>
      </c>
      <c r="EG89" s="61">
        <f t="shared" si="129"/>
        <v>0</v>
      </c>
    </row>
    <row r="90" spans="1:137">
      <c r="A90" s="36" t="s">
        <v>85</v>
      </c>
      <c r="B90" s="37" t="s">
        <v>154</v>
      </c>
      <c r="C90" s="60">
        <f t="shared" ref="C90:AH90" si="238">$D$46*C$50*C137</f>
        <v>0</v>
      </c>
      <c r="D90" s="60">
        <f t="shared" si="238"/>
        <v>0</v>
      </c>
      <c r="E90" s="60">
        <f t="shared" si="238"/>
        <v>0</v>
      </c>
      <c r="F90" s="60">
        <f t="shared" si="238"/>
        <v>0</v>
      </c>
      <c r="G90" s="60">
        <f t="shared" si="238"/>
        <v>0</v>
      </c>
      <c r="H90" s="60">
        <f t="shared" si="238"/>
        <v>0</v>
      </c>
      <c r="I90" s="60">
        <f t="shared" si="238"/>
        <v>0</v>
      </c>
      <c r="J90" s="60">
        <f t="shared" si="238"/>
        <v>0</v>
      </c>
      <c r="K90" s="60">
        <f t="shared" si="238"/>
        <v>0</v>
      </c>
      <c r="L90" s="60">
        <f t="shared" si="238"/>
        <v>0</v>
      </c>
      <c r="M90" s="60">
        <f t="shared" si="238"/>
        <v>0</v>
      </c>
      <c r="N90" s="60">
        <f t="shared" si="238"/>
        <v>0</v>
      </c>
      <c r="O90" s="60">
        <f t="shared" si="238"/>
        <v>0</v>
      </c>
      <c r="P90" s="60">
        <f t="shared" si="238"/>
        <v>0</v>
      </c>
      <c r="Q90" s="60">
        <f t="shared" si="238"/>
        <v>0</v>
      </c>
      <c r="R90" s="60">
        <f t="shared" si="238"/>
        <v>0</v>
      </c>
      <c r="S90" s="60">
        <f t="shared" si="238"/>
        <v>0</v>
      </c>
      <c r="T90" s="60">
        <f t="shared" si="238"/>
        <v>0</v>
      </c>
      <c r="U90" s="60">
        <f t="shared" si="238"/>
        <v>0</v>
      </c>
      <c r="V90" s="60">
        <f t="shared" si="238"/>
        <v>0</v>
      </c>
      <c r="W90" s="60">
        <f t="shared" si="238"/>
        <v>0</v>
      </c>
      <c r="X90" s="60">
        <f t="shared" si="238"/>
        <v>0</v>
      </c>
      <c r="Y90" s="60">
        <f t="shared" si="238"/>
        <v>0</v>
      </c>
      <c r="Z90" s="60">
        <f t="shared" si="238"/>
        <v>0</v>
      </c>
      <c r="AA90" s="60">
        <f t="shared" si="238"/>
        <v>0</v>
      </c>
      <c r="AB90" s="60">
        <f t="shared" si="238"/>
        <v>0</v>
      </c>
      <c r="AC90" s="60">
        <f t="shared" si="238"/>
        <v>0</v>
      </c>
      <c r="AD90" s="60">
        <f t="shared" si="238"/>
        <v>0</v>
      </c>
      <c r="AE90" s="60">
        <f t="shared" si="238"/>
        <v>0</v>
      </c>
      <c r="AF90" s="60">
        <f t="shared" si="238"/>
        <v>0</v>
      </c>
      <c r="AG90" s="60">
        <f t="shared" si="238"/>
        <v>0</v>
      </c>
      <c r="AH90" s="60">
        <f t="shared" si="238"/>
        <v>0</v>
      </c>
      <c r="AI90" s="60">
        <f t="shared" ref="AI90:BN90" si="239">$D$46*AI$50*AI137</f>
        <v>0</v>
      </c>
      <c r="AJ90" s="60">
        <f t="shared" si="239"/>
        <v>0</v>
      </c>
      <c r="AK90" s="60">
        <f t="shared" si="239"/>
        <v>0</v>
      </c>
      <c r="AL90" s="60">
        <f t="shared" si="239"/>
        <v>0</v>
      </c>
      <c r="AM90" s="60">
        <f t="shared" si="239"/>
        <v>0</v>
      </c>
      <c r="AN90" s="60">
        <f t="shared" si="239"/>
        <v>0</v>
      </c>
      <c r="AO90" s="60">
        <f t="shared" si="239"/>
        <v>0</v>
      </c>
      <c r="AP90" s="60">
        <f t="shared" si="239"/>
        <v>0</v>
      </c>
      <c r="AQ90" s="60">
        <f t="shared" si="239"/>
        <v>0</v>
      </c>
      <c r="AR90" s="60">
        <f t="shared" si="239"/>
        <v>0</v>
      </c>
      <c r="AS90" s="60">
        <f t="shared" si="239"/>
        <v>0</v>
      </c>
      <c r="AT90" s="60">
        <f t="shared" si="239"/>
        <v>0</v>
      </c>
      <c r="AU90" s="60">
        <f t="shared" si="239"/>
        <v>0</v>
      </c>
      <c r="AV90" s="60">
        <f t="shared" si="239"/>
        <v>0</v>
      </c>
      <c r="AW90" s="60">
        <f t="shared" si="239"/>
        <v>0</v>
      </c>
      <c r="AX90" s="60">
        <f t="shared" si="239"/>
        <v>0</v>
      </c>
      <c r="AY90" s="60">
        <f t="shared" si="239"/>
        <v>0</v>
      </c>
      <c r="AZ90" s="60">
        <f t="shared" si="239"/>
        <v>0</v>
      </c>
      <c r="BA90" s="60">
        <f t="shared" si="239"/>
        <v>0</v>
      </c>
      <c r="BB90" s="60">
        <f t="shared" si="239"/>
        <v>0</v>
      </c>
      <c r="BC90" s="60">
        <f t="shared" si="239"/>
        <v>0</v>
      </c>
      <c r="BD90" s="60">
        <f t="shared" si="239"/>
        <v>0</v>
      </c>
      <c r="BE90" s="60">
        <f t="shared" si="239"/>
        <v>0</v>
      </c>
      <c r="BF90" s="60">
        <f t="shared" si="239"/>
        <v>0</v>
      </c>
      <c r="BG90" s="60">
        <f t="shared" si="239"/>
        <v>0</v>
      </c>
      <c r="BH90" s="60">
        <f t="shared" si="239"/>
        <v>0</v>
      </c>
      <c r="BI90" s="60">
        <f t="shared" si="239"/>
        <v>0</v>
      </c>
      <c r="BJ90" s="60">
        <f t="shared" si="239"/>
        <v>0</v>
      </c>
      <c r="BK90" s="60">
        <f t="shared" si="239"/>
        <v>0</v>
      </c>
      <c r="BL90" s="60">
        <f t="shared" si="239"/>
        <v>0</v>
      </c>
      <c r="BM90" s="60">
        <f t="shared" si="239"/>
        <v>0</v>
      </c>
      <c r="BN90" s="60">
        <f t="shared" si="239"/>
        <v>0</v>
      </c>
      <c r="BO90" s="60">
        <f t="shared" ref="BO90:CC90" si="240">$D$46*BO$50*BO137</f>
        <v>0</v>
      </c>
      <c r="BP90" s="60">
        <f t="shared" si="240"/>
        <v>0</v>
      </c>
      <c r="BQ90" s="60">
        <f t="shared" si="240"/>
        <v>0</v>
      </c>
      <c r="BR90" s="60">
        <f t="shared" si="240"/>
        <v>0</v>
      </c>
      <c r="BS90" s="60">
        <f t="shared" si="240"/>
        <v>0</v>
      </c>
      <c r="BT90" s="60">
        <f t="shared" si="240"/>
        <v>0</v>
      </c>
      <c r="BU90" s="60">
        <f t="shared" si="240"/>
        <v>0</v>
      </c>
      <c r="BV90" s="60">
        <f t="shared" si="240"/>
        <v>0</v>
      </c>
      <c r="BW90" s="60">
        <f t="shared" si="240"/>
        <v>0</v>
      </c>
      <c r="BX90" s="60">
        <f t="shared" si="240"/>
        <v>0</v>
      </c>
      <c r="BY90" s="60">
        <f t="shared" si="240"/>
        <v>0</v>
      </c>
      <c r="BZ90" s="60">
        <f t="shared" si="240"/>
        <v>0</v>
      </c>
      <c r="CA90" s="60">
        <f t="shared" si="240"/>
        <v>0</v>
      </c>
      <c r="CB90" s="60">
        <f t="shared" si="240"/>
        <v>0</v>
      </c>
      <c r="CC90" s="60">
        <f t="shared" si="240"/>
        <v>0</v>
      </c>
      <c r="CD90" s="60">
        <f t="shared" si="74"/>
        <v>0</v>
      </c>
      <c r="CE90" s="60">
        <f t="shared" si="75"/>
        <v>0</v>
      </c>
      <c r="CF90" s="60">
        <f t="shared" si="76"/>
        <v>0</v>
      </c>
      <c r="CG90" s="60">
        <f t="shared" si="77"/>
        <v>0</v>
      </c>
      <c r="CH90" s="60">
        <f t="shared" si="78"/>
        <v>0</v>
      </c>
      <c r="CI90" s="60">
        <f t="shared" si="79"/>
        <v>0</v>
      </c>
      <c r="CJ90" s="60">
        <f t="shared" si="80"/>
        <v>0</v>
      </c>
      <c r="CK90" s="60">
        <f t="shared" si="81"/>
        <v>0</v>
      </c>
      <c r="CL90" s="60">
        <f t="shared" si="82"/>
        <v>0</v>
      </c>
      <c r="CM90" s="60">
        <f t="shared" si="83"/>
        <v>0</v>
      </c>
      <c r="CN90" s="60">
        <f t="shared" si="84"/>
        <v>0</v>
      </c>
      <c r="CO90" s="60">
        <f t="shared" si="85"/>
        <v>0</v>
      </c>
      <c r="CP90" s="60">
        <f t="shared" si="86"/>
        <v>0</v>
      </c>
      <c r="CQ90" s="60">
        <f t="shared" si="87"/>
        <v>0</v>
      </c>
      <c r="CR90" s="60">
        <f t="shared" si="88"/>
        <v>0</v>
      </c>
      <c r="CS90" s="60">
        <f t="shared" si="89"/>
        <v>0</v>
      </c>
      <c r="CT90" s="60">
        <f t="shared" si="90"/>
        <v>0</v>
      </c>
      <c r="CU90" s="60">
        <f t="shared" si="91"/>
        <v>0</v>
      </c>
      <c r="CV90" s="60">
        <f t="shared" si="92"/>
        <v>0</v>
      </c>
      <c r="CW90" s="60">
        <f t="shared" si="93"/>
        <v>0</v>
      </c>
      <c r="CX90" s="60">
        <f t="shared" si="94"/>
        <v>0</v>
      </c>
      <c r="CY90" s="60">
        <f t="shared" si="95"/>
        <v>0</v>
      </c>
      <c r="CZ90" s="60">
        <f t="shared" si="96"/>
        <v>0</v>
      </c>
      <c r="DA90" s="60">
        <f t="shared" si="97"/>
        <v>0</v>
      </c>
      <c r="DB90" s="60">
        <f t="shared" si="98"/>
        <v>0</v>
      </c>
      <c r="DC90" s="60">
        <f t="shared" si="99"/>
        <v>0</v>
      </c>
      <c r="DD90" s="60">
        <f t="shared" si="100"/>
        <v>0</v>
      </c>
      <c r="DE90" s="60">
        <f t="shared" si="101"/>
        <v>0</v>
      </c>
      <c r="DF90" s="60">
        <f t="shared" si="102"/>
        <v>0</v>
      </c>
      <c r="DG90" s="60">
        <f t="shared" si="103"/>
        <v>0</v>
      </c>
      <c r="DH90" s="60">
        <f t="shared" si="104"/>
        <v>0</v>
      </c>
      <c r="DI90" s="60">
        <f t="shared" si="105"/>
        <v>0</v>
      </c>
      <c r="DJ90" s="60">
        <f t="shared" si="106"/>
        <v>0</v>
      </c>
      <c r="DK90" s="60">
        <f t="shared" si="107"/>
        <v>0</v>
      </c>
      <c r="DL90" s="60">
        <f t="shared" si="108"/>
        <v>0</v>
      </c>
      <c r="DM90" s="60">
        <f t="shared" si="109"/>
        <v>0</v>
      </c>
      <c r="DN90" s="60">
        <f t="shared" si="110"/>
        <v>0</v>
      </c>
      <c r="DO90" s="60">
        <f t="shared" si="111"/>
        <v>0</v>
      </c>
      <c r="DP90" s="60">
        <f t="shared" si="112"/>
        <v>0</v>
      </c>
      <c r="DQ90" s="60">
        <f t="shared" si="113"/>
        <v>0</v>
      </c>
      <c r="DR90" s="60">
        <f t="shared" si="114"/>
        <v>0</v>
      </c>
      <c r="DS90" s="60">
        <f t="shared" si="115"/>
        <v>0</v>
      </c>
      <c r="DT90" s="60">
        <f t="shared" si="116"/>
        <v>0</v>
      </c>
      <c r="DU90" s="60">
        <f t="shared" si="117"/>
        <v>0</v>
      </c>
      <c r="DV90" s="60">
        <f t="shared" si="118"/>
        <v>0</v>
      </c>
      <c r="DW90" s="60">
        <f t="shared" si="119"/>
        <v>0</v>
      </c>
      <c r="DX90" s="60">
        <f t="shared" si="120"/>
        <v>0</v>
      </c>
      <c r="DY90" s="60">
        <f t="shared" si="121"/>
        <v>0</v>
      </c>
      <c r="DZ90" s="60">
        <f t="shared" si="122"/>
        <v>0</v>
      </c>
      <c r="EA90" s="60">
        <f t="shared" si="123"/>
        <v>0</v>
      </c>
      <c r="EB90" s="60">
        <f t="shared" si="124"/>
        <v>0</v>
      </c>
      <c r="EC90" s="60">
        <f t="shared" si="125"/>
        <v>0</v>
      </c>
      <c r="ED90" s="60">
        <f t="shared" si="126"/>
        <v>0</v>
      </c>
      <c r="EE90" s="60">
        <f t="shared" si="127"/>
        <v>0</v>
      </c>
      <c r="EF90" s="60">
        <f t="shared" si="128"/>
        <v>0</v>
      </c>
      <c r="EG90" s="61">
        <f t="shared" si="129"/>
        <v>0</v>
      </c>
    </row>
    <row r="91" spans="1:137">
      <c r="A91" s="36" t="s">
        <v>86</v>
      </c>
      <c r="B91" s="37" t="s">
        <v>155</v>
      </c>
      <c r="C91" s="60">
        <f t="shared" ref="C91:AH91" si="241">$D$46*C$50*C138</f>
        <v>0</v>
      </c>
      <c r="D91" s="60">
        <f t="shared" si="241"/>
        <v>0</v>
      </c>
      <c r="E91" s="60">
        <f t="shared" si="241"/>
        <v>0</v>
      </c>
      <c r="F91" s="60">
        <f t="shared" si="241"/>
        <v>0</v>
      </c>
      <c r="G91" s="60">
        <f t="shared" si="241"/>
        <v>0</v>
      </c>
      <c r="H91" s="60">
        <f t="shared" si="241"/>
        <v>0</v>
      </c>
      <c r="I91" s="60">
        <f t="shared" si="241"/>
        <v>0</v>
      </c>
      <c r="J91" s="60">
        <f t="shared" si="241"/>
        <v>0</v>
      </c>
      <c r="K91" s="60">
        <f t="shared" si="241"/>
        <v>0</v>
      </c>
      <c r="L91" s="60">
        <f t="shared" si="241"/>
        <v>0</v>
      </c>
      <c r="M91" s="60">
        <f t="shared" si="241"/>
        <v>0</v>
      </c>
      <c r="N91" s="60">
        <f t="shared" si="241"/>
        <v>0</v>
      </c>
      <c r="O91" s="60">
        <f t="shared" si="241"/>
        <v>0</v>
      </c>
      <c r="P91" s="60">
        <f t="shared" si="241"/>
        <v>0</v>
      </c>
      <c r="Q91" s="60">
        <f t="shared" si="241"/>
        <v>0</v>
      </c>
      <c r="R91" s="60">
        <f t="shared" si="241"/>
        <v>0</v>
      </c>
      <c r="S91" s="60">
        <f t="shared" si="241"/>
        <v>0</v>
      </c>
      <c r="T91" s="60">
        <f t="shared" si="241"/>
        <v>0</v>
      </c>
      <c r="U91" s="60">
        <f t="shared" si="241"/>
        <v>0</v>
      </c>
      <c r="V91" s="60">
        <f t="shared" si="241"/>
        <v>0</v>
      </c>
      <c r="W91" s="60">
        <f t="shared" si="241"/>
        <v>0</v>
      </c>
      <c r="X91" s="60">
        <f t="shared" si="241"/>
        <v>0</v>
      </c>
      <c r="Y91" s="60">
        <f t="shared" si="241"/>
        <v>0</v>
      </c>
      <c r="Z91" s="60">
        <f t="shared" si="241"/>
        <v>0</v>
      </c>
      <c r="AA91" s="60">
        <f t="shared" si="241"/>
        <v>0</v>
      </c>
      <c r="AB91" s="60">
        <f t="shared" si="241"/>
        <v>0</v>
      </c>
      <c r="AC91" s="60">
        <f t="shared" si="241"/>
        <v>0</v>
      </c>
      <c r="AD91" s="60">
        <f t="shared" si="241"/>
        <v>0</v>
      </c>
      <c r="AE91" s="60">
        <f t="shared" si="241"/>
        <v>0</v>
      </c>
      <c r="AF91" s="60">
        <f t="shared" si="241"/>
        <v>0</v>
      </c>
      <c r="AG91" s="60">
        <f t="shared" si="241"/>
        <v>0</v>
      </c>
      <c r="AH91" s="60">
        <f t="shared" si="241"/>
        <v>0</v>
      </c>
      <c r="AI91" s="60">
        <f t="shared" ref="AI91:BN91" si="242">$D$46*AI$50*AI138</f>
        <v>0</v>
      </c>
      <c r="AJ91" s="60">
        <f t="shared" si="242"/>
        <v>0</v>
      </c>
      <c r="AK91" s="60">
        <f t="shared" si="242"/>
        <v>0</v>
      </c>
      <c r="AL91" s="60">
        <f t="shared" si="242"/>
        <v>0</v>
      </c>
      <c r="AM91" s="60">
        <f t="shared" si="242"/>
        <v>0</v>
      </c>
      <c r="AN91" s="60">
        <f t="shared" si="242"/>
        <v>0</v>
      </c>
      <c r="AO91" s="60">
        <f t="shared" si="242"/>
        <v>0</v>
      </c>
      <c r="AP91" s="60">
        <f t="shared" si="242"/>
        <v>0</v>
      </c>
      <c r="AQ91" s="60">
        <f t="shared" si="242"/>
        <v>0</v>
      </c>
      <c r="AR91" s="60">
        <f t="shared" si="242"/>
        <v>0</v>
      </c>
      <c r="AS91" s="60">
        <f t="shared" si="242"/>
        <v>0</v>
      </c>
      <c r="AT91" s="60">
        <f t="shared" si="242"/>
        <v>0</v>
      </c>
      <c r="AU91" s="60">
        <f t="shared" si="242"/>
        <v>0</v>
      </c>
      <c r="AV91" s="60">
        <f t="shared" si="242"/>
        <v>0</v>
      </c>
      <c r="AW91" s="60">
        <f t="shared" si="242"/>
        <v>0</v>
      </c>
      <c r="AX91" s="60">
        <f t="shared" si="242"/>
        <v>0</v>
      </c>
      <c r="AY91" s="60">
        <f t="shared" si="242"/>
        <v>0</v>
      </c>
      <c r="AZ91" s="60">
        <f t="shared" si="242"/>
        <v>0</v>
      </c>
      <c r="BA91" s="60">
        <f t="shared" si="242"/>
        <v>0</v>
      </c>
      <c r="BB91" s="60">
        <f t="shared" si="242"/>
        <v>0</v>
      </c>
      <c r="BC91" s="60">
        <f t="shared" si="242"/>
        <v>0</v>
      </c>
      <c r="BD91" s="60">
        <f t="shared" si="242"/>
        <v>0</v>
      </c>
      <c r="BE91" s="60">
        <f t="shared" si="242"/>
        <v>0</v>
      </c>
      <c r="BF91" s="60">
        <f t="shared" si="242"/>
        <v>0</v>
      </c>
      <c r="BG91" s="60">
        <f t="shared" si="242"/>
        <v>0</v>
      </c>
      <c r="BH91" s="60">
        <f t="shared" si="242"/>
        <v>0</v>
      </c>
      <c r="BI91" s="60">
        <f t="shared" si="242"/>
        <v>0</v>
      </c>
      <c r="BJ91" s="60">
        <f t="shared" si="242"/>
        <v>0</v>
      </c>
      <c r="BK91" s="60">
        <f t="shared" si="242"/>
        <v>0</v>
      </c>
      <c r="BL91" s="60">
        <f t="shared" si="242"/>
        <v>0</v>
      </c>
      <c r="BM91" s="60">
        <f t="shared" si="242"/>
        <v>0</v>
      </c>
      <c r="BN91" s="60">
        <f t="shared" si="242"/>
        <v>0</v>
      </c>
      <c r="BO91" s="60">
        <f t="shared" ref="BO91:CC91" si="243">$D$46*BO$50*BO138</f>
        <v>0</v>
      </c>
      <c r="BP91" s="60">
        <f t="shared" si="243"/>
        <v>0</v>
      </c>
      <c r="BQ91" s="60">
        <f t="shared" si="243"/>
        <v>0</v>
      </c>
      <c r="BR91" s="60">
        <f t="shared" si="243"/>
        <v>0</v>
      </c>
      <c r="BS91" s="60">
        <f t="shared" si="243"/>
        <v>0</v>
      </c>
      <c r="BT91" s="60">
        <f t="shared" si="243"/>
        <v>0</v>
      </c>
      <c r="BU91" s="60">
        <f t="shared" si="243"/>
        <v>0</v>
      </c>
      <c r="BV91" s="60">
        <f t="shared" si="243"/>
        <v>0</v>
      </c>
      <c r="BW91" s="60">
        <f t="shared" si="243"/>
        <v>0</v>
      </c>
      <c r="BX91" s="60">
        <f t="shared" si="243"/>
        <v>0</v>
      </c>
      <c r="BY91" s="60">
        <f t="shared" si="243"/>
        <v>0</v>
      </c>
      <c r="BZ91" s="60">
        <f t="shared" si="243"/>
        <v>0</v>
      </c>
      <c r="CA91" s="60">
        <f t="shared" si="243"/>
        <v>0</v>
      </c>
      <c r="CB91" s="60">
        <f t="shared" si="243"/>
        <v>0</v>
      </c>
      <c r="CC91" s="60">
        <f t="shared" si="243"/>
        <v>0</v>
      </c>
      <c r="CD91" s="60">
        <f t="shared" si="74"/>
        <v>0</v>
      </c>
      <c r="CE91" s="60">
        <f t="shared" si="75"/>
        <v>0</v>
      </c>
      <c r="CF91" s="60">
        <f t="shared" si="76"/>
        <v>0</v>
      </c>
      <c r="CG91" s="60">
        <f t="shared" si="77"/>
        <v>0</v>
      </c>
      <c r="CH91" s="60">
        <f t="shared" si="78"/>
        <v>0</v>
      </c>
      <c r="CI91" s="60">
        <f t="shared" si="79"/>
        <v>0</v>
      </c>
      <c r="CJ91" s="60">
        <f t="shared" si="80"/>
        <v>0</v>
      </c>
      <c r="CK91" s="60">
        <f t="shared" si="81"/>
        <v>0</v>
      </c>
      <c r="CL91" s="60">
        <f t="shared" si="82"/>
        <v>0</v>
      </c>
      <c r="CM91" s="60">
        <f t="shared" si="83"/>
        <v>0</v>
      </c>
      <c r="CN91" s="60">
        <f t="shared" si="84"/>
        <v>0</v>
      </c>
      <c r="CO91" s="60">
        <f t="shared" si="85"/>
        <v>0</v>
      </c>
      <c r="CP91" s="60">
        <f t="shared" si="86"/>
        <v>0</v>
      </c>
      <c r="CQ91" s="60">
        <f t="shared" si="87"/>
        <v>0</v>
      </c>
      <c r="CR91" s="60">
        <f t="shared" si="88"/>
        <v>0</v>
      </c>
      <c r="CS91" s="60">
        <f t="shared" si="89"/>
        <v>0</v>
      </c>
      <c r="CT91" s="60">
        <f t="shared" si="90"/>
        <v>0</v>
      </c>
      <c r="CU91" s="60">
        <f t="shared" si="91"/>
        <v>0</v>
      </c>
      <c r="CV91" s="60">
        <f t="shared" si="92"/>
        <v>0</v>
      </c>
      <c r="CW91" s="60">
        <f t="shared" si="93"/>
        <v>0</v>
      </c>
      <c r="CX91" s="60">
        <f t="shared" si="94"/>
        <v>0</v>
      </c>
      <c r="CY91" s="60">
        <f t="shared" si="95"/>
        <v>0</v>
      </c>
      <c r="CZ91" s="60">
        <f t="shared" si="96"/>
        <v>0</v>
      </c>
      <c r="DA91" s="60">
        <f t="shared" si="97"/>
        <v>0</v>
      </c>
      <c r="DB91" s="60">
        <f t="shared" si="98"/>
        <v>0</v>
      </c>
      <c r="DC91" s="60">
        <f t="shared" si="99"/>
        <v>0</v>
      </c>
      <c r="DD91" s="60">
        <f t="shared" si="100"/>
        <v>0</v>
      </c>
      <c r="DE91" s="60">
        <f t="shared" si="101"/>
        <v>0</v>
      </c>
      <c r="DF91" s="60">
        <f t="shared" si="102"/>
        <v>0</v>
      </c>
      <c r="DG91" s="60">
        <f t="shared" si="103"/>
        <v>0</v>
      </c>
      <c r="DH91" s="60">
        <f t="shared" si="104"/>
        <v>0</v>
      </c>
      <c r="DI91" s="60">
        <f t="shared" si="105"/>
        <v>0</v>
      </c>
      <c r="DJ91" s="60">
        <f t="shared" si="106"/>
        <v>0</v>
      </c>
      <c r="DK91" s="60">
        <f t="shared" si="107"/>
        <v>0</v>
      </c>
      <c r="DL91" s="60">
        <f t="shared" si="108"/>
        <v>0</v>
      </c>
      <c r="DM91" s="60">
        <f t="shared" si="109"/>
        <v>0</v>
      </c>
      <c r="DN91" s="60">
        <f t="shared" si="110"/>
        <v>0</v>
      </c>
      <c r="DO91" s="60">
        <f t="shared" si="111"/>
        <v>0</v>
      </c>
      <c r="DP91" s="60">
        <f t="shared" si="112"/>
        <v>0</v>
      </c>
      <c r="DQ91" s="60">
        <f t="shared" si="113"/>
        <v>0</v>
      </c>
      <c r="DR91" s="60">
        <f t="shared" si="114"/>
        <v>0</v>
      </c>
      <c r="DS91" s="60">
        <f t="shared" si="115"/>
        <v>0</v>
      </c>
      <c r="DT91" s="60">
        <f t="shared" si="116"/>
        <v>0</v>
      </c>
      <c r="DU91" s="60">
        <f t="shared" si="117"/>
        <v>0</v>
      </c>
      <c r="DV91" s="60">
        <f t="shared" si="118"/>
        <v>0</v>
      </c>
      <c r="DW91" s="60">
        <f t="shared" si="119"/>
        <v>0</v>
      </c>
      <c r="DX91" s="60">
        <f t="shared" si="120"/>
        <v>0</v>
      </c>
      <c r="DY91" s="60">
        <f t="shared" si="121"/>
        <v>0</v>
      </c>
      <c r="DZ91" s="60">
        <f t="shared" si="122"/>
        <v>0</v>
      </c>
      <c r="EA91" s="60">
        <f t="shared" si="123"/>
        <v>0</v>
      </c>
      <c r="EB91" s="60">
        <f t="shared" si="124"/>
        <v>0</v>
      </c>
      <c r="EC91" s="60">
        <f t="shared" si="125"/>
        <v>0</v>
      </c>
      <c r="ED91" s="60">
        <f t="shared" si="126"/>
        <v>0</v>
      </c>
      <c r="EE91" s="60">
        <f t="shared" si="127"/>
        <v>0</v>
      </c>
      <c r="EF91" s="60">
        <f t="shared" si="128"/>
        <v>0</v>
      </c>
      <c r="EG91" s="61">
        <f t="shared" si="129"/>
        <v>0</v>
      </c>
    </row>
    <row r="92" spans="1:137">
      <c r="A92" s="39" t="s">
        <v>87</v>
      </c>
      <c r="B92" s="40" t="s">
        <v>156</v>
      </c>
      <c r="C92" s="62">
        <f t="shared" ref="C92:AH92" si="244">$D$46*C$50*C139</f>
        <v>0</v>
      </c>
      <c r="D92" s="62">
        <f t="shared" si="244"/>
        <v>0</v>
      </c>
      <c r="E92" s="62">
        <f t="shared" si="244"/>
        <v>0</v>
      </c>
      <c r="F92" s="62">
        <f t="shared" si="244"/>
        <v>0</v>
      </c>
      <c r="G92" s="62">
        <f t="shared" si="244"/>
        <v>0</v>
      </c>
      <c r="H92" s="62">
        <f t="shared" si="244"/>
        <v>0</v>
      </c>
      <c r="I92" s="62">
        <f t="shared" si="244"/>
        <v>0</v>
      </c>
      <c r="J92" s="62">
        <f t="shared" si="244"/>
        <v>0</v>
      </c>
      <c r="K92" s="62">
        <f t="shared" si="244"/>
        <v>0</v>
      </c>
      <c r="L92" s="62">
        <f t="shared" si="244"/>
        <v>0</v>
      </c>
      <c r="M92" s="62">
        <f t="shared" si="244"/>
        <v>0</v>
      </c>
      <c r="N92" s="62">
        <f t="shared" si="244"/>
        <v>0</v>
      </c>
      <c r="O92" s="62">
        <f t="shared" si="244"/>
        <v>0</v>
      </c>
      <c r="P92" s="62">
        <f t="shared" si="244"/>
        <v>0</v>
      </c>
      <c r="Q92" s="62">
        <f t="shared" si="244"/>
        <v>0</v>
      </c>
      <c r="R92" s="62">
        <f t="shared" si="244"/>
        <v>0</v>
      </c>
      <c r="S92" s="62">
        <f t="shared" si="244"/>
        <v>0</v>
      </c>
      <c r="T92" s="62">
        <f t="shared" si="244"/>
        <v>0</v>
      </c>
      <c r="U92" s="62">
        <f t="shared" si="244"/>
        <v>0</v>
      </c>
      <c r="V92" s="62">
        <f t="shared" si="244"/>
        <v>0</v>
      </c>
      <c r="W92" s="62">
        <f t="shared" si="244"/>
        <v>0</v>
      </c>
      <c r="X92" s="62">
        <f t="shared" si="244"/>
        <v>0</v>
      </c>
      <c r="Y92" s="62">
        <f t="shared" si="244"/>
        <v>0</v>
      </c>
      <c r="Z92" s="62">
        <f t="shared" si="244"/>
        <v>0</v>
      </c>
      <c r="AA92" s="62">
        <f t="shared" si="244"/>
        <v>0</v>
      </c>
      <c r="AB92" s="62">
        <f t="shared" si="244"/>
        <v>0</v>
      </c>
      <c r="AC92" s="62">
        <f t="shared" si="244"/>
        <v>0</v>
      </c>
      <c r="AD92" s="62">
        <f t="shared" si="244"/>
        <v>0</v>
      </c>
      <c r="AE92" s="62">
        <f t="shared" si="244"/>
        <v>0</v>
      </c>
      <c r="AF92" s="62">
        <f t="shared" si="244"/>
        <v>0</v>
      </c>
      <c r="AG92" s="62">
        <f t="shared" si="244"/>
        <v>0</v>
      </c>
      <c r="AH92" s="62">
        <f t="shared" si="244"/>
        <v>0</v>
      </c>
      <c r="AI92" s="62">
        <f t="shared" ref="AI92:BN92" si="245">$D$46*AI$50*AI139</f>
        <v>0</v>
      </c>
      <c r="AJ92" s="62">
        <f t="shared" si="245"/>
        <v>0</v>
      </c>
      <c r="AK92" s="62">
        <f t="shared" si="245"/>
        <v>0</v>
      </c>
      <c r="AL92" s="62">
        <f t="shared" si="245"/>
        <v>0</v>
      </c>
      <c r="AM92" s="62">
        <f t="shared" si="245"/>
        <v>0</v>
      </c>
      <c r="AN92" s="62">
        <f t="shared" si="245"/>
        <v>0</v>
      </c>
      <c r="AO92" s="62">
        <f t="shared" si="245"/>
        <v>0</v>
      </c>
      <c r="AP92" s="62">
        <f t="shared" si="245"/>
        <v>0</v>
      </c>
      <c r="AQ92" s="62">
        <f t="shared" si="245"/>
        <v>0</v>
      </c>
      <c r="AR92" s="62">
        <f t="shared" si="245"/>
        <v>0</v>
      </c>
      <c r="AS92" s="62">
        <f t="shared" si="245"/>
        <v>0</v>
      </c>
      <c r="AT92" s="62">
        <f t="shared" si="245"/>
        <v>0</v>
      </c>
      <c r="AU92" s="62">
        <f t="shared" si="245"/>
        <v>0</v>
      </c>
      <c r="AV92" s="62">
        <f t="shared" si="245"/>
        <v>0</v>
      </c>
      <c r="AW92" s="62">
        <f t="shared" si="245"/>
        <v>0</v>
      </c>
      <c r="AX92" s="62">
        <f t="shared" si="245"/>
        <v>0</v>
      </c>
      <c r="AY92" s="62">
        <f t="shared" si="245"/>
        <v>0</v>
      </c>
      <c r="AZ92" s="62">
        <f t="shared" si="245"/>
        <v>0</v>
      </c>
      <c r="BA92" s="62">
        <f t="shared" si="245"/>
        <v>0</v>
      </c>
      <c r="BB92" s="62">
        <f t="shared" si="245"/>
        <v>0</v>
      </c>
      <c r="BC92" s="62">
        <f t="shared" si="245"/>
        <v>0</v>
      </c>
      <c r="BD92" s="62">
        <f t="shared" si="245"/>
        <v>0</v>
      </c>
      <c r="BE92" s="62">
        <f t="shared" si="245"/>
        <v>0</v>
      </c>
      <c r="BF92" s="62">
        <f t="shared" si="245"/>
        <v>0</v>
      </c>
      <c r="BG92" s="62">
        <f t="shared" si="245"/>
        <v>0</v>
      </c>
      <c r="BH92" s="62">
        <f t="shared" si="245"/>
        <v>0</v>
      </c>
      <c r="BI92" s="62">
        <f t="shared" si="245"/>
        <v>0</v>
      </c>
      <c r="BJ92" s="62">
        <f t="shared" si="245"/>
        <v>0</v>
      </c>
      <c r="BK92" s="62">
        <f t="shared" si="245"/>
        <v>0</v>
      </c>
      <c r="BL92" s="62">
        <f t="shared" si="245"/>
        <v>0</v>
      </c>
      <c r="BM92" s="62">
        <f t="shared" si="245"/>
        <v>0</v>
      </c>
      <c r="BN92" s="62">
        <f t="shared" si="245"/>
        <v>0</v>
      </c>
      <c r="BO92" s="62">
        <f t="shared" ref="BO92:CC92" si="246">$D$46*BO$50*BO139</f>
        <v>0</v>
      </c>
      <c r="BP92" s="62">
        <f t="shared" si="246"/>
        <v>0</v>
      </c>
      <c r="BQ92" s="62">
        <f t="shared" si="246"/>
        <v>0</v>
      </c>
      <c r="BR92" s="62">
        <f t="shared" si="246"/>
        <v>0</v>
      </c>
      <c r="BS92" s="62">
        <f t="shared" si="246"/>
        <v>0</v>
      </c>
      <c r="BT92" s="62">
        <f t="shared" si="246"/>
        <v>0</v>
      </c>
      <c r="BU92" s="62">
        <f t="shared" si="246"/>
        <v>0</v>
      </c>
      <c r="BV92" s="62">
        <f t="shared" si="246"/>
        <v>0</v>
      </c>
      <c r="BW92" s="62">
        <f t="shared" si="246"/>
        <v>0</v>
      </c>
      <c r="BX92" s="62">
        <f t="shared" si="246"/>
        <v>0</v>
      </c>
      <c r="BY92" s="62">
        <f t="shared" si="246"/>
        <v>0</v>
      </c>
      <c r="BZ92" s="62">
        <f t="shared" si="246"/>
        <v>0</v>
      </c>
      <c r="CA92" s="62">
        <f t="shared" si="246"/>
        <v>0</v>
      </c>
      <c r="CB92" s="62">
        <f t="shared" si="246"/>
        <v>0</v>
      </c>
      <c r="CC92" s="62">
        <f t="shared" si="246"/>
        <v>0</v>
      </c>
      <c r="CD92" s="62">
        <f t="shared" si="74"/>
        <v>0</v>
      </c>
      <c r="CE92" s="62">
        <f t="shared" si="75"/>
        <v>0</v>
      </c>
      <c r="CF92" s="62">
        <f t="shared" si="76"/>
        <v>0</v>
      </c>
      <c r="CG92" s="62">
        <f t="shared" si="77"/>
        <v>0</v>
      </c>
      <c r="CH92" s="62">
        <f t="shared" si="78"/>
        <v>0</v>
      </c>
      <c r="CI92" s="62">
        <f t="shared" si="79"/>
        <v>0</v>
      </c>
      <c r="CJ92" s="62">
        <f t="shared" si="80"/>
        <v>0</v>
      </c>
      <c r="CK92" s="62">
        <f t="shared" si="81"/>
        <v>0</v>
      </c>
      <c r="CL92" s="62">
        <f t="shared" si="82"/>
        <v>0</v>
      </c>
      <c r="CM92" s="62">
        <f t="shared" si="83"/>
        <v>0</v>
      </c>
      <c r="CN92" s="62">
        <f t="shared" si="84"/>
        <v>0</v>
      </c>
      <c r="CO92" s="62">
        <f t="shared" si="85"/>
        <v>0</v>
      </c>
      <c r="CP92" s="62">
        <f t="shared" si="86"/>
        <v>0</v>
      </c>
      <c r="CQ92" s="62">
        <f t="shared" si="87"/>
        <v>0</v>
      </c>
      <c r="CR92" s="62">
        <f t="shared" si="88"/>
        <v>0</v>
      </c>
      <c r="CS92" s="62">
        <f t="shared" si="89"/>
        <v>0</v>
      </c>
      <c r="CT92" s="62">
        <f t="shared" si="90"/>
        <v>0</v>
      </c>
      <c r="CU92" s="62">
        <f t="shared" si="91"/>
        <v>0</v>
      </c>
      <c r="CV92" s="62">
        <f t="shared" si="92"/>
        <v>0</v>
      </c>
      <c r="CW92" s="62">
        <f t="shared" si="93"/>
        <v>0</v>
      </c>
      <c r="CX92" s="62">
        <f t="shared" si="94"/>
        <v>0</v>
      </c>
      <c r="CY92" s="62">
        <f t="shared" si="95"/>
        <v>0</v>
      </c>
      <c r="CZ92" s="62">
        <f t="shared" si="96"/>
        <v>0</v>
      </c>
      <c r="DA92" s="62">
        <f t="shared" si="97"/>
        <v>0</v>
      </c>
      <c r="DB92" s="62">
        <f t="shared" si="98"/>
        <v>0</v>
      </c>
      <c r="DC92" s="62">
        <f t="shared" si="99"/>
        <v>0</v>
      </c>
      <c r="DD92" s="62">
        <f t="shared" si="100"/>
        <v>0</v>
      </c>
      <c r="DE92" s="62">
        <f t="shared" si="101"/>
        <v>0</v>
      </c>
      <c r="DF92" s="62">
        <f t="shared" si="102"/>
        <v>0</v>
      </c>
      <c r="DG92" s="62">
        <f t="shared" si="103"/>
        <v>0</v>
      </c>
      <c r="DH92" s="62">
        <f t="shared" si="104"/>
        <v>0</v>
      </c>
      <c r="DI92" s="62">
        <f t="shared" si="105"/>
        <v>0</v>
      </c>
      <c r="DJ92" s="62">
        <f t="shared" si="106"/>
        <v>0</v>
      </c>
      <c r="DK92" s="62">
        <f t="shared" si="107"/>
        <v>0</v>
      </c>
      <c r="DL92" s="62">
        <f t="shared" si="108"/>
        <v>0</v>
      </c>
      <c r="DM92" s="62">
        <f t="shared" si="109"/>
        <v>0</v>
      </c>
      <c r="DN92" s="62">
        <f t="shared" si="110"/>
        <v>0</v>
      </c>
      <c r="DO92" s="62">
        <f t="shared" si="111"/>
        <v>0</v>
      </c>
      <c r="DP92" s="62">
        <f t="shared" si="112"/>
        <v>0</v>
      </c>
      <c r="DQ92" s="62">
        <f t="shared" si="113"/>
        <v>0</v>
      </c>
      <c r="DR92" s="62">
        <f t="shared" si="114"/>
        <v>0</v>
      </c>
      <c r="DS92" s="62">
        <f t="shared" si="115"/>
        <v>0</v>
      </c>
      <c r="DT92" s="62">
        <f t="shared" si="116"/>
        <v>0</v>
      </c>
      <c r="DU92" s="62">
        <f t="shared" si="117"/>
        <v>0</v>
      </c>
      <c r="DV92" s="62">
        <f t="shared" si="118"/>
        <v>0</v>
      </c>
      <c r="DW92" s="62">
        <f t="shared" si="119"/>
        <v>0</v>
      </c>
      <c r="DX92" s="62">
        <f t="shared" si="120"/>
        <v>0</v>
      </c>
      <c r="DY92" s="62">
        <f t="shared" si="121"/>
        <v>0</v>
      </c>
      <c r="DZ92" s="62">
        <f t="shared" si="122"/>
        <v>0</v>
      </c>
      <c r="EA92" s="62">
        <f t="shared" si="123"/>
        <v>0</v>
      </c>
      <c r="EB92" s="62">
        <f t="shared" si="124"/>
        <v>0</v>
      </c>
      <c r="EC92" s="62">
        <f t="shared" si="125"/>
        <v>0</v>
      </c>
      <c r="ED92" s="62">
        <f t="shared" si="126"/>
        <v>0</v>
      </c>
      <c r="EE92" s="62">
        <f t="shared" si="127"/>
        <v>0</v>
      </c>
      <c r="EF92" s="62">
        <f t="shared" si="128"/>
        <v>0</v>
      </c>
      <c r="EG92" s="63">
        <f t="shared" si="129"/>
        <v>0</v>
      </c>
    </row>
    <row r="93" spans="1:137">
      <c r="A93" s="36" t="s">
        <v>88</v>
      </c>
      <c r="B93" s="37" t="s">
        <v>157</v>
      </c>
      <c r="C93" s="60">
        <f t="shared" ref="C93:AH93" si="247">$D$46*C$50*C140</f>
        <v>0</v>
      </c>
      <c r="D93" s="60">
        <f t="shared" si="247"/>
        <v>0</v>
      </c>
      <c r="E93" s="60">
        <f t="shared" si="247"/>
        <v>0</v>
      </c>
      <c r="F93" s="60">
        <f t="shared" si="247"/>
        <v>0</v>
      </c>
      <c r="G93" s="60">
        <f t="shared" si="247"/>
        <v>0</v>
      </c>
      <c r="H93" s="60">
        <f t="shared" si="247"/>
        <v>0</v>
      </c>
      <c r="I93" s="60">
        <f t="shared" si="247"/>
        <v>0</v>
      </c>
      <c r="J93" s="60">
        <f t="shared" si="247"/>
        <v>0</v>
      </c>
      <c r="K93" s="60">
        <f t="shared" si="247"/>
        <v>0</v>
      </c>
      <c r="L93" s="60">
        <f t="shared" si="247"/>
        <v>0</v>
      </c>
      <c r="M93" s="60">
        <f t="shared" si="247"/>
        <v>0</v>
      </c>
      <c r="N93" s="60">
        <f t="shared" si="247"/>
        <v>0</v>
      </c>
      <c r="O93" s="60">
        <f t="shared" si="247"/>
        <v>0</v>
      </c>
      <c r="P93" s="60">
        <f t="shared" si="247"/>
        <v>0</v>
      </c>
      <c r="Q93" s="60">
        <f t="shared" si="247"/>
        <v>0</v>
      </c>
      <c r="R93" s="60">
        <f t="shared" si="247"/>
        <v>0</v>
      </c>
      <c r="S93" s="60">
        <f t="shared" si="247"/>
        <v>0</v>
      </c>
      <c r="T93" s="60">
        <f t="shared" si="247"/>
        <v>0</v>
      </c>
      <c r="U93" s="60">
        <f t="shared" si="247"/>
        <v>0</v>
      </c>
      <c r="V93" s="60">
        <f t="shared" si="247"/>
        <v>0</v>
      </c>
      <c r="W93" s="60">
        <f t="shared" si="247"/>
        <v>0</v>
      </c>
      <c r="X93" s="60">
        <f t="shared" si="247"/>
        <v>0</v>
      </c>
      <c r="Y93" s="60">
        <f t="shared" si="247"/>
        <v>0</v>
      </c>
      <c r="Z93" s="60">
        <f t="shared" si="247"/>
        <v>0</v>
      </c>
      <c r="AA93" s="60">
        <f t="shared" si="247"/>
        <v>0</v>
      </c>
      <c r="AB93" s="60">
        <f t="shared" si="247"/>
        <v>0</v>
      </c>
      <c r="AC93" s="60">
        <f t="shared" si="247"/>
        <v>0</v>
      </c>
      <c r="AD93" s="60">
        <f t="shared" si="247"/>
        <v>0</v>
      </c>
      <c r="AE93" s="60">
        <f t="shared" si="247"/>
        <v>0</v>
      </c>
      <c r="AF93" s="60">
        <f t="shared" si="247"/>
        <v>0</v>
      </c>
      <c r="AG93" s="60">
        <f t="shared" si="247"/>
        <v>0</v>
      </c>
      <c r="AH93" s="60">
        <f t="shared" si="247"/>
        <v>0</v>
      </c>
      <c r="AI93" s="60">
        <f t="shared" ref="AI93:BN93" si="248">$D$46*AI$50*AI140</f>
        <v>0</v>
      </c>
      <c r="AJ93" s="60">
        <f t="shared" si="248"/>
        <v>0</v>
      </c>
      <c r="AK93" s="60">
        <f t="shared" si="248"/>
        <v>0</v>
      </c>
      <c r="AL93" s="60">
        <f t="shared" si="248"/>
        <v>0</v>
      </c>
      <c r="AM93" s="60">
        <f t="shared" si="248"/>
        <v>0</v>
      </c>
      <c r="AN93" s="60">
        <f t="shared" si="248"/>
        <v>0</v>
      </c>
      <c r="AO93" s="60">
        <f t="shared" si="248"/>
        <v>0</v>
      </c>
      <c r="AP93" s="60">
        <f t="shared" si="248"/>
        <v>0</v>
      </c>
      <c r="AQ93" s="60">
        <f t="shared" si="248"/>
        <v>0</v>
      </c>
      <c r="AR93" s="60">
        <f t="shared" si="248"/>
        <v>0</v>
      </c>
      <c r="AS93" s="60">
        <f t="shared" si="248"/>
        <v>0</v>
      </c>
      <c r="AT93" s="60">
        <f t="shared" si="248"/>
        <v>0</v>
      </c>
      <c r="AU93" s="60">
        <f t="shared" si="248"/>
        <v>0</v>
      </c>
      <c r="AV93" s="60">
        <f t="shared" si="248"/>
        <v>0</v>
      </c>
      <c r="AW93" s="60">
        <f t="shared" si="248"/>
        <v>0</v>
      </c>
      <c r="AX93" s="60">
        <f t="shared" si="248"/>
        <v>0</v>
      </c>
      <c r="AY93" s="60">
        <f t="shared" si="248"/>
        <v>0</v>
      </c>
      <c r="AZ93" s="60">
        <f t="shared" si="248"/>
        <v>0</v>
      </c>
      <c r="BA93" s="60">
        <f t="shared" si="248"/>
        <v>0</v>
      </c>
      <c r="BB93" s="60">
        <f t="shared" si="248"/>
        <v>0</v>
      </c>
      <c r="BC93" s="60">
        <f t="shared" si="248"/>
        <v>0</v>
      </c>
      <c r="BD93" s="60">
        <f t="shared" si="248"/>
        <v>0</v>
      </c>
      <c r="BE93" s="60">
        <f t="shared" si="248"/>
        <v>0</v>
      </c>
      <c r="BF93" s="60">
        <f t="shared" si="248"/>
        <v>0</v>
      </c>
      <c r="BG93" s="60">
        <f t="shared" si="248"/>
        <v>0</v>
      </c>
      <c r="BH93" s="60">
        <f t="shared" si="248"/>
        <v>0</v>
      </c>
      <c r="BI93" s="60">
        <f t="shared" si="248"/>
        <v>0</v>
      </c>
      <c r="BJ93" s="60">
        <f t="shared" si="248"/>
        <v>0</v>
      </c>
      <c r="BK93" s="60">
        <f t="shared" si="248"/>
        <v>0</v>
      </c>
      <c r="BL93" s="60">
        <f t="shared" si="248"/>
        <v>0</v>
      </c>
      <c r="BM93" s="60">
        <f t="shared" si="248"/>
        <v>0</v>
      </c>
      <c r="BN93" s="60">
        <f t="shared" si="248"/>
        <v>0</v>
      </c>
      <c r="BO93" s="60">
        <f t="shared" ref="BO93:CC93" si="249">$D$46*BO$50*BO140</f>
        <v>0</v>
      </c>
      <c r="BP93" s="60">
        <f t="shared" si="249"/>
        <v>0</v>
      </c>
      <c r="BQ93" s="60">
        <f t="shared" si="249"/>
        <v>0</v>
      </c>
      <c r="BR93" s="60">
        <f t="shared" si="249"/>
        <v>0</v>
      </c>
      <c r="BS93" s="60">
        <f t="shared" si="249"/>
        <v>0</v>
      </c>
      <c r="BT93" s="60">
        <f t="shared" si="249"/>
        <v>0</v>
      </c>
      <c r="BU93" s="60">
        <f t="shared" si="249"/>
        <v>0</v>
      </c>
      <c r="BV93" s="60">
        <f t="shared" si="249"/>
        <v>0</v>
      </c>
      <c r="BW93" s="60">
        <f t="shared" si="249"/>
        <v>0</v>
      </c>
      <c r="BX93" s="60">
        <f t="shared" si="249"/>
        <v>0</v>
      </c>
      <c r="BY93" s="60">
        <f t="shared" si="249"/>
        <v>0</v>
      </c>
      <c r="BZ93" s="60">
        <f t="shared" si="249"/>
        <v>0</v>
      </c>
      <c r="CA93" s="60">
        <f t="shared" si="249"/>
        <v>0</v>
      </c>
      <c r="CB93" s="60">
        <f t="shared" si="249"/>
        <v>0</v>
      </c>
      <c r="CC93" s="60">
        <f t="shared" si="249"/>
        <v>0</v>
      </c>
      <c r="CD93" s="60">
        <f t="shared" si="74"/>
        <v>0</v>
      </c>
      <c r="CE93" s="60">
        <f t="shared" si="75"/>
        <v>0</v>
      </c>
      <c r="CF93" s="60">
        <f t="shared" si="76"/>
        <v>0</v>
      </c>
      <c r="CG93" s="60">
        <f t="shared" si="77"/>
        <v>0</v>
      </c>
      <c r="CH93" s="60">
        <f t="shared" si="78"/>
        <v>0</v>
      </c>
      <c r="CI93" s="60">
        <f t="shared" si="79"/>
        <v>0</v>
      </c>
      <c r="CJ93" s="60">
        <f t="shared" si="80"/>
        <v>0</v>
      </c>
      <c r="CK93" s="60">
        <f t="shared" si="81"/>
        <v>0</v>
      </c>
      <c r="CL93" s="60">
        <f t="shared" si="82"/>
        <v>0</v>
      </c>
      <c r="CM93" s="60">
        <f t="shared" si="83"/>
        <v>0</v>
      </c>
      <c r="CN93" s="60">
        <f t="shared" si="84"/>
        <v>0</v>
      </c>
      <c r="CO93" s="60">
        <f t="shared" si="85"/>
        <v>0</v>
      </c>
      <c r="CP93" s="60">
        <f t="shared" si="86"/>
        <v>0</v>
      </c>
      <c r="CQ93" s="60">
        <f t="shared" si="87"/>
        <v>0</v>
      </c>
      <c r="CR93" s="60">
        <f t="shared" si="88"/>
        <v>0</v>
      </c>
      <c r="CS93" s="60">
        <f t="shared" si="89"/>
        <v>0</v>
      </c>
      <c r="CT93" s="60">
        <f t="shared" si="90"/>
        <v>0</v>
      </c>
      <c r="CU93" s="60">
        <f t="shared" si="91"/>
        <v>0</v>
      </c>
      <c r="CV93" s="60">
        <f t="shared" si="92"/>
        <v>0</v>
      </c>
      <c r="CW93" s="60">
        <f t="shared" si="93"/>
        <v>0</v>
      </c>
      <c r="CX93" s="60">
        <f t="shared" si="94"/>
        <v>0</v>
      </c>
      <c r="CY93" s="60">
        <f t="shared" si="95"/>
        <v>0</v>
      </c>
      <c r="CZ93" s="60">
        <f t="shared" si="96"/>
        <v>0</v>
      </c>
      <c r="DA93" s="60">
        <f t="shared" si="97"/>
        <v>0</v>
      </c>
      <c r="DB93" s="60">
        <f t="shared" si="98"/>
        <v>0</v>
      </c>
      <c r="DC93" s="60">
        <f t="shared" si="99"/>
        <v>0</v>
      </c>
      <c r="DD93" s="60">
        <f t="shared" si="100"/>
        <v>0</v>
      </c>
      <c r="DE93" s="60">
        <f t="shared" si="101"/>
        <v>0</v>
      </c>
      <c r="DF93" s="60">
        <f t="shared" si="102"/>
        <v>0</v>
      </c>
      <c r="DG93" s="60">
        <f t="shared" si="103"/>
        <v>0</v>
      </c>
      <c r="DH93" s="60">
        <f t="shared" si="104"/>
        <v>0</v>
      </c>
      <c r="DI93" s="60">
        <f t="shared" si="105"/>
        <v>0</v>
      </c>
      <c r="DJ93" s="60">
        <f t="shared" si="106"/>
        <v>0</v>
      </c>
      <c r="DK93" s="60">
        <f t="shared" si="107"/>
        <v>0</v>
      </c>
      <c r="DL93" s="60">
        <f t="shared" si="108"/>
        <v>0</v>
      </c>
      <c r="DM93" s="60">
        <f t="shared" si="109"/>
        <v>0</v>
      </c>
      <c r="DN93" s="60">
        <f t="shared" si="110"/>
        <v>0</v>
      </c>
      <c r="DO93" s="60">
        <f t="shared" si="111"/>
        <v>0</v>
      </c>
      <c r="DP93" s="60">
        <f t="shared" si="112"/>
        <v>0</v>
      </c>
      <c r="DQ93" s="60">
        <f t="shared" si="113"/>
        <v>0</v>
      </c>
      <c r="DR93" s="60">
        <f t="shared" si="114"/>
        <v>0</v>
      </c>
      <c r="DS93" s="60">
        <f t="shared" si="115"/>
        <v>0</v>
      </c>
      <c r="DT93" s="60">
        <f t="shared" si="116"/>
        <v>0</v>
      </c>
      <c r="DU93" s="60">
        <f t="shared" si="117"/>
        <v>0</v>
      </c>
      <c r="DV93" s="60">
        <f t="shared" si="118"/>
        <v>0</v>
      </c>
      <c r="DW93" s="60">
        <f t="shared" si="119"/>
        <v>0</v>
      </c>
      <c r="DX93" s="60">
        <f t="shared" si="120"/>
        <v>0</v>
      </c>
      <c r="DY93" s="60">
        <f t="shared" si="121"/>
        <v>0</v>
      </c>
      <c r="DZ93" s="60">
        <f t="shared" si="122"/>
        <v>0</v>
      </c>
      <c r="EA93" s="60">
        <f t="shared" si="123"/>
        <v>0</v>
      </c>
      <c r="EB93" s="60">
        <f t="shared" si="124"/>
        <v>0</v>
      </c>
      <c r="EC93" s="60">
        <f t="shared" si="125"/>
        <v>0</v>
      </c>
      <c r="ED93" s="60">
        <f t="shared" si="126"/>
        <v>0</v>
      </c>
      <c r="EE93" s="60">
        <f t="shared" si="127"/>
        <v>0</v>
      </c>
      <c r="EF93" s="60">
        <f t="shared" si="128"/>
        <v>0</v>
      </c>
      <c r="EG93" s="61">
        <f t="shared" si="129"/>
        <v>0</v>
      </c>
    </row>
    <row r="94" spans="1:137">
      <c r="A94" s="36" t="s">
        <v>89</v>
      </c>
      <c r="B94" s="37" t="s">
        <v>158</v>
      </c>
      <c r="C94" s="60">
        <f t="shared" ref="C94:AH94" si="250">$D$46*C$50*C141</f>
        <v>0</v>
      </c>
      <c r="D94" s="60">
        <f t="shared" si="250"/>
        <v>0</v>
      </c>
      <c r="E94" s="60">
        <f t="shared" si="250"/>
        <v>0</v>
      </c>
      <c r="F94" s="60">
        <f t="shared" si="250"/>
        <v>0</v>
      </c>
      <c r="G94" s="60">
        <f t="shared" si="250"/>
        <v>0</v>
      </c>
      <c r="H94" s="60">
        <f t="shared" si="250"/>
        <v>0</v>
      </c>
      <c r="I94" s="60">
        <f t="shared" si="250"/>
        <v>0</v>
      </c>
      <c r="J94" s="60">
        <f t="shared" si="250"/>
        <v>0</v>
      </c>
      <c r="K94" s="60">
        <f t="shared" si="250"/>
        <v>0</v>
      </c>
      <c r="L94" s="60">
        <f t="shared" si="250"/>
        <v>0</v>
      </c>
      <c r="M94" s="60">
        <f t="shared" si="250"/>
        <v>0</v>
      </c>
      <c r="N94" s="60">
        <f t="shared" si="250"/>
        <v>0</v>
      </c>
      <c r="O94" s="60">
        <f t="shared" si="250"/>
        <v>0</v>
      </c>
      <c r="P94" s="60">
        <f t="shared" si="250"/>
        <v>0</v>
      </c>
      <c r="Q94" s="60">
        <f t="shared" si="250"/>
        <v>0</v>
      </c>
      <c r="R94" s="60">
        <f t="shared" si="250"/>
        <v>0</v>
      </c>
      <c r="S94" s="60">
        <f t="shared" si="250"/>
        <v>0</v>
      </c>
      <c r="T94" s="60">
        <f t="shared" si="250"/>
        <v>0</v>
      </c>
      <c r="U94" s="60">
        <f t="shared" si="250"/>
        <v>0</v>
      </c>
      <c r="V94" s="60">
        <f t="shared" si="250"/>
        <v>0</v>
      </c>
      <c r="W94" s="60">
        <f t="shared" si="250"/>
        <v>0</v>
      </c>
      <c r="X94" s="60">
        <f t="shared" si="250"/>
        <v>0</v>
      </c>
      <c r="Y94" s="60">
        <f t="shared" si="250"/>
        <v>0</v>
      </c>
      <c r="Z94" s="60">
        <f t="shared" si="250"/>
        <v>0</v>
      </c>
      <c r="AA94" s="60">
        <f t="shared" si="250"/>
        <v>0</v>
      </c>
      <c r="AB94" s="60">
        <f t="shared" si="250"/>
        <v>0</v>
      </c>
      <c r="AC94" s="60">
        <f t="shared" si="250"/>
        <v>0</v>
      </c>
      <c r="AD94" s="60">
        <f t="shared" si="250"/>
        <v>0</v>
      </c>
      <c r="AE94" s="60">
        <f t="shared" si="250"/>
        <v>0</v>
      </c>
      <c r="AF94" s="60">
        <f t="shared" si="250"/>
        <v>0</v>
      </c>
      <c r="AG94" s="60">
        <f t="shared" si="250"/>
        <v>0</v>
      </c>
      <c r="AH94" s="60">
        <f t="shared" si="250"/>
        <v>0</v>
      </c>
      <c r="AI94" s="60">
        <f t="shared" ref="AI94:BN94" si="251">$D$46*AI$50*AI141</f>
        <v>0</v>
      </c>
      <c r="AJ94" s="60">
        <f t="shared" si="251"/>
        <v>0</v>
      </c>
      <c r="AK94" s="60">
        <f t="shared" si="251"/>
        <v>0</v>
      </c>
      <c r="AL94" s="60">
        <f t="shared" si="251"/>
        <v>0</v>
      </c>
      <c r="AM94" s="60">
        <f t="shared" si="251"/>
        <v>0</v>
      </c>
      <c r="AN94" s="60">
        <f t="shared" si="251"/>
        <v>0</v>
      </c>
      <c r="AO94" s="60">
        <f t="shared" si="251"/>
        <v>0</v>
      </c>
      <c r="AP94" s="60">
        <f t="shared" si="251"/>
        <v>0</v>
      </c>
      <c r="AQ94" s="60">
        <f t="shared" si="251"/>
        <v>0</v>
      </c>
      <c r="AR94" s="60">
        <f t="shared" si="251"/>
        <v>0</v>
      </c>
      <c r="AS94" s="60">
        <f t="shared" si="251"/>
        <v>0</v>
      </c>
      <c r="AT94" s="60">
        <f t="shared" si="251"/>
        <v>0</v>
      </c>
      <c r="AU94" s="60">
        <f t="shared" si="251"/>
        <v>0</v>
      </c>
      <c r="AV94" s="60">
        <f t="shared" si="251"/>
        <v>0</v>
      </c>
      <c r="AW94" s="60">
        <f t="shared" si="251"/>
        <v>0</v>
      </c>
      <c r="AX94" s="60">
        <f t="shared" si="251"/>
        <v>0</v>
      </c>
      <c r="AY94" s="60">
        <f t="shared" si="251"/>
        <v>0</v>
      </c>
      <c r="AZ94" s="60">
        <f t="shared" si="251"/>
        <v>0</v>
      </c>
      <c r="BA94" s="60">
        <f t="shared" si="251"/>
        <v>0</v>
      </c>
      <c r="BB94" s="60">
        <f t="shared" si="251"/>
        <v>0</v>
      </c>
      <c r="BC94" s="60">
        <f t="shared" si="251"/>
        <v>0</v>
      </c>
      <c r="BD94" s="60">
        <f t="shared" si="251"/>
        <v>0</v>
      </c>
      <c r="BE94" s="60">
        <f t="shared" si="251"/>
        <v>0</v>
      </c>
      <c r="BF94" s="60">
        <f t="shared" si="251"/>
        <v>0</v>
      </c>
      <c r="BG94" s="60">
        <f t="shared" si="251"/>
        <v>0</v>
      </c>
      <c r="BH94" s="60">
        <f t="shared" si="251"/>
        <v>0</v>
      </c>
      <c r="BI94" s="60">
        <f t="shared" si="251"/>
        <v>0</v>
      </c>
      <c r="BJ94" s="60">
        <f t="shared" si="251"/>
        <v>0</v>
      </c>
      <c r="BK94" s="60">
        <f t="shared" si="251"/>
        <v>0</v>
      </c>
      <c r="BL94" s="60">
        <f t="shared" si="251"/>
        <v>0</v>
      </c>
      <c r="BM94" s="60">
        <f t="shared" si="251"/>
        <v>0</v>
      </c>
      <c r="BN94" s="60">
        <f t="shared" si="251"/>
        <v>0</v>
      </c>
      <c r="BO94" s="60">
        <f t="shared" ref="BO94:CC94" si="252">$D$46*BO$50*BO141</f>
        <v>0</v>
      </c>
      <c r="BP94" s="60">
        <f t="shared" si="252"/>
        <v>0</v>
      </c>
      <c r="BQ94" s="60">
        <f t="shared" si="252"/>
        <v>0</v>
      </c>
      <c r="BR94" s="60">
        <f t="shared" si="252"/>
        <v>0</v>
      </c>
      <c r="BS94" s="60">
        <f t="shared" si="252"/>
        <v>0</v>
      </c>
      <c r="BT94" s="60">
        <f t="shared" si="252"/>
        <v>0</v>
      </c>
      <c r="BU94" s="60">
        <f t="shared" si="252"/>
        <v>0</v>
      </c>
      <c r="BV94" s="60">
        <f t="shared" si="252"/>
        <v>0</v>
      </c>
      <c r="BW94" s="60">
        <f t="shared" si="252"/>
        <v>0</v>
      </c>
      <c r="BX94" s="60">
        <f t="shared" si="252"/>
        <v>0</v>
      </c>
      <c r="BY94" s="60">
        <f t="shared" si="252"/>
        <v>0</v>
      </c>
      <c r="BZ94" s="60">
        <f t="shared" si="252"/>
        <v>0</v>
      </c>
      <c r="CA94" s="60">
        <f t="shared" si="252"/>
        <v>0</v>
      </c>
      <c r="CB94" s="60">
        <f t="shared" si="252"/>
        <v>0</v>
      </c>
      <c r="CC94" s="60">
        <f t="shared" si="252"/>
        <v>0</v>
      </c>
      <c r="CD94" s="60">
        <f t="shared" si="74"/>
        <v>0</v>
      </c>
      <c r="CE94" s="60">
        <f t="shared" si="75"/>
        <v>0</v>
      </c>
      <c r="CF94" s="60">
        <f t="shared" si="76"/>
        <v>0</v>
      </c>
      <c r="CG94" s="60">
        <f t="shared" si="77"/>
        <v>0</v>
      </c>
      <c r="CH94" s="60">
        <f t="shared" si="78"/>
        <v>0</v>
      </c>
      <c r="CI94" s="60">
        <f t="shared" si="79"/>
        <v>0</v>
      </c>
      <c r="CJ94" s="60">
        <f t="shared" si="80"/>
        <v>0</v>
      </c>
      <c r="CK94" s="60">
        <f t="shared" si="81"/>
        <v>0</v>
      </c>
      <c r="CL94" s="60">
        <f t="shared" si="82"/>
        <v>0</v>
      </c>
      <c r="CM94" s="60">
        <f t="shared" si="83"/>
        <v>0</v>
      </c>
      <c r="CN94" s="60">
        <f t="shared" si="84"/>
        <v>0</v>
      </c>
      <c r="CO94" s="60">
        <f t="shared" si="85"/>
        <v>0</v>
      </c>
      <c r="CP94" s="60">
        <f t="shared" si="86"/>
        <v>0</v>
      </c>
      <c r="CQ94" s="60">
        <f t="shared" si="87"/>
        <v>0</v>
      </c>
      <c r="CR94" s="60">
        <f t="shared" si="88"/>
        <v>0</v>
      </c>
      <c r="CS94" s="60">
        <f t="shared" si="89"/>
        <v>0</v>
      </c>
      <c r="CT94" s="60">
        <f t="shared" si="90"/>
        <v>0</v>
      </c>
      <c r="CU94" s="60">
        <f t="shared" si="91"/>
        <v>0</v>
      </c>
      <c r="CV94" s="60">
        <f t="shared" si="92"/>
        <v>0</v>
      </c>
      <c r="CW94" s="60">
        <f t="shared" si="93"/>
        <v>0</v>
      </c>
      <c r="CX94" s="60">
        <f t="shared" si="94"/>
        <v>0</v>
      </c>
      <c r="CY94" s="60">
        <f t="shared" si="95"/>
        <v>0</v>
      </c>
      <c r="CZ94" s="60">
        <f t="shared" si="96"/>
        <v>0</v>
      </c>
      <c r="DA94" s="60">
        <f t="shared" si="97"/>
        <v>0</v>
      </c>
      <c r="DB94" s="60">
        <f t="shared" si="98"/>
        <v>0</v>
      </c>
      <c r="DC94" s="60">
        <f t="shared" si="99"/>
        <v>0</v>
      </c>
      <c r="DD94" s="60">
        <f t="shared" si="100"/>
        <v>0</v>
      </c>
      <c r="DE94" s="60">
        <f t="shared" si="101"/>
        <v>0</v>
      </c>
      <c r="DF94" s="60">
        <f t="shared" si="102"/>
        <v>0</v>
      </c>
      <c r="DG94" s="60">
        <f t="shared" si="103"/>
        <v>0</v>
      </c>
      <c r="DH94" s="60">
        <f t="shared" si="104"/>
        <v>0</v>
      </c>
      <c r="DI94" s="60">
        <f t="shared" si="105"/>
        <v>0</v>
      </c>
      <c r="DJ94" s="60">
        <f t="shared" si="106"/>
        <v>0</v>
      </c>
      <c r="DK94" s="60">
        <f t="shared" si="107"/>
        <v>0</v>
      </c>
      <c r="DL94" s="60">
        <f t="shared" si="108"/>
        <v>0</v>
      </c>
      <c r="DM94" s="60">
        <f t="shared" si="109"/>
        <v>0</v>
      </c>
      <c r="DN94" s="60">
        <f t="shared" si="110"/>
        <v>0</v>
      </c>
      <c r="DO94" s="60">
        <f t="shared" si="111"/>
        <v>0</v>
      </c>
      <c r="DP94" s="60">
        <f t="shared" si="112"/>
        <v>0</v>
      </c>
      <c r="DQ94" s="60">
        <f t="shared" si="113"/>
        <v>0</v>
      </c>
      <c r="DR94" s="60">
        <f t="shared" si="114"/>
        <v>0</v>
      </c>
      <c r="DS94" s="60">
        <f t="shared" si="115"/>
        <v>0</v>
      </c>
      <c r="DT94" s="60">
        <f t="shared" si="116"/>
        <v>0</v>
      </c>
      <c r="DU94" s="60">
        <f t="shared" si="117"/>
        <v>0</v>
      </c>
      <c r="DV94" s="60">
        <f t="shared" si="118"/>
        <v>0</v>
      </c>
      <c r="DW94" s="60">
        <f t="shared" si="119"/>
        <v>0</v>
      </c>
      <c r="DX94" s="60">
        <f t="shared" si="120"/>
        <v>0</v>
      </c>
      <c r="DY94" s="60">
        <f t="shared" si="121"/>
        <v>0</v>
      </c>
      <c r="DZ94" s="60">
        <f t="shared" si="122"/>
        <v>0</v>
      </c>
      <c r="EA94" s="60">
        <f t="shared" si="123"/>
        <v>0</v>
      </c>
      <c r="EB94" s="60">
        <f t="shared" si="124"/>
        <v>0</v>
      </c>
      <c r="EC94" s="60">
        <f t="shared" si="125"/>
        <v>0</v>
      </c>
      <c r="ED94" s="60">
        <f t="shared" si="126"/>
        <v>0</v>
      </c>
      <c r="EE94" s="60">
        <f t="shared" si="127"/>
        <v>0</v>
      </c>
      <c r="EF94" s="60">
        <f t="shared" si="128"/>
        <v>0</v>
      </c>
      <c r="EG94" s="61">
        <f t="shared" si="129"/>
        <v>0</v>
      </c>
    </row>
    <row r="95" spans="1:137">
      <c r="A95" s="42" t="s">
        <v>117</v>
      </c>
      <c r="B95" s="43" t="s">
        <v>159</v>
      </c>
      <c r="C95" s="64">
        <f t="shared" ref="C95:AH95" si="253">$D$46*C$50*C142</f>
        <v>0</v>
      </c>
      <c r="D95" s="64">
        <f t="shared" si="253"/>
        <v>0</v>
      </c>
      <c r="E95" s="64">
        <f t="shared" si="253"/>
        <v>0</v>
      </c>
      <c r="F95" s="64">
        <f t="shared" si="253"/>
        <v>0</v>
      </c>
      <c r="G95" s="64">
        <f t="shared" si="253"/>
        <v>0</v>
      </c>
      <c r="H95" s="64">
        <f t="shared" si="253"/>
        <v>0</v>
      </c>
      <c r="I95" s="64">
        <f t="shared" si="253"/>
        <v>0</v>
      </c>
      <c r="J95" s="64">
        <f t="shared" si="253"/>
        <v>0</v>
      </c>
      <c r="K95" s="64">
        <f t="shared" si="253"/>
        <v>0</v>
      </c>
      <c r="L95" s="64">
        <f t="shared" si="253"/>
        <v>0</v>
      </c>
      <c r="M95" s="64">
        <f t="shared" si="253"/>
        <v>200000</v>
      </c>
      <c r="N95" s="64">
        <f t="shared" si="253"/>
        <v>0</v>
      </c>
      <c r="O95" s="64">
        <f t="shared" si="253"/>
        <v>0</v>
      </c>
      <c r="P95" s="64">
        <f t="shared" si="253"/>
        <v>0</v>
      </c>
      <c r="Q95" s="64">
        <f t="shared" si="253"/>
        <v>0</v>
      </c>
      <c r="R95" s="64">
        <f t="shared" si="253"/>
        <v>0</v>
      </c>
      <c r="S95" s="64">
        <f t="shared" si="253"/>
        <v>0</v>
      </c>
      <c r="T95" s="64">
        <f t="shared" si="253"/>
        <v>0</v>
      </c>
      <c r="U95" s="64">
        <f t="shared" si="253"/>
        <v>0</v>
      </c>
      <c r="V95" s="64">
        <f t="shared" si="253"/>
        <v>0</v>
      </c>
      <c r="W95" s="64">
        <f t="shared" si="253"/>
        <v>0</v>
      </c>
      <c r="X95" s="64">
        <f t="shared" si="253"/>
        <v>0</v>
      </c>
      <c r="Y95" s="64">
        <f t="shared" si="253"/>
        <v>0</v>
      </c>
      <c r="Z95" s="64">
        <f t="shared" si="253"/>
        <v>0</v>
      </c>
      <c r="AA95" s="64">
        <f t="shared" si="253"/>
        <v>0</v>
      </c>
      <c r="AB95" s="64">
        <f t="shared" si="253"/>
        <v>0</v>
      </c>
      <c r="AC95" s="64">
        <f t="shared" si="253"/>
        <v>0</v>
      </c>
      <c r="AD95" s="64">
        <f t="shared" si="253"/>
        <v>0</v>
      </c>
      <c r="AE95" s="64">
        <f t="shared" si="253"/>
        <v>0</v>
      </c>
      <c r="AF95" s="64">
        <f t="shared" si="253"/>
        <v>0</v>
      </c>
      <c r="AG95" s="64">
        <f t="shared" si="253"/>
        <v>0</v>
      </c>
      <c r="AH95" s="64">
        <f t="shared" si="253"/>
        <v>0</v>
      </c>
      <c r="AI95" s="64">
        <f t="shared" ref="AI95:BN95" si="254">$D$46*AI$50*AI142</f>
        <v>0</v>
      </c>
      <c r="AJ95" s="64">
        <f t="shared" si="254"/>
        <v>0</v>
      </c>
      <c r="AK95" s="64">
        <f t="shared" si="254"/>
        <v>0</v>
      </c>
      <c r="AL95" s="64">
        <f t="shared" si="254"/>
        <v>0</v>
      </c>
      <c r="AM95" s="64">
        <f t="shared" si="254"/>
        <v>0</v>
      </c>
      <c r="AN95" s="64">
        <f t="shared" si="254"/>
        <v>0</v>
      </c>
      <c r="AO95" s="64">
        <f t="shared" si="254"/>
        <v>0</v>
      </c>
      <c r="AP95" s="64">
        <f t="shared" si="254"/>
        <v>0</v>
      </c>
      <c r="AQ95" s="64">
        <f t="shared" si="254"/>
        <v>0</v>
      </c>
      <c r="AR95" s="64">
        <f t="shared" si="254"/>
        <v>0</v>
      </c>
      <c r="AS95" s="64">
        <f t="shared" si="254"/>
        <v>0</v>
      </c>
      <c r="AT95" s="64">
        <f t="shared" si="254"/>
        <v>0</v>
      </c>
      <c r="AU95" s="64">
        <f t="shared" si="254"/>
        <v>0</v>
      </c>
      <c r="AV95" s="64">
        <f t="shared" si="254"/>
        <v>0</v>
      </c>
      <c r="AW95" s="64">
        <f t="shared" si="254"/>
        <v>0</v>
      </c>
      <c r="AX95" s="64">
        <f t="shared" si="254"/>
        <v>0</v>
      </c>
      <c r="AY95" s="64">
        <f t="shared" si="254"/>
        <v>0</v>
      </c>
      <c r="AZ95" s="64">
        <f t="shared" si="254"/>
        <v>0</v>
      </c>
      <c r="BA95" s="64">
        <f t="shared" si="254"/>
        <v>0</v>
      </c>
      <c r="BB95" s="64">
        <f t="shared" si="254"/>
        <v>0</v>
      </c>
      <c r="BC95" s="64">
        <f t="shared" si="254"/>
        <v>0</v>
      </c>
      <c r="BD95" s="64">
        <f t="shared" si="254"/>
        <v>0</v>
      </c>
      <c r="BE95" s="64">
        <f t="shared" si="254"/>
        <v>0</v>
      </c>
      <c r="BF95" s="64">
        <f t="shared" si="254"/>
        <v>0</v>
      </c>
      <c r="BG95" s="64">
        <f t="shared" si="254"/>
        <v>0</v>
      </c>
      <c r="BH95" s="64">
        <f t="shared" si="254"/>
        <v>0</v>
      </c>
      <c r="BI95" s="64">
        <f t="shared" si="254"/>
        <v>0</v>
      </c>
      <c r="BJ95" s="64">
        <f t="shared" si="254"/>
        <v>0</v>
      </c>
      <c r="BK95" s="64">
        <f t="shared" si="254"/>
        <v>0</v>
      </c>
      <c r="BL95" s="64">
        <f t="shared" si="254"/>
        <v>0</v>
      </c>
      <c r="BM95" s="64">
        <f t="shared" si="254"/>
        <v>0</v>
      </c>
      <c r="BN95" s="64">
        <f t="shared" si="254"/>
        <v>0</v>
      </c>
      <c r="BO95" s="64">
        <f t="shared" ref="BO95:CC95" si="255">$D$46*BO$50*BO142</f>
        <v>0</v>
      </c>
      <c r="BP95" s="64">
        <f t="shared" si="255"/>
        <v>0</v>
      </c>
      <c r="BQ95" s="64">
        <f t="shared" si="255"/>
        <v>0</v>
      </c>
      <c r="BR95" s="64">
        <f t="shared" si="255"/>
        <v>0</v>
      </c>
      <c r="BS95" s="64">
        <f t="shared" si="255"/>
        <v>0</v>
      </c>
      <c r="BT95" s="64">
        <f t="shared" si="255"/>
        <v>0</v>
      </c>
      <c r="BU95" s="64">
        <f t="shared" si="255"/>
        <v>0</v>
      </c>
      <c r="BV95" s="64">
        <f t="shared" si="255"/>
        <v>0</v>
      </c>
      <c r="BW95" s="64">
        <f t="shared" si="255"/>
        <v>0</v>
      </c>
      <c r="BX95" s="64">
        <f t="shared" si="255"/>
        <v>0</v>
      </c>
      <c r="BY95" s="64">
        <f t="shared" si="255"/>
        <v>0</v>
      </c>
      <c r="BZ95" s="64">
        <f t="shared" si="255"/>
        <v>0</v>
      </c>
      <c r="CA95" s="64">
        <f t="shared" si="255"/>
        <v>0</v>
      </c>
      <c r="CB95" s="64">
        <f t="shared" si="255"/>
        <v>0</v>
      </c>
      <c r="CC95" s="64">
        <f t="shared" si="255"/>
        <v>0</v>
      </c>
      <c r="CD95" s="64">
        <f t="shared" si="74"/>
        <v>0</v>
      </c>
      <c r="CE95" s="64">
        <f t="shared" si="75"/>
        <v>0</v>
      </c>
      <c r="CF95" s="64">
        <f t="shared" si="76"/>
        <v>0</v>
      </c>
      <c r="CG95" s="64">
        <f t="shared" si="77"/>
        <v>0</v>
      </c>
      <c r="CH95" s="64">
        <f t="shared" si="78"/>
        <v>0</v>
      </c>
      <c r="CI95" s="64">
        <f t="shared" si="79"/>
        <v>0</v>
      </c>
      <c r="CJ95" s="64">
        <f t="shared" si="80"/>
        <v>0</v>
      </c>
      <c r="CK95" s="64">
        <f t="shared" si="81"/>
        <v>0</v>
      </c>
      <c r="CL95" s="64">
        <f t="shared" si="82"/>
        <v>0</v>
      </c>
      <c r="CM95" s="64">
        <f t="shared" si="83"/>
        <v>0</v>
      </c>
      <c r="CN95" s="64">
        <f t="shared" si="84"/>
        <v>0</v>
      </c>
      <c r="CO95" s="64">
        <f t="shared" si="85"/>
        <v>0</v>
      </c>
      <c r="CP95" s="64">
        <f t="shared" si="86"/>
        <v>0</v>
      </c>
      <c r="CQ95" s="64">
        <f t="shared" si="87"/>
        <v>0</v>
      </c>
      <c r="CR95" s="64">
        <f t="shared" si="88"/>
        <v>0</v>
      </c>
      <c r="CS95" s="64">
        <f t="shared" si="89"/>
        <v>0</v>
      </c>
      <c r="CT95" s="64">
        <f t="shared" si="90"/>
        <v>0</v>
      </c>
      <c r="CU95" s="64">
        <f t="shared" si="91"/>
        <v>0</v>
      </c>
      <c r="CV95" s="64">
        <f t="shared" si="92"/>
        <v>0</v>
      </c>
      <c r="CW95" s="64">
        <f t="shared" si="93"/>
        <v>0</v>
      </c>
      <c r="CX95" s="64">
        <f t="shared" si="94"/>
        <v>0</v>
      </c>
      <c r="CY95" s="64">
        <f t="shared" si="95"/>
        <v>0</v>
      </c>
      <c r="CZ95" s="64">
        <f t="shared" si="96"/>
        <v>0</v>
      </c>
      <c r="DA95" s="64">
        <f t="shared" si="97"/>
        <v>0</v>
      </c>
      <c r="DB95" s="64">
        <f t="shared" si="98"/>
        <v>0</v>
      </c>
      <c r="DC95" s="64">
        <f t="shared" si="99"/>
        <v>0</v>
      </c>
      <c r="DD95" s="64">
        <f t="shared" si="100"/>
        <v>0</v>
      </c>
      <c r="DE95" s="64">
        <f t="shared" si="101"/>
        <v>0</v>
      </c>
      <c r="DF95" s="64">
        <f t="shared" si="102"/>
        <v>0</v>
      </c>
      <c r="DG95" s="64">
        <f t="shared" si="103"/>
        <v>0</v>
      </c>
      <c r="DH95" s="64">
        <f t="shared" si="104"/>
        <v>0</v>
      </c>
      <c r="DI95" s="64">
        <f t="shared" si="105"/>
        <v>0</v>
      </c>
      <c r="DJ95" s="64">
        <f t="shared" si="106"/>
        <v>0</v>
      </c>
      <c r="DK95" s="64">
        <f t="shared" si="107"/>
        <v>0</v>
      </c>
      <c r="DL95" s="64">
        <f t="shared" si="108"/>
        <v>0</v>
      </c>
      <c r="DM95" s="64">
        <f t="shared" si="109"/>
        <v>0</v>
      </c>
      <c r="DN95" s="64">
        <f t="shared" si="110"/>
        <v>0</v>
      </c>
      <c r="DO95" s="64">
        <f t="shared" si="111"/>
        <v>0</v>
      </c>
      <c r="DP95" s="64">
        <f t="shared" si="112"/>
        <v>0</v>
      </c>
      <c r="DQ95" s="64">
        <f t="shared" si="113"/>
        <v>0</v>
      </c>
      <c r="DR95" s="64">
        <f t="shared" si="114"/>
        <v>0</v>
      </c>
      <c r="DS95" s="64">
        <f t="shared" si="115"/>
        <v>0</v>
      </c>
      <c r="DT95" s="64">
        <f t="shared" si="116"/>
        <v>0</v>
      </c>
      <c r="DU95" s="64">
        <f t="shared" si="117"/>
        <v>0</v>
      </c>
      <c r="DV95" s="64">
        <f t="shared" si="118"/>
        <v>0</v>
      </c>
      <c r="DW95" s="64">
        <f t="shared" si="119"/>
        <v>0</v>
      </c>
      <c r="DX95" s="64">
        <f t="shared" si="120"/>
        <v>0</v>
      </c>
      <c r="DY95" s="64">
        <f t="shared" si="121"/>
        <v>0</v>
      </c>
      <c r="DZ95" s="64">
        <f t="shared" si="122"/>
        <v>0</v>
      </c>
      <c r="EA95" s="64">
        <f t="shared" si="123"/>
        <v>0</v>
      </c>
      <c r="EB95" s="64">
        <f t="shared" si="124"/>
        <v>0</v>
      </c>
      <c r="EC95" s="64">
        <f t="shared" si="125"/>
        <v>0</v>
      </c>
      <c r="ED95" s="64">
        <f t="shared" si="126"/>
        <v>0</v>
      </c>
      <c r="EE95" s="64">
        <f t="shared" si="127"/>
        <v>0</v>
      </c>
      <c r="EF95" s="64">
        <f t="shared" si="128"/>
        <v>0</v>
      </c>
      <c r="EG95" s="65">
        <f t="shared" si="129"/>
        <v>0</v>
      </c>
    </row>
    <row r="96" spans="1:137"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57"/>
      <c r="BB96" s="57"/>
      <c r="BC96" s="57"/>
      <c r="BD96" s="57"/>
      <c r="BE96" s="57"/>
      <c r="BF96" s="57"/>
      <c r="BG96" s="57"/>
      <c r="BH96" s="57"/>
      <c r="BI96" s="57"/>
      <c r="BJ96" s="57"/>
      <c r="BK96" s="57"/>
      <c r="BL96" s="57"/>
      <c r="BM96" s="57"/>
      <c r="BN96" s="57"/>
      <c r="BO96" s="57"/>
      <c r="BP96" s="57"/>
      <c r="BQ96" s="57"/>
      <c r="BR96" s="57"/>
      <c r="BS96" s="57"/>
      <c r="BT96" s="57"/>
    </row>
    <row r="97" spans="1:141" ht="20.25" customHeight="1">
      <c r="A97" s="106" t="s">
        <v>755</v>
      </c>
      <c r="B97" s="220"/>
      <c r="BS97" s="21"/>
      <c r="BT97" s="21"/>
    </row>
    <row r="98" spans="1:141">
      <c r="A98" s="22"/>
      <c r="B98" s="23"/>
      <c r="C98" s="24" t="s">
        <v>48</v>
      </c>
      <c r="D98" s="24" t="s">
        <v>49</v>
      </c>
      <c r="E98" s="24" t="s">
        <v>50</v>
      </c>
      <c r="F98" s="24" t="s">
        <v>51</v>
      </c>
      <c r="G98" s="24" t="s">
        <v>52</v>
      </c>
      <c r="H98" s="24" t="s">
        <v>53</v>
      </c>
      <c r="I98" s="24" t="s">
        <v>54</v>
      </c>
      <c r="J98" s="24" t="s">
        <v>55</v>
      </c>
      <c r="K98" s="24" t="s">
        <v>56</v>
      </c>
      <c r="L98" s="24" t="s">
        <v>57</v>
      </c>
      <c r="M98" s="24" t="s">
        <v>58</v>
      </c>
      <c r="N98" s="24" t="s">
        <v>59</v>
      </c>
      <c r="O98" s="24" t="s">
        <v>60</v>
      </c>
      <c r="P98" s="24" t="s">
        <v>61</v>
      </c>
      <c r="Q98" s="24" t="s">
        <v>62</v>
      </c>
      <c r="R98" s="24" t="s">
        <v>63</v>
      </c>
      <c r="S98" s="24" t="s">
        <v>64</v>
      </c>
      <c r="T98" s="24" t="s">
        <v>65</v>
      </c>
      <c r="U98" s="24" t="s">
        <v>66</v>
      </c>
      <c r="V98" s="24" t="s">
        <v>67</v>
      </c>
      <c r="W98" s="24" t="s">
        <v>68</v>
      </c>
      <c r="X98" s="24" t="s">
        <v>69</v>
      </c>
      <c r="Y98" s="24" t="s">
        <v>70</v>
      </c>
      <c r="Z98" s="24" t="s">
        <v>71</v>
      </c>
      <c r="AA98" s="24" t="s">
        <v>72</v>
      </c>
      <c r="AB98" s="24" t="s">
        <v>73</v>
      </c>
      <c r="AC98" s="24" t="s">
        <v>74</v>
      </c>
      <c r="AD98" s="24" t="s">
        <v>75</v>
      </c>
      <c r="AE98" s="24" t="s">
        <v>76</v>
      </c>
      <c r="AF98" s="24" t="s">
        <v>77</v>
      </c>
      <c r="AG98" s="24" t="s">
        <v>78</v>
      </c>
      <c r="AH98" s="24" t="s">
        <v>79</v>
      </c>
      <c r="AI98" s="24" t="s">
        <v>80</v>
      </c>
      <c r="AJ98" s="24" t="s">
        <v>81</v>
      </c>
      <c r="AK98" s="24" t="s">
        <v>82</v>
      </c>
      <c r="AL98" s="24" t="s">
        <v>83</v>
      </c>
      <c r="AM98" s="24" t="s">
        <v>84</v>
      </c>
      <c r="AN98" s="24" t="s">
        <v>85</v>
      </c>
      <c r="AO98" s="24" t="s">
        <v>86</v>
      </c>
      <c r="AP98" s="24" t="s">
        <v>87</v>
      </c>
      <c r="AQ98" s="24" t="s">
        <v>88</v>
      </c>
      <c r="AR98" s="24" t="s">
        <v>89</v>
      </c>
      <c r="AS98" s="24" t="s">
        <v>90</v>
      </c>
      <c r="AT98" s="24" t="s">
        <v>91</v>
      </c>
      <c r="AU98" s="24" t="s">
        <v>92</v>
      </c>
      <c r="AV98" s="24" t="s">
        <v>93</v>
      </c>
      <c r="AW98" s="24" t="s">
        <v>94</v>
      </c>
      <c r="AX98" s="24" t="s">
        <v>95</v>
      </c>
      <c r="AY98" s="24" t="s">
        <v>96</v>
      </c>
      <c r="AZ98" s="24" t="s">
        <v>97</v>
      </c>
      <c r="BA98" s="24" t="s">
        <v>98</v>
      </c>
      <c r="BB98" s="24" t="s">
        <v>99</v>
      </c>
      <c r="BC98" s="24" t="s">
        <v>100</v>
      </c>
      <c r="BD98" s="24" t="s">
        <v>101</v>
      </c>
      <c r="BE98" s="24" t="s">
        <v>102</v>
      </c>
      <c r="BF98" s="24" t="s">
        <v>103</v>
      </c>
      <c r="BG98" s="24" t="s">
        <v>104</v>
      </c>
      <c r="BH98" s="24" t="s">
        <v>105</v>
      </c>
      <c r="BI98" s="24" t="s">
        <v>106</v>
      </c>
      <c r="BJ98" s="24" t="s">
        <v>107</v>
      </c>
      <c r="BK98" s="24" t="s">
        <v>108</v>
      </c>
      <c r="BL98" s="24" t="s">
        <v>109</v>
      </c>
      <c r="BM98" s="24" t="s">
        <v>110</v>
      </c>
      <c r="BN98" s="24" t="s">
        <v>111</v>
      </c>
      <c r="BO98" s="24" t="s">
        <v>112</v>
      </c>
      <c r="BP98" s="24" t="s">
        <v>113</v>
      </c>
      <c r="BQ98" s="24" t="s">
        <v>114</v>
      </c>
      <c r="BR98" s="24" t="s">
        <v>115</v>
      </c>
      <c r="BS98" s="24" t="s">
        <v>116</v>
      </c>
      <c r="BT98" s="25" t="s">
        <v>117</v>
      </c>
      <c r="BU98" s="248" t="s">
        <v>652</v>
      </c>
      <c r="BV98" s="248" t="s">
        <v>653</v>
      </c>
      <c r="BW98" s="248" t="s">
        <v>654</v>
      </c>
      <c r="BX98" s="248" t="s">
        <v>655</v>
      </c>
      <c r="BY98" s="248" t="s">
        <v>656</v>
      </c>
      <c r="BZ98" s="248" t="s">
        <v>657</v>
      </c>
      <c r="CA98" s="248" t="s">
        <v>658</v>
      </c>
      <c r="CB98" s="248" t="s">
        <v>659</v>
      </c>
      <c r="CC98" s="248" t="s">
        <v>660</v>
      </c>
      <c r="CD98" s="248" t="s">
        <v>661</v>
      </c>
      <c r="CE98" s="248" t="s">
        <v>662</v>
      </c>
      <c r="CF98" s="248" t="s">
        <v>663</v>
      </c>
      <c r="CG98" s="248" t="s">
        <v>664</v>
      </c>
      <c r="CH98" s="248" t="s">
        <v>665</v>
      </c>
      <c r="CI98" s="248" t="s">
        <v>666</v>
      </c>
      <c r="CJ98" s="248" t="s">
        <v>667</v>
      </c>
      <c r="CK98" s="248" t="s">
        <v>668</v>
      </c>
      <c r="CL98" s="248" t="s">
        <v>669</v>
      </c>
      <c r="CM98" s="248" t="s">
        <v>670</v>
      </c>
      <c r="CN98" s="248" t="s">
        <v>671</v>
      </c>
      <c r="CO98" s="248" t="s">
        <v>672</v>
      </c>
      <c r="CP98" s="248" t="s">
        <v>673</v>
      </c>
      <c r="CQ98" s="248" t="s">
        <v>674</v>
      </c>
      <c r="CR98" s="248" t="s">
        <v>675</v>
      </c>
      <c r="CS98" s="248" t="s">
        <v>676</v>
      </c>
      <c r="CT98" s="248" t="s">
        <v>677</v>
      </c>
      <c r="CU98" s="248" t="s">
        <v>678</v>
      </c>
      <c r="CV98" s="248" t="s">
        <v>679</v>
      </c>
      <c r="CW98" s="248" t="s">
        <v>680</v>
      </c>
      <c r="CX98" s="248" t="s">
        <v>681</v>
      </c>
      <c r="CY98" s="248" t="s">
        <v>682</v>
      </c>
      <c r="CZ98" s="248" t="s">
        <v>683</v>
      </c>
      <c r="DA98" s="248" t="s">
        <v>684</v>
      </c>
      <c r="DB98" s="248" t="s">
        <v>685</v>
      </c>
      <c r="DC98" s="248" t="s">
        <v>701</v>
      </c>
      <c r="DD98" s="248" t="s">
        <v>702</v>
      </c>
      <c r="DE98" s="248" t="s">
        <v>703</v>
      </c>
      <c r="DF98" s="248" t="s">
        <v>704</v>
      </c>
      <c r="DG98" s="248" t="s">
        <v>705</v>
      </c>
      <c r="DH98" s="248" t="s">
        <v>706</v>
      </c>
      <c r="DI98" s="248" t="s">
        <v>707</v>
      </c>
      <c r="DJ98" s="248" t="s">
        <v>708</v>
      </c>
      <c r="DK98" s="248" t="s">
        <v>709</v>
      </c>
      <c r="DL98" s="248" t="s">
        <v>710</v>
      </c>
      <c r="DM98" s="248" t="s">
        <v>711</v>
      </c>
      <c r="DN98" s="248" t="s">
        <v>712</v>
      </c>
      <c r="DO98" s="248" t="s">
        <v>713</v>
      </c>
      <c r="DP98" s="248" t="s">
        <v>714</v>
      </c>
      <c r="DQ98" s="248" t="s">
        <v>715</v>
      </c>
      <c r="DR98" s="248" t="s">
        <v>716</v>
      </c>
      <c r="DS98" s="248" t="s">
        <v>717</v>
      </c>
      <c r="DT98" s="248" t="s">
        <v>718</v>
      </c>
      <c r="DU98" s="248" t="s">
        <v>719</v>
      </c>
      <c r="DV98" s="248" t="s">
        <v>720</v>
      </c>
      <c r="DW98" s="248" t="s">
        <v>721</v>
      </c>
      <c r="DX98" s="248" t="s">
        <v>722</v>
      </c>
      <c r="DY98" s="248" t="s">
        <v>723</v>
      </c>
      <c r="DZ98" s="248" t="s">
        <v>724</v>
      </c>
      <c r="EA98" s="248" t="s">
        <v>725</v>
      </c>
      <c r="EB98" s="248" t="s">
        <v>726</v>
      </c>
      <c r="EC98" s="248" t="s">
        <v>727</v>
      </c>
      <c r="ED98" s="248" t="s">
        <v>728</v>
      </c>
      <c r="EE98" s="248" t="s">
        <v>729</v>
      </c>
      <c r="EF98" s="248" t="s">
        <v>730</v>
      </c>
      <c r="EG98" s="248" t="s">
        <v>731</v>
      </c>
      <c r="EH98" s="248" t="s">
        <v>732</v>
      </c>
      <c r="EI98" s="248" t="s">
        <v>733</v>
      </c>
      <c r="EJ98" s="248" t="s">
        <v>734</v>
      </c>
      <c r="EK98" s="249" t="s">
        <v>735</v>
      </c>
    </row>
    <row r="99" spans="1:141" ht="41.25" customHeight="1">
      <c r="A99" s="27"/>
      <c r="B99" s="28"/>
      <c r="C99" s="230" t="s">
        <v>316</v>
      </c>
      <c r="D99" s="230" t="s">
        <v>317</v>
      </c>
      <c r="E99" s="230" t="s">
        <v>318</v>
      </c>
      <c r="F99" s="230" t="s">
        <v>319</v>
      </c>
      <c r="G99" s="230" t="s">
        <v>320</v>
      </c>
      <c r="H99" s="230" t="s">
        <v>321</v>
      </c>
      <c r="I99" s="230" t="s">
        <v>322</v>
      </c>
      <c r="J99" s="230" t="s">
        <v>323</v>
      </c>
      <c r="K99" s="230" t="s">
        <v>324</v>
      </c>
      <c r="L99" s="230" t="s">
        <v>325</v>
      </c>
      <c r="M99" s="230" t="s">
        <v>326</v>
      </c>
      <c r="N99" s="230" t="s">
        <v>327</v>
      </c>
      <c r="O99" s="231" t="s">
        <v>328</v>
      </c>
      <c r="P99" s="230" t="s">
        <v>329</v>
      </c>
      <c r="Q99" s="230" t="s">
        <v>330</v>
      </c>
      <c r="R99" s="230" t="s">
        <v>331</v>
      </c>
      <c r="S99" s="230" t="s">
        <v>332</v>
      </c>
      <c r="T99" s="230" t="s">
        <v>333</v>
      </c>
      <c r="U99" s="230" t="s">
        <v>334</v>
      </c>
      <c r="V99" s="230" t="s">
        <v>335</v>
      </c>
      <c r="W99" s="230" t="s">
        <v>336</v>
      </c>
      <c r="X99" s="230" t="s">
        <v>337</v>
      </c>
      <c r="Y99" s="230" t="s">
        <v>338</v>
      </c>
      <c r="Z99" s="230" t="s">
        <v>339</v>
      </c>
      <c r="AA99" s="230" t="s">
        <v>340</v>
      </c>
      <c r="AB99" s="230" t="s">
        <v>341</v>
      </c>
      <c r="AC99" s="232" t="s">
        <v>342</v>
      </c>
      <c r="AD99" s="230" t="s">
        <v>343</v>
      </c>
      <c r="AE99" s="230" t="s">
        <v>344</v>
      </c>
      <c r="AF99" s="230" t="s">
        <v>345</v>
      </c>
      <c r="AG99" s="231" t="s">
        <v>346</v>
      </c>
      <c r="AH99" s="230" t="s">
        <v>347</v>
      </c>
      <c r="AI99" s="230" t="s">
        <v>348</v>
      </c>
      <c r="AJ99" s="230" t="s">
        <v>349</v>
      </c>
      <c r="AK99" s="230" t="s">
        <v>350</v>
      </c>
      <c r="AL99" s="230" t="s">
        <v>351</v>
      </c>
      <c r="AM99" s="230" t="s">
        <v>352</v>
      </c>
      <c r="AN99" s="230" t="s">
        <v>126</v>
      </c>
      <c r="AO99" s="230" t="s">
        <v>353</v>
      </c>
      <c r="AP99" s="230" t="s">
        <v>354</v>
      </c>
      <c r="AQ99" s="230" t="s">
        <v>355</v>
      </c>
      <c r="AR99" s="230" t="s">
        <v>356</v>
      </c>
      <c r="AS99" s="230" t="s">
        <v>127</v>
      </c>
      <c r="AT99" s="230" t="s">
        <v>357</v>
      </c>
      <c r="AU99" s="230" t="s">
        <v>358</v>
      </c>
      <c r="AV99" s="230" t="s">
        <v>359</v>
      </c>
      <c r="AW99" s="230" t="s">
        <v>360</v>
      </c>
      <c r="AX99" s="230" t="s">
        <v>128</v>
      </c>
      <c r="AY99" s="230" t="s">
        <v>361</v>
      </c>
      <c r="AZ99" s="230" t="s">
        <v>362</v>
      </c>
      <c r="BA99" s="230" t="s">
        <v>129</v>
      </c>
      <c r="BB99" s="230" t="s">
        <v>363</v>
      </c>
      <c r="BC99" s="230" t="s">
        <v>364</v>
      </c>
      <c r="BD99" s="230" t="s">
        <v>130</v>
      </c>
      <c r="BE99" s="230" t="s">
        <v>131</v>
      </c>
      <c r="BF99" s="230" t="s">
        <v>132</v>
      </c>
      <c r="BG99" s="230" t="s">
        <v>365</v>
      </c>
      <c r="BH99" s="230" t="s">
        <v>366</v>
      </c>
      <c r="BI99" s="230" t="s">
        <v>367</v>
      </c>
      <c r="BJ99" s="230" t="s">
        <v>368</v>
      </c>
      <c r="BK99" s="230" t="s">
        <v>369</v>
      </c>
      <c r="BL99" s="230" t="s">
        <v>370</v>
      </c>
      <c r="BM99" s="231" t="s">
        <v>371</v>
      </c>
      <c r="BN99" s="230" t="s">
        <v>372</v>
      </c>
      <c r="BO99" s="230" t="s">
        <v>373</v>
      </c>
      <c r="BP99" s="230" t="s">
        <v>374</v>
      </c>
      <c r="BQ99" s="230" t="s">
        <v>375</v>
      </c>
      <c r="BR99" s="230" t="s">
        <v>134</v>
      </c>
      <c r="BS99" s="230" t="s">
        <v>376</v>
      </c>
      <c r="BT99" s="230" t="s">
        <v>377</v>
      </c>
      <c r="BU99" s="230" t="s">
        <v>378</v>
      </c>
      <c r="BV99" s="230" t="s">
        <v>379</v>
      </c>
      <c r="BW99" s="230" t="s">
        <v>686</v>
      </c>
      <c r="BX99" s="250" t="s">
        <v>688</v>
      </c>
      <c r="BY99" s="230" t="s">
        <v>135</v>
      </c>
      <c r="BZ99" s="230" t="s">
        <v>381</v>
      </c>
      <c r="CA99" s="230" t="s">
        <v>382</v>
      </c>
      <c r="CB99" s="230" t="s">
        <v>135</v>
      </c>
      <c r="CC99" s="230" t="s">
        <v>383</v>
      </c>
      <c r="CD99" s="230" t="s">
        <v>17</v>
      </c>
      <c r="CE99" s="230" t="s">
        <v>18</v>
      </c>
      <c r="CF99" s="230" t="s">
        <v>384</v>
      </c>
      <c r="CG99" s="230" t="s">
        <v>385</v>
      </c>
      <c r="CH99" s="230" t="s">
        <v>138</v>
      </c>
      <c r="CI99" s="230" t="s">
        <v>689</v>
      </c>
      <c r="CJ99" s="230" t="s">
        <v>691</v>
      </c>
      <c r="CK99" s="230" t="s">
        <v>693</v>
      </c>
      <c r="CL99" s="233" t="s">
        <v>695</v>
      </c>
      <c r="CM99" s="230" t="s">
        <v>387</v>
      </c>
      <c r="CN99" s="230" t="s">
        <v>139</v>
      </c>
      <c r="CO99" s="230" t="s">
        <v>140</v>
      </c>
      <c r="CP99" s="230" t="s">
        <v>141</v>
      </c>
      <c r="CQ99" s="230" t="s">
        <v>388</v>
      </c>
      <c r="CR99" s="230" t="s">
        <v>389</v>
      </c>
      <c r="CS99" s="230" t="s">
        <v>142</v>
      </c>
      <c r="CT99" s="230" t="s">
        <v>143</v>
      </c>
      <c r="CU99" s="230" t="s">
        <v>390</v>
      </c>
      <c r="CV99" s="230" t="s">
        <v>391</v>
      </c>
      <c r="CW99" s="230" t="s">
        <v>392</v>
      </c>
      <c r="CX99" s="230" t="s">
        <v>393</v>
      </c>
      <c r="CY99" s="231" t="s">
        <v>394</v>
      </c>
      <c r="CZ99" s="230" t="s">
        <v>395</v>
      </c>
      <c r="DA99" s="230" t="s">
        <v>396</v>
      </c>
      <c r="DB99" s="230" t="s">
        <v>397</v>
      </c>
      <c r="DC99" s="230" t="s">
        <v>398</v>
      </c>
      <c r="DD99" s="230" t="s">
        <v>696</v>
      </c>
      <c r="DE99" s="230" t="s">
        <v>698</v>
      </c>
      <c r="DF99" s="230" t="s">
        <v>700</v>
      </c>
      <c r="DG99" s="230" t="s">
        <v>400</v>
      </c>
      <c r="DH99" s="230" t="s">
        <v>146</v>
      </c>
      <c r="DI99" s="230" t="s">
        <v>401</v>
      </c>
      <c r="DJ99" s="230" t="s">
        <v>402</v>
      </c>
      <c r="DK99" s="230" t="s">
        <v>403</v>
      </c>
      <c r="DL99" s="230" t="s">
        <v>404</v>
      </c>
      <c r="DM99" s="230" t="s">
        <v>405</v>
      </c>
      <c r="DN99" s="230" t="s">
        <v>406</v>
      </c>
      <c r="DO99" s="230" t="s">
        <v>148</v>
      </c>
      <c r="DP99" s="230" t="s">
        <v>407</v>
      </c>
      <c r="DQ99" s="230" t="s">
        <v>408</v>
      </c>
      <c r="DR99" s="230" t="s">
        <v>149</v>
      </c>
      <c r="DS99" s="230" t="s">
        <v>409</v>
      </c>
      <c r="DT99" s="230" t="s">
        <v>410</v>
      </c>
      <c r="DU99" s="230" t="s">
        <v>411</v>
      </c>
      <c r="DV99" s="230" t="s">
        <v>412</v>
      </c>
      <c r="DW99" s="231" t="s">
        <v>150</v>
      </c>
      <c r="DX99" s="230" t="s">
        <v>151</v>
      </c>
      <c r="DY99" s="230" t="s">
        <v>413</v>
      </c>
      <c r="DZ99" s="230" t="s">
        <v>414</v>
      </c>
      <c r="EA99" s="230" t="s">
        <v>415</v>
      </c>
      <c r="EB99" s="230" t="s">
        <v>416</v>
      </c>
      <c r="EC99" s="230" t="s">
        <v>417</v>
      </c>
      <c r="ED99" s="230" t="s">
        <v>418</v>
      </c>
      <c r="EE99" s="230" t="s">
        <v>419</v>
      </c>
      <c r="EF99" s="230" t="s">
        <v>420</v>
      </c>
      <c r="EG99" s="230" t="s">
        <v>421</v>
      </c>
      <c r="EH99" s="230" t="s">
        <v>422</v>
      </c>
      <c r="EI99" s="230" t="s">
        <v>423</v>
      </c>
      <c r="EJ99" s="230" t="s">
        <v>424</v>
      </c>
      <c r="EK99" s="234" t="s">
        <v>425</v>
      </c>
    </row>
    <row r="100" spans="1:141">
      <c r="A100" s="32" t="s">
        <v>48</v>
      </c>
      <c r="B100" s="33" t="s">
        <v>118</v>
      </c>
      <c r="C100" s="34">
        <f>SUMIF($C$148:$C$269,$A100,D$148:D$269)/D$271</f>
        <v>0.11209370093752721</v>
      </c>
      <c r="D100" s="34">
        <f>SUMIF($C$148:$C$269,$A100,E$148:E$269)/E$271</f>
        <v>4.254787464619935E-2</v>
      </c>
      <c r="E100" s="34">
        <f>SUMIF($C$148:$C$269,$A100,F$148:F$269)/F$271</f>
        <v>0.47328670239686477</v>
      </c>
      <c r="F100" s="34">
        <f t="shared" ref="F100:BQ100" si="256">SUMIF($C$148:$C$269,$A100,G$148:G$269)/G$271</f>
        <v>1.1346285842356665E-3</v>
      </c>
      <c r="G100" s="34">
        <f t="shared" si="256"/>
        <v>0</v>
      </c>
      <c r="H100" s="34">
        <f t="shared" si="256"/>
        <v>0</v>
      </c>
      <c r="I100" s="34">
        <f t="shared" si="256"/>
        <v>0</v>
      </c>
      <c r="J100" s="34">
        <f t="shared" si="256"/>
        <v>0</v>
      </c>
      <c r="K100" s="34">
        <f t="shared" si="256"/>
        <v>0</v>
      </c>
      <c r="L100" s="34">
        <f t="shared" si="256"/>
        <v>0</v>
      </c>
      <c r="M100" s="34">
        <f t="shared" si="256"/>
        <v>0</v>
      </c>
      <c r="N100" s="34">
        <f t="shared" si="256"/>
        <v>0</v>
      </c>
      <c r="O100" s="34">
        <f t="shared" si="256"/>
        <v>0</v>
      </c>
      <c r="P100" s="34">
        <f t="shared" si="256"/>
        <v>0</v>
      </c>
      <c r="Q100" s="34">
        <f t="shared" si="256"/>
        <v>0</v>
      </c>
      <c r="R100" s="34">
        <f t="shared" si="256"/>
        <v>0</v>
      </c>
      <c r="S100" s="34">
        <f t="shared" si="256"/>
        <v>0</v>
      </c>
      <c r="T100" s="34">
        <f t="shared" si="256"/>
        <v>0</v>
      </c>
      <c r="U100" s="34">
        <f t="shared" si="256"/>
        <v>0</v>
      </c>
      <c r="V100" s="34">
        <f t="shared" si="256"/>
        <v>0</v>
      </c>
      <c r="W100" s="34">
        <f t="shared" si="256"/>
        <v>0</v>
      </c>
      <c r="X100" s="34">
        <f t="shared" si="256"/>
        <v>0</v>
      </c>
      <c r="Y100" s="34">
        <f t="shared" si="256"/>
        <v>0</v>
      </c>
      <c r="Z100" s="34">
        <f t="shared" si="256"/>
        <v>0</v>
      </c>
      <c r="AA100" s="34">
        <f t="shared" si="256"/>
        <v>0</v>
      </c>
      <c r="AB100" s="34">
        <f t="shared" si="256"/>
        <v>0</v>
      </c>
      <c r="AC100" s="34">
        <f t="shared" si="256"/>
        <v>0</v>
      </c>
      <c r="AD100" s="34">
        <f t="shared" si="256"/>
        <v>0</v>
      </c>
      <c r="AE100" s="34">
        <f t="shared" si="256"/>
        <v>0</v>
      </c>
      <c r="AF100" s="34">
        <f t="shared" si="256"/>
        <v>0</v>
      </c>
      <c r="AG100" s="34">
        <f t="shared" si="256"/>
        <v>0</v>
      </c>
      <c r="AH100" s="34">
        <f t="shared" si="256"/>
        <v>0</v>
      </c>
      <c r="AI100" s="34">
        <f t="shared" si="256"/>
        <v>0</v>
      </c>
      <c r="AJ100" s="34">
        <f t="shared" si="256"/>
        <v>0</v>
      </c>
      <c r="AK100" s="34">
        <f t="shared" si="256"/>
        <v>0</v>
      </c>
      <c r="AL100" s="34">
        <f t="shared" si="256"/>
        <v>0</v>
      </c>
      <c r="AM100" s="34">
        <f t="shared" si="256"/>
        <v>0</v>
      </c>
      <c r="AN100" s="34">
        <f t="shared" si="256"/>
        <v>0</v>
      </c>
      <c r="AO100" s="34">
        <f t="shared" si="256"/>
        <v>0</v>
      </c>
      <c r="AP100" s="34">
        <f t="shared" si="256"/>
        <v>0</v>
      </c>
      <c r="AQ100" s="34">
        <f t="shared" si="256"/>
        <v>0</v>
      </c>
      <c r="AR100" s="34">
        <f t="shared" si="256"/>
        <v>0</v>
      </c>
      <c r="AS100" s="34">
        <f t="shared" si="256"/>
        <v>0</v>
      </c>
      <c r="AT100" s="34">
        <f t="shared" si="256"/>
        <v>0</v>
      </c>
      <c r="AU100" s="34">
        <f t="shared" si="256"/>
        <v>0</v>
      </c>
      <c r="AV100" s="34">
        <f t="shared" si="256"/>
        <v>0</v>
      </c>
      <c r="AW100" s="34">
        <f t="shared" si="256"/>
        <v>0</v>
      </c>
      <c r="AX100" s="34">
        <f t="shared" si="256"/>
        <v>0</v>
      </c>
      <c r="AY100" s="34">
        <f t="shared" si="256"/>
        <v>0</v>
      </c>
      <c r="AZ100" s="34">
        <f t="shared" si="256"/>
        <v>0</v>
      </c>
      <c r="BA100" s="34">
        <f t="shared" si="256"/>
        <v>0</v>
      </c>
      <c r="BB100" s="34">
        <f t="shared" si="256"/>
        <v>0</v>
      </c>
      <c r="BC100" s="34">
        <f t="shared" si="256"/>
        <v>0</v>
      </c>
      <c r="BD100" s="34">
        <f t="shared" si="256"/>
        <v>0</v>
      </c>
      <c r="BE100" s="34">
        <f t="shared" si="256"/>
        <v>0</v>
      </c>
      <c r="BF100" s="34">
        <f t="shared" si="256"/>
        <v>0</v>
      </c>
      <c r="BG100" s="34">
        <f t="shared" si="256"/>
        <v>0</v>
      </c>
      <c r="BH100" s="34">
        <f t="shared" si="256"/>
        <v>0</v>
      </c>
      <c r="BI100" s="34">
        <f t="shared" si="256"/>
        <v>0</v>
      </c>
      <c r="BJ100" s="34">
        <f t="shared" si="256"/>
        <v>0</v>
      </c>
      <c r="BK100" s="34">
        <f t="shared" si="256"/>
        <v>0</v>
      </c>
      <c r="BL100" s="34">
        <f t="shared" si="256"/>
        <v>0</v>
      </c>
      <c r="BM100" s="34">
        <f t="shared" si="256"/>
        <v>0</v>
      </c>
      <c r="BN100" s="34">
        <f t="shared" si="256"/>
        <v>0</v>
      </c>
      <c r="BO100" s="34">
        <f t="shared" si="256"/>
        <v>0</v>
      </c>
      <c r="BP100" s="34">
        <f t="shared" si="256"/>
        <v>0</v>
      </c>
      <c r="BQ100" s="34">
        <f t="shared" si="256"/>
        <v>0</v>
      </c>
      <c r="BR100" s="34">
        <f t="shared" ref="BR100:EC100" si="257">SUMIF($C$148:$C$269,$A100,BS$148:BS$269)/BS$271</f>
        <v>0</v>
      </c>
      <c r="BS100" s="34">
        <f t="shared" si="257"/>
        <v>0</v>
      </c>
      <c r="BT100" s="34">
        <f t="shared" si="257"/>
        <v>0</v>
      </c>
      <c r="BU100" s="34">
        <f t="shared" si="257"/>
        <v>0</v>
      </c>
      <c r="BV100" s="34">
        <f t="shared" si="257"/>
        <v>0</v>
      </c>
      <c r="BW100" s="34">
        <f t="shared" si="257"/>
        <v>0</v>
      </c>
      <c r="BX100" s="34">
        <f t="shared" si="257"/>
        <v>0</v>
      </c>
      <c r="BY100" s="34">
        <f t="shared" si="257"/>
        <v>0</v>
      </c>
      <c r="BZ100" s="34">
        <f t="shared" si="257"/>
        <v>0</v>
      </c>
      <c r="CA100" s="34">
        <f t="shared" si="257"/>
        <v>0</v>
      </c>
      <c r="CB100" s="34">
        <f t="shared" si="257"/>
        <v>0</v>
      </c>
      <c r="CC100" s="34">
        <f t="shared" si="257"/>
        <v>0</v>
      </c>
      <c r="CD100" s="34">
        <f t="shared" si="257"/>
        <v>0</v>
      </c>
      <c r="CE100" s="34">
        <f t="shared" si="257"/>
        <v>0</v>
      </c>
      <c r="CF100" s="34">
        <f t="shared" si="257"/>
        <v>0</v>
      </c>
      <c r="CG100" s="34">
        <f t="shared" si="257"/>
        <v>0</v>
      </c>
      <c r="CH100" s="34">
        <f t="shared" si="257"/>
        <v>0</v>
      </c>
      <c r="CI100" s="34">
        <f t="shared" si="257"/>
        <v>0</v>
      </c>
      <c r="CJ100" s="34">
        <f t="shared" si="257"/>
        <v>0</v>
      </c>
      <c r="CK100" s="34">
        <f t="shared" si="257"/>
        <v>0</v>
      </c>
      <c r="CL100" s="34">
        <f t="shared" si="257"/>
        <v>0</v>
      </c>
      <c r="CM100" s="34">
        <f t="shared" si="257"/>
        <v>0</v>
      </c>
      <c r="CN100" s="34">
        <f t="shared" si="257"/>
        <v>0</v>
      </c>
      <c r="CO100" s="34">
        <f t="shared" si="257"/>
        <v>0</v>
      </c>
      <c r="CP100" s="34">
        <f t="shared" si="257"/>
        <v>0</v>
      </c>
      <c r="CQ100" s="34">
        <f t="shared" si="257"/>
        <v>0</v>
      </c>
      <c r="CR100" s="34">
        <f t="shared" si="257"/>
        <v>0</v>
      </c>
      <c r="CS100" s="34">
        <f t="shared" si="257"/>
        <v>0</v>
      </c>
      <c r="CT100" s="34">
        <f t="shared" si="257"/>
        <v>0</v>
      </c>
      <c r="CU100" s="34">
        <f t="shared" si="257"/>
        <v>0</v>
      </c>
      <c r="CV100" s="34">
        <f t="shared" si="257"/>
        <v>0</v>
      </c>
      <c r="CW100" s="34">
        <f t="shared" si="257"/>
        <v>0</v>
      </c>
      <c r="CX100" s="34">
        <f t="shared" si="257"/>
        <v>0</v>
      </c>
      <c r="CY100" s="34">
        <f t="shared" si="257"/>
        <v>0</v>
      </c>
      <c r="CZ100" s="34">
        <f t="shared" si="257"/>
        <v>0</v>
      </c>
      <c r="DA100" s="34">
        <f t="shared" si="257"/>
        <v>0</v>
      </c>
      <c r="DB100" s="34">
        <f t="shared" si="257"/>
        <v>0</v>
      </c>
      <c r="DC100" s="34">
        <f t="shared" si="257"/>
        <v>0</v>
      </c>
      <c r="DD100" s="34">
        <f t="shared" si="257"/>
        <v>0</v>
      </c>
      <c r="DE100" s="34">
        <f t="shared" si="257"/>
        <v>0</v>
      </c>
      <c r="DF100" s="34">
        <f t="shared" si="257"/>
        <v>0</v>
      </c>
      <c r="DG100" s="34">
        <f t="shared" si="257"/>
        <v>0</v>
      </c>
      <c r="DH100" s="34">
        <f t="shared" si="257"/>
        <v>0</v>
      </c>
      <c r="DI100" s="34">
        <f t="shared" si="257"/>
        <v>0</v>
      </c>
      <c r="DJ100" s="34">
        <f t="shared" si="257"/>
        <v>0</v>
      </c>
      <c r="DK100" s="34">
        <f t="shared" si="257"/>
        <v>0</v>
      </c>
      <c r="DL100" s="34">
        <f t="shared" si="257"/>
        <v>0</v>
      </c>
      <c r="DM100" s="34">
        <f t="shared" si="257"/>
        <v>0</v>
      </c>
      <c r="DN100" s="34">
        <f t="shared" si="257"/>
        <v>0</v>
      </c>
      <c r="DO100" s="34">
        <f t="shared" si="257"/>
        <v>0</v>
      </c>
      <c r="DP100" s="34">
        <f t="shared" si="257"/>
        <v>0</v>
      </c>
      <c r="DQ100" s="34">
        <f t="shared" si="257"/>
        <v>0</v>
      </c>
      <c r="DR100" s="34">
        <f t="shared" si="257"/>
        <v>0</v>
      </c>
      <c r="DS100" s="34">
        <f t="shared" si="257"/>
        <v>0</v>
      </c>
      <c r="DT100" s="34">
        <f t="shared" si="257"/>
        <v>0</v>
      </c>
      <c r="DU100" s="34">
        <f t="shared" si="257"/>
        <v>0</v>
      </c>
      <c r="DV100" s="34">
        <f t="shared" si="257"/>
        <v>0</v>
      </c>
      <c r="DW100" s="34">
        <f t="shared" si="257"/>
        <v>0</v>
      </c>
      <c r="DX100" s="34">
        <f t="shared" si="257"/>
        <v>0</v>
      </c>
      <c r="DY100" s="34">
        <f t="shared" si="257"/>
        <v>0</v>
      </c>
      <c r="DZ100" s="34">
        <f t="shared" si="257"/>
        <v>0</v>
      </c>
      <c r="EA100" s="34">
        <f t="shared" si="257"/>
        <v>0</v>
      </c>
      <c r="EB100" s="34">
        <f t="shared" si="257"/>
        <v>0</v>
      </c>
      <c r="EC100" s="34">
        <f t="shared" si="257"/>
        <v>1.4127918609239174E-2</v>
      </c>
      <c r="ED100" s="34">
        <f t="shared" ref="ED100:EK100" si="258">SUMIF($C$148:$C$269,$A100,EE$148:EE$269)/EE$271</f>
        <v>0</v>
      </c>
      <c r="EE100" s="34">
        <f t="shared" si="258"/>
        <v>0</v>
      </c>
      <c r="EF100" s="34">
        <f t="shared" si="258"/>
        <v>0</v>
      </c>
      <c r="EG100" s="34">
        <f t="shared" si="258"/>
        <v>3.4853668776398943E-2</v>
      </c>
      <c r="EH100" s="34">
        <f t="shared" si="258"/>
        <v>0</v>
      </c>
      <c r="EI100" s="34">
        <f t="shared" si="258"/>
        <v>0</v>
      </c>
      <c r="EJ100" s="34">
        <f t="shared" si="258"/>
        <v>0</v>
      </c>
      <c r="EK100" s="34">
        <f t="shared" si="258"/>
        <v>0</v>
      </c>
    </row>
    <row r="101" spans="1:141">
      <c r="A101" s="36" t="s">
        <v>49</v>
      </c>
      <c r="B101" s="37" t="s">
        <v>119</v>
      </c>
      <c r="C101" s="38">
        <f t="shared" ref="C101:C141" si="259">SUMIF($C$148:$C$269,$A101,D$148:D$269)/D$271</f>
        <v>0</v>
      </c>
      <c r="D101" s="38">
        <f t="shared" ref="D101:E101" si="260">SUMIF($C$148:$C$269,$A101,E$148:E$269)/E$271</f>
        <v>0</v>
      </c>
      <c r="E101" s="38">
        <f t="shared" si="260"/>
        <v>0</v>
      </c>
      <c r="F101" s="38">
        <f t="shared" ref="F101:BQ101" si="261">SUMIF($C$148:$C$269,$A101,G$148:G$269)/G$271</f>
        <v>0</v>
      </c>
      <c r="G101" s="38">
        <f t="shared" si="261"/>
        <v>0</v>
      </c>
      <c r="H101" s="38">
        <f t="shared" si="261"/>
        <v>0</v>
      </c>
      <c r="I101" s="38">
        <f t="shared" si="261"/>
        <v>0</v>
      </c>
      <c r="J101" s="38">
        <f t="shared" si="261"/>
        <v>0</v>
      </c>
      <c r="K101" s="38">
        <f t="shared" si="261"/>
        <v>0</v>
      </c>
      <c r="L101" s="38">
        <f t="shared" si="261"/>
        <v>0</v>
      </c>
      <c r="M101" s="38">
        <f t="shared" si="261"/>
        <v>0</v>
      </c>
      <c r="N101" s="38">
        <f t="shared" si="261"/>
        <v>0</v>
      </c>
      <c r="O101" s="38">
        <f t="shared" si="261"/>
        <v>0</v>
      </c>
      <c r="P101" s="38">
        <f t="shared" si="261"/>
        <v>0</v>
      </c>
      <c r="Q101" s="38">
        <f t="shared" si="261"/>
        <v>0</v>
      </c>
      <c r="R101" s="38">
        <f t="shared" si="261"/>
        <v>0</v>
      </c>
      <c r="S101" s="38">
        <f t="shared" si="261"/>
        <v>0</v>
      </c>
      <c r="T101" s="38">
        <f t="shared" si="261"/>
        <v>0</v>
      </c>
      <c r="U101" s="38">
        <f t="shared" si="261"/>
        <v>0</v>
      </c>
      <c r="V101" s="38">
        <f t="shared" si="261"/>
        <v>0</v>
      </c>
      <c r="W101" s="38">
        <f t="shared" si="261"/>
        <v>0</v>
      </c>
      <c r="X101" s="38">
        <f t="shared" si="261"/>
        <v>0</v>
      </c>
      <c r="Y101" s="38">
        <f t="shared" si="261"/>
        <v>0</v>
      </c>
      <c r="Z101" s="38">
        <f t="shared" si="261"/>
        <v>0</v>
      </c>
      <c r="AA101" s="38">
        <f t="shared" si="261"/>
        <v>0</v>
      </c>
      <c r="AB101" s="38">
        <f t="shared" si="261"/>
        <v>0</v>
      </c>
      <c r="AC101" s="38">
        <f t="shared" si="261"/>
        <v>0</v>
      </c>
      <c r="AD101" s="38">
        <f t="shared" si="261"/>
        <v>0</v>
      </c>
      <c r="AE101" s="38">
        <f t="shared" si="261"/>
        <v>0</v>
      </c>
      <c r="AF101" s="38">
        <f t="shared" si="261"/>
        <v>0</v>
      </c>
      <c r="AG101" s="38">
        <f t="shared" si="261"/>
        <v>0</v>
      </c>
      <c r="AH101" s="38">
        <f t="shared" si="261"/>
        <v>0</v>
      </c>
      <c r="AI101" s="38">
        <f t="shared" si="261"/>
        <v>0</v>
      </c>
      <c r="AJ101" s="38">
        <f t="shared" si="261"/>
        <v>0</v>
      </c>
      <c r="AK101" s="38">
        <f t="shared" si="261"/>
        <v>0</v>
      </c>
      <c r="AL101" s="38">
        <f t="shared" si="261"/>
        <v>0</v>
      </c>
      <c r="AM101" s="38">
        <f t="shared" si="261"/>
        <v>0</v>
      </c>
      <c r="AN101" s="38">
        <f t="shared" si="261"/>
        <v>0</v>
      </c>
      <c r="AO101" s="38">
        <f t="shared" si="261"/>
        <v>0</v>
      </c>
      <c r="AP101" s="38">
        <f t="shared" si="261"/>
        <v>0</v>
      </c>
      <c r="AQ101" s="38">
        <f t="shared" si="261"/>
        <v>0</v>
      </c>
      <c r="AR101" s="38">
        <f t="shared" si="261"/>
        <v>0</v>
      </c>
      <c r="AS101" s="38">
        <f t="shared" si="261"/>
        <v>0</v>
      </c>
      <c r="AT101" s="38">
        <f t="shared" si="261"/>
        <v>0</v>
      </c>
      <c r="AU101" s="38">
        <f t="shared" si="261"/>
        <v>0</v>
      </c>
      <c r="AV101" s="38">
        <f t="shared" si="261"/>
        <v>0</v>
      </c>
      <c r="AW101" s="38">
        <f t="shared" si="261"/>
        <v>0</v>
      </c>
      <c r="AX101" s="38">
        <f t="shared" si="261"/>
        <v>0</v>
      </c>
      <c r="AY101" s="38">
        <f t="shared" si="261"/>
        <v>0</v>
      </c>
      <c r="AZ101" s="38">
        <f t="shared" si="261"/>
        <v>0</v>
      </c>
      <c r="BA101" s="38">
        <f t="shared" si="261"/>
        <v>0</v>
      </c>
      <c r="BB101" s="38">
        <f t="shared" si="261"/>
        <v>0</v>
      </c>
      <c r="BC101" s="38">
        <f t="shared" si="261"/>
        <v>0</v>
      </c>
      <c r="BD101" s="38">
        <f t="shared" si="261"/>
        <v>0</v>
      </c>
      <c r="BE101" s="38">
        <f t="shared" si="261"/>
        <v>0</v>
      </c>
      <c r="BF101" s="38">
        <f t="shared" si="261"/>
        <v>0</v>
      </c>
      <c r="BG101" s="38">
        <f t="shared" si="261"/>
        <v>0</v>
      </c>
      <c r="BH101" s="38">
        <f t="shared" si="261"/>
        <v>0</v>
      </c>
      <c r="BI101" s="38">
        <f t="shared" si="261"/>
        <v>0</v>
      </c>
      <c r="BJ101" s="38">
        <f t="shared" si="261"/>
        <v>0</v>
      </c>
      <c r="BK101" s="38">
        <f t="shared" si="261"/>
        <v>0</v>
      </c>
      <c r="BL101" s="38">
        <f t="shared" si="261"/>
        <v>0</v>
      </c>
      <c r="BM101" s="38">
        <f t="shared" si="261"/>
        <v>0</v>
      </c>
      <c r="BN101" s="38">
        <f t="shared" si="261"/>
        <v>0</v>
      </c>
      <c r="BO101" s="38">
        <f t="shared" si="261"/>
        <v>0</v>
      </c>
      <c r="BP101" s="38">
        <f t="shared" si="261"/>
        <v>0</v>
      </c>
      <c r="BQ101" s="38">
        <f t="shared" si="261"/>
        <v>0</v>
      </c>
      <c r="BR101" s="38">
        <f t="shared" ref="BR101:EC101" si="262">SUMIF($C$148:$C$269,$A101,BS$148:BS$269)/BS$271</f>
        <v>0</v>
      </c>
      <c r="BS101" s="38">
        <f t="shared" si="262"/>
        <v>0</v>
      </c>
      <c r="BT101" s="38">
        <f t="shared" si="262"/>
        <v>0</v>
      </c>
      <c r="BU101" s="38">
        <f t="shared" si="262"/>
        <v>0</v>
      </c>
      <c r="BV101" s="38">
        <f t="shared" si="262"/>
        <v>0</v>
      </c>
      <c r="BW101" s="38">
        <f t="shared" si="262"/>
        <v>0</v>
      </c>
      <c r="BX101" s="38">
        <f t="shared" si="262"/>
        <v>0</v>
      </c>
      <c r="BY101" s="38">
        <f t="shared" si="262"/>
        <v>0</v>
      </c>
      <c r="BZ101" s="38">
        <f t="shared" si="262"/>
        <v>0</v>
      </c>
      <c r="CA101" s="38">
        <f t="shared" si="262"/>
        <v>0</v>
      </c>
      <c r="CB101" s="38">
        <f t="shared" si="262"/>
        <v>0</v>
      </c>
      <c r="CC101" s="38">
        <f t="shared" si="262"/>
        <v>0</v>
      </c>
      <c r="CD101" s="38">
        <f t="shared" si="262"/>
        <v>0</v>
      </c>
      <c r="CE101" s="38">
        <f t="shared" si="262"/>
        <v>0</v>
      </c>
      <c r="CF101" s="38">
        <f t="shared" si="262"/>
        <v>0</v>
      </c>
      <c r="CG101" s="38">
        <f t="shared" si="262"/>
        <v>0</v>
      </c>
      <c r="CH101" s="38">
        <f t="shared" si="262"/>
        <v>0</v>
      </c>
      <c r="CI101" s="38">
        <f t="shared" si="262"/>
        <v>0</v>
      </c>
      <c r="CJ101" s="38">
        <f t="shared" si="262"/>
        <v>0</v>
      </c>
      <c r="CK101" s="38">
        <f t="shared" si="262"/>
        <v>0</v>
      </c>
      <c r="CL101" s="38">
        <f t="shared" si="262"/>
        <v>0</v>
      </c>
      <c r="CM101" s="38">
        <f t="shared" si="262"/>
        <v>0</v>
      </c>
      <c r="CN101" s="38">
        <f t="shared" si="262"/>
        <v>0</v>
      </c>
      <c r="CO101" s="38">
        <f t="shared" si="262"/>
        <v>0</v>
      </c>
      <c r="CP101" s="38">
        <f t="shared" si="262"/>
        <v>0</v>
      </c>
      <c r="CQ101" s="38">
        <f t="shared" si="262"/>
        <v>0</v>
      </c>
      <c r="CR101" s="38">
        <f t="shared" si="262"/>
        <v>0</v>
      </c>
      <c r="CS101" s="38">
        <f t="shared" si="262"/>
        <v>0</v>
      </c>
      <c r="CT101" s="38">
        <f t="shared" si="262"/>
        <v>0</v>
      </c>
      <c r="CU101" s="38">
        <f t="shared" si="262"/>
        <v>0</v>
      </c>
      <c r="CV101" s="38">
        <f t="shared" si="262"/>
        <v>0</v>
      </c>
      <c r="CW101" s="38">
        <f t="shared" si="262"/>
        <v>0</v>
      </c>
      <c r="CX101" s="38">
        <f t="shared" si="262"/>
        <v>0</v>
      </c>
      <c r="CY101" s="38">
        <f t="shared" si="262"/>
        <v>0</v>
      </c>
      <c r="CZ101" s="38">
        <f t="shared" si="262"/>
        <v>0</v>
      </c>
      <c r="DA101" s="38">
        <f t="shared" si="262"/>
        <v>0</v>
      </c>
      <c r="DB101" s="38">
        <f t="shared" si="262"/>
        <v>0</v>
      </c>
      <c r="DC101" s="38">
        <f t="shared" si="262"/>
        <v>0</v>
      </c>
      <c r="DD101" s="38">
        <f t="shared" si="262"/>
        <v>0</v>
      </c>
      <c r="DE101" s="38">
        <f t="shared" si="262"/>
        <v>0</v>
      </c>
      <c r="DF101" s="38">
        <f t="shared" si="262"/>
        <v>0</v>
      </c>
      <c r="DG101" s="38">
        <f t="shared" si="262"/>
        <v>0</v>
      </c>
      <c r="DH101" s="38">
        <f t="shared" si="262"/>
        <v>0</v>
      </c>
      <c r="DI101" s="38">
        <f t="shared" si="262"/>
        <v>0</v>
      </c>
      <c r="DJ101" s="38">
        <f t="shared" si="262"/>
        <v>0</v>
      </c>
      <c r="DK101" s="38">
        <f t="shared" si="262"/>
        <v>0</v>
      </c>
      <c r="DL101" s="38">
        <f t="shared" si="262"/>
        <v>0</v>
      </c>
      <c r="DM101" s="38">
        <f t="shared" si="262"/>
        <v>0</v>
      </c>
      <c r="DN101" s="38">
        <f t="shared" si="262"/>
        <v>0</v>
      </c>
      <c r="DO101" s="38">
        <f t="shared" si="262"/>
        <v>0</v>
      </c>
      <c r="DP101" s="38">
        <f t="shared" si="262"/>
        <v>0</v>
      </c>
      <c r="DQ101" s="38">
        <f t="shared" si="262"/>
        <v>0</v>
      </c>
      <c r="DR101" s="38">
        <f t="shared" si="262"/>
        <v>0</v>
      </c>
      <c r="DS101" s="38">
        <f t="shared" si="262"/>
        <v>0</v>
      </c>
      <c r="DT101" s="38">
        <f t="shared" si="262"/>
        <v>0</v>
      </c>
      <c r="DU101" s="38">
        <f t="shared" si="262"/>
        <v>0</v>
      </c>
      <c r="DV101" s="38">
        <f t="shared" si="262"/>
        <v>0</v>
      </c>
      <c r="DW101" s="38">
        <f t="shared" si="262"/>
        <v>0</v>
      </c>
      <c r="DX101" s="38">
        <f t="shared" si="262"/>
        <v>0</v>
      </c>
      <c r="DY101" s="38">
        <f t="shared" si="262"/>
        <v>0</v>
      </c>
      <c r="DZ101" s="38">
        <f t="shared" si="262"/>
        <v>0</v>
      </c>
      <c r="EA101" s="38">
        <f t="shared" si="262"/>
        <v>0</v>
      </c>
      <c r="EB101" s="38">
        <f t="shared" si="262"/>
        <v>0</v>
      </c>
      <c r="EC101" s="38">
        <f t="shared" si="262"/>
        <v>0</v>
      </c>
      <c r="ED101" s="38">
        <f t="shared" ref="ED101:EK101" si="263">SUMIF($C$148:$C$269,$A101,EE$148:EE$269)/EE$271</f>
        <v>0</v>
      </c>
      <c r="EE101" s="38">
        <f t="shared" si="263"/>
        <v>0</v>
      </c>
      <c r="EF101" s="38">
        <f t="shared" si="263"/>
        <v>0</v>
      </c>
      <c r="EG101" s="38">
        <f t="shared" si="263"/>
        <v>0</v>
      </c>
      <c r="EH101" s="38">
        <f t="shared" si="263"/>
        <v>0</v>
      </c>
      <c r="EI101" s="38">
        <f t="shared" si="263"/>
        <v>0</v>
      </c>
      <c r="EJ101" s="38">
        <f t="shared" si="263"/>
        <v>0</v>
      </c>
      <c r="EK101" s="38">
        <f t="shared" si="263"/>
        <v>0</v>
      </c>
    </row>
    <row r="102" spans="1:141">
      <c r="A102" s="36" t="s">
        <v>50</v>
      </c>
      <c r="B102" s="37" t="s">
        <v>120</v>
      </c>
      <c r="C102" s="38">
        <f t="shared" si="259"/>
        <v>0</v>
      </c>
      <c r="D102" s="38">
        <f t="shared" ref="D102:E102" si="264">SUMIF($C$148:$C$269,$A102,E$148:E$269)/E$271</f>
        <v>0</v>
      </c>
      <c r="E102" s="38">
        <f t="shared" si="264"/>
        <v>0</v>
      </c>
      <c r="F102" s="38">
        <f t="shared" ref="F102:BQ102" si="265">SUMIF($C$148:$C$269,$A102,G$148:G$269)/G$271</f>
        <v>0</v>
      </c>
      <c r="G102" s="38">
        <f t="shared" si="265"/>
        <v>0</v>
      </c>
      <c r="H102" s="38">
        <f t="shared" si="265"/>
        <v>0</v>
      </c>
      <c r="I102" s="38">
        <f t="shared" si="265"/>
        <v>0</v>
      </c>
      <c r="J102" s="38">
        <f t="shared" si="265"/>
        <v>0</v>
      </c>
      <c r="K102" s="38">
        <f t="shared" si="265"/>
        <v>0</v>
      </c>
      <c r="L102" s="38">
        <f t="shared" si="265"/>
        <v>0</v>
      </c>
      <c r="M102" s="38">
        <f t="shared" si="265"/>
        <v>0</v>
      </c>
      <c r="N102" s="38">
        <f t="shared" si="265"/>
        <v>0</v>
      </c>
      <c r="O102" s="38">
        <f t="shared" si="265"/>
        <v>0</v>
      </c>
      <c r="P102" s="38">
        <f t="shared" si="265"/>
        <v>0</v>
      </c>
      <c r="Q102" s="38">
        <f t="shared" si="265"/>
        <v>0</v>
      </c>
      <c r="R102" s="38">
        <f t="shared" si="265"/>
        <v>0</v>
      </c>
      <c r="S102" s="38">
        <f t="shared" si="265"/>
        <v>0</v>
      </c>
      <c r="T102" s="38">
        <f t="shared" si="265"/>
        <v>0</v>
      </c>
      <c r="U102" s="38">
        <f t="shared" si="265"/>
        <v>0</v>
      </c>
      <c r="V102" s="38">
        <f t="shared" si="265"/>
        <v>0</v>
      </c>
      <c r="W102" s="38">
        <f t="shared" si="265"/>
        <v>0</v>
      </c>
      <c r="X102" s="38">
        <f t="shared" si="265"/>
        <v>0</v>
      </c>
      <c r="Y102" s="38">
        <f t="shared" si="265"/>
        <v>0</v>
      </c>
      <c r="Z102" s="38">
        <f t="shared" si="265"/>
        <v>0</v>
      </c>
      <c r="AA102" s="38">
        <f t="shared" si="265"/>
        <v>0</v>
      </c>
      <c r="AB102" s="38">
        <f t="shared" si="265"/>
        <v>0</v>
      </c>
      <c r="AC102" s="38">
        <f t="shared" si="265"/>
        <v>0</v>
      </c>
      <c r="AD102" s="38">
        <f t="shared" si="265"/>
        <v>0</v>
      </c>
      <c r="AE102" s="38">
        <f t="shared" si="265"/>
        <v>0</v>
      </c>
      <c r="AF102" s="38">
        <f t="shared" si="265"/>
        <v>0</v>
      </c>
      <c r="AG102" s="38">
        <f t="shared" si="265"/>
        <v>0</v>
      </c>
      <c r="AH102" s="38">
        <f t="shared" si="265"/>
        <v>0</v>
      </c>
      <c r="AI102" s="38">
        <f t="shared" si="265"/>
        <v>0</v>
      </c>
      <c r="AJ102" s="38">
        <f t="shared" si="265"/>
        <v>0</v>
      </c>
      <c r="AK102" s="38">
        <f t="shared" si="265"/>
        <v>0</v>
      </c>
      <c r="AL102" s="38">
        <f t="shared" si="265"/>
        <v>0</v>
      </c>
      <c r="AM102" s="38">
        <f t="shared" si="265"/>
        <v>0</v>
      </c>
      <c r="AN102" s="38">
        <f t="shared" si="265"/>
        <v>0</v>
      </c>
      <c r="AO102" s="38">
        <f t="shared" si="265"/>
        <v>0</v>
      </c>
      <c r="AP102" s="38">
        <f t="shared" si="265"/>
        <v>0</v>
      </c>
      <c r="AQ102" s="38">
        <f t="shared" si="265"/>
        <v>0</v>
      </c>
      <c r="AR102" s="38">
        <f t="shared" si="265"/>
        <v>0</v>
      </c>
      <c r="AS102" s="38">
        <f t="shared" si="265"/>
        <v>0</v>
      </c>
      <c r="AT102" s="38">
        <f t="shared" si="265"/>
        <v>0</v>
      </c>
      <c r="AU102" s="38">
        <f t="shared" si="265"/>
        <v>0</v>
      </c>
      <c r="AV102" s="38">
        <f t="shared" si="265"/>
        <v>0</v>
      </c>
      <c r="AW102" s="38">
        <f t="shared" si="265"/>
        <v>0</v>
      </c>
      <c r="AX102" s="38">
        <f t="shared" si="265"/>
        <v>0</v>
      </c>
      <c r="AY102" s="38">
        <f t="shared" si="265"/>
        <v>0</v>
      </c>
      <c r="AZ102" s="38">
        <f t="shared" si="265"/>
        <v>0</v>
      </c>
      <c r="BA102" s="38">
        <f t="shared" si="265"/>
        <v>0</v>
      </c>
      <c r="BB102" s="38">
        <f t="shared" si="265"/>
        <v>0</v>
      </c>
      <c r="BC102" s="38">
        <f t="shared" si="265"/>
        <v>0</v>
      </c>
      <c r="BD102" s="38">
        <f t="shared" si="265"/>
        <v>0</v>
      </c>
      <c r="BE102" s="38">
        <f t="shared" si="265"/>
        <v>0</v>
      </c>
      <c r="BF102" s="38">
        <f t="shared" si="265"/>
        <v>0</v>
      </c>
      <c r="BG102" s="38">
        <f t="shared" si="265"/>
        <v>0</v>
      </c>
      <c r="BH102" s="38">
        <f t="shared" si="265"/>
        <v>0</v>
      </c>
      <c r="BI102" s="38">
        <f t="shared" si="265"/>
        <v>0</v>
      </c>
      <c r="BJ102" s="38">
        <f t="shared" si="265"/>
        <v>0</v>
      </c>
      <c r="BK102" s="38">
        <f t="shared" si="265"/>
        <v>0</v>
      </c>
      <c r="BL102" s="38">
        <f t="shared" si="265"/>
        <v>0</v>
      </c>
      <c r="BM102" s="38">
        <f t="shared" si="265"/>
        <v>0</v>
      </c>
      <c r="BN102" s="38">
        <f t="shared" si="265"/>
        <v>0</v>
      </c>
      <c r="BO102" s="38">
        <f t="shared" si="265"/>
        <v>0</v>
      </c>
      <c r="BP102" s="38">
        <f t="shared" si="265"/>
        <v>0</v>
      </c>
      <c r="BQ102" s="38">
        <f t="shared" si="265"/>
        <v>0</v>
      </c>
      <c r="BR102" s="38">
        <f t="shared" ref="BR102:EC102" si="266">SUMIF($C$148:$C$269,$A102,BS$148:BS$269)/BS$271</f>
        <v>0</v>
      </c>
      <c r="BS102" s="38">
        <f t="shared" si="266"/>
        <v>0</v>
      </c>
      <c r="BT102" s="38">
        <f t="shared" si="266"/>
        <v>0</v>
      </c>
      <c r="BU102" s="38">
        <f t="shared" si="266"/>
        <v>0</v>
      </c>
      <c r="BV102" s="38">
        <f t="shared" si="266"/>
        <v>0</v>
      </c>
      <c r="BW102" s="38">
        <f t="shared" si="266"/>
        <v>0</v>
      </c>
      <c r="BX102" s="38">
        <f t="shared" si="266"/>
        <v>0</v>
      </c>
      <c r="BY102" s="38">
        <f t="shared" si="266"/>
        <v>0</v>
      </c>
      <c r="BZ102" s="38">
        <f t="shared" si="266"/>
        <v>0</v>
      </c>
      <c r="CA102" s="38">
        <f t="shared" si="266"/>
        <v>0</v>
      </c>
      <c r="CB102" s="38">
        <f t="shared" si="266"/>
        <v>0</v>
      </c>
      <c r="CC102" s="38">
        <f t="shared" si="266"/>
        <v>0</v>
      </c>
      <c r="CD102" s="38">
        <f t="shared" si="266"/>
        <v>0</v>
      </c>
      <c r="CE102" s="38">
        <f t="shared" si="266"/>
        <v>0</v>
      </c>
      <c r="CF102" s="38">
        <f t="shared" si="266"/>
        <v>0</v>
      </c>
      <c r="CG102" s="38">
        <f t="shared" si="266"/>
        <v>0</v>
      </c>
      <c r="CH102" s="38">
        <f t="shared" si="266"/>
        <v>0</v>
      </c>
      <c r="CI102" s="38">
        <f t="shared" si="266"/>
        <v>0</v>
      </c>
      <c r="CJ102" s="38">
        <f t="shared" si="266"/>
        <v>0</v>
      </c>
      <c r="CK102" s="38">
        <f t="shared" si="266"/>
        <v>0</v>
      </c>
      <c r="CL102" s="38">
        <f t="shared" si="266"/>
        <v>0</v>
      </c>
      <c r="CM102" s="38">
        <f t="shared" si="266"/>
        <v>0</v>
      </c>
      <c r="CN102" s="38">
        <f t="shared" si="266"/>
        <v>0</v>
      </c>
      <c r="CO102" s="38">
        <f t="shared" si="266"/>
        <v>0</v>
      </c>
      <c r="CP102" s="38">
        <f t="shared" si="266"/>
        <v>0</v>
      </c>
      <c r="CQ102" s="38">
        <f t="shared" si="266"/>
        <v>0</v>
      </c>
      <c r="CR102" s="38">
        <f t="shared" si="266"/>
        <v>0</v>
      </c>
      <c r="CS102" s="38">
        <f t="shared" si="266"/>
        <v>0</v>
      </c>
      <c r="CT102" s="38">
        <f t="shared" si="266"/>
        <v>0</v>
      </c>
      <c r="CU102" s="38">
        <f t="shared" si="266"/>
        <v>0</v>
      </c>
      <c r="CV102" s="38">
        <f t="shared" si="266"/>
        <v>0</v>
      </c>
      <c r="CW102" s="38">
        <f t="shared" si="266"/>
        <v>0</v>
      </c>
      <c r="CX102" s="38">
        <f t="shared" si="266"/>
        <v>0</v>
      </c>
      <c r="CY102" s="38">
        <f t="shared" si="266"/>
        <v>0</v>
      </c>
      <c r="CZ102" s="38">
        <f t="shared" si="266"/>
        <v>0</v>
      </c>
      <c r="DA102" s="38">
        <f t="shared" si="266"/>
        <v>0</v>
      </c>
      <c r="DB102" s="38">
        <f t="shared" si="266"/>
        <v>0</v>
      </c>
      <c r="DC102" s="38">
        <f t="shared" si="266"/>
        <v>0</v>
      </c>
      <c r="DD102" s="38">
        <f t="shared" si="266"/>
        <v>0</v>
      </c>
      <c r="DE102" s="38">
        <f t="shared" si="266"/>
        <v>0</v>
      </c>
      <c r="DF102" s="38">
        <f t="shared" si="266"/>
        <v>0</v>
      </c>
      <c r="DG102" s="38">
        <f t="shared" si="266"/>
        <v>0</v>
      </c>
      <c r="DH102" s="38">
        <f t="shared" si="266"/>
        <v>0</v>
      </c>
      <c r="DI102" s="38">
        <f t="shared" si="266"/>
        <v>0</v>
      </c>
      <c r="DJ102" s="38">
        <f t="shared" si="266"/>
        <v>0</v>
      </c>
      <c r="DK102" s="38">
        <f t="shared" si="266"/>
        <v>0</v>
      </c>
      <c r="DL102" s="38">
        <f t="shared" si="266"/>
        <v>0</v>
      </c>
      <c r="DM102" s="38">
        <f t="shared" si="266"/>
        <v>0</v>
      </c>
      <c r="DN102" s="38">
        <f t="shared" si="266"/>
        <v>0</v>
      </c>
      <c r="DO102" s="38">
        <f t="shared" si="266"/>
        <v>0</v>
      </c>
      <c r="DP102" s="38">
        <f t="shared" si="266"/>
        <v>0</v>
      </c>
      <c r="DQ102" s="38">
        <f t="shared" si="266"/>
        <v>0</v>
      </c>
      <c r="DR102" s="38">
        <f t="shared" si="266"/>
        <v>0</v>
      </c>
      <c r="DS102" s="38">
        <f t="shared" si="266"/>
        <v>0</v>
      </c>
      <c r="DT102" s="38">
        <f t="shared" si="266"/>
        <v>0</v>
      </c>
      <c r="DU102" s="38">
        <f t="shared" si="266"/>
        <v>0</v>
      </c>
      <c r="DV102" s="38">
        <f t="shared" si="266"/>
        <v>0</v>
      </c>
      <c r="DW102" s="38">
        <f t="shared" si="266"/>
        <v>0</v>
      </c>
      <c r="DX102" s="38">
        <f t="shared" si="266"/>
        <v>0</v>
      </c>
      <c r="DY102" s="38">
        <f t="shared" si="266"/>
        <v>0</v>
      </c>
      <c r="DZ102" s="38">
        <f t="shared" si="266"/>
        <v>0</v>
      </c>
      <c r="EA102" s="38">
        <f t="shared" si="266"/>
        <v>0</v>
      </c>
      <c r="EB102" s="38">
        <f t="shared" si="266"/>
        <v>0</v>
      </c>
      <c r="EC102" s="38">
        <f t="shared" si="266"/>
        <v>0</v>
      </c>
      <c r="ED102" s="38">
        <f t="shared" ref="ED102:EK102" si="267">SUMIF($C$148:$C$269,$A102,EE$148:EE$269)/EE$271</f>
        <v>0</v>
      </c>
      <c r="EE102" s="38">
        <f t="shared" si="267"/>
        <v>0</v>
      </c>
      <c r="EF102" s="38">
        <f t="shared" si="267"/>
        <v>0</v>
      </c>
      <c r="EG102" s="38">
        <f t="shared" si="267"/>
        <v>0</v>
      </c>
      <c r="EH102" s="38">
        <f t="shared" si="267"/>
        <v>0</v>
      </c>
      <c r="EI102" s="38">
        <f t="shared" si="267"/>
        <v>0</v>
      </c>
      <c r="EJ102" s="38">
        <f t="shared" si="267"/>
        <v>0</v>
      </c>
      <c r="EK102" s="38">
        <f t="shared" si="267"/>
        <v>0</v>
      </c>
    </row>
    <row r="103" spans="1:141">
      <c r="A103" s="36" t="s">
        <v>51</v>
      </c>
      <c r="B103" s="37" t="s">
        <v>121</v>
      </c>
      <c r="C103" s="38">
        <f t="shared" si="259"/>
        <v>0</v>
      </c>
      <c r="D103" s="38">
        <f t="shared" ref="D103:E103" si="268">SUMIF($C$148:$C$269,$A103,E$148:E$269)/E$271</f>
        <v>0</v>
      </c>
      <c r="E103" s="38">
        <f t="shared" si="268"/>
        <v>0</v>
      </c>
      <c r="F103" s="38">
        <f t="shared" ref="F103:BQ103" si="269">SUMIF($C$148:$C$269,$A103,G$148:G$269)/G$271</f>
        <v>0</v>
      </c>
      <c r="G103" s="38">
        <f t="shared" si="269"/>
        <v>0</v>
      </c>
      <c r="H103" s="38">
        <f t="shared" si="269"/>
        <v>0</v>
      </c>
      <c r="I103" s="38">
        <f t="shared" si="269"/>
        <v>0</v>
      </c>
      <c r="J103" s="38">
        <f t="shared" si="269"/>
        <v>0</v>
      </c>
      <c r="K103" s="38">
        <f t="shared" si="269"/>
        <v>0</v>
      </c>
      <c r="L103" s="38">
        <f t="shared" si="269"/>
        <v>0</v>
      </c>
      <c r="M103" s="38">
        <f t="shared" si="269"/>
        <v>0</v>
      </c>
      <c r="N103" s="38">
        <f t="shared" si="269"/>
        <v>0</v>
      </c>
      <c r="O103" s="38">
        <f t="shared" si="269"/>
        <v>0</v>
      </c>
      <c r="P103" s="38">
        <f t="shared" si="269"/>
        <v>0</v>
      </c>
      <c r="Q103" s="38">
        <f t="shared" si="269"/>
        <v>0</v>
      </c>
      <c r="R103" s="38">
        <f t="shared" si="269"/>
        <v>0</v>
      </c>
      <c r="S103" s="38">
        <f t="shared" si="269"/>
        <v>0</v>
      </c>
      <c r="T103" s="38">
        <f t="shared" si="269"/>
        <v>0</v>
      </c>
      <c r="U103" s="38">
        <f t="shared" si="269"/>
        <v>0</v>
      </c>
      <c r="V103" s="38">
        <f t="shared" si="269"/>
        <v>0</v>
      </c>
      <c r="W103" s="38">
        <f t="shared" si="269"/>
        <v>0</v>
      </c>
      <c r="X103" s="38">
        <f t="shared" si="269"/>
        <v>0</v>
      </c>
      <c r="Y103" s="38">
        <f t="shared" si="269"/>
        <v>0</v>
      </c>
      <c r="Z103" s="38">
        <f t="shared" si="269"/>
        <v>0</v>
      </c>
      <c r="AA103" s="38">
        <f t="shared" si="269"/>
        <v>0</v>
      </c>
      <c r="AB103" s="38">
        <f t="shared" si="269"/>
        <v>0</v>
      </c>
      <c r="AC103" s="38">
        <f t="shared" si="269"/>
        <v>0</v>
      </c>
      <c r="AD103" s="38">
        <f t="shared" si="269"/>
        <v>0</v>
      </c>
      <c r="AE103" s="38">
        <f t="shared" si="269"/>
        <v>0</v>
      </c>
      <c r="AF103" s="38">
        <f t="shared" si="269"/>
        <v>0</v>
      </c>
      <c r="AG103" s="38">
        <f t="shared" si="269"/>
        <v>0</v>
      </c>
      <c r="AH103" s="38">
        <f t="shared" si="269"/>
        <v>0</v>
      </c>
      <c r="AI103" s="38">
        <f t="shared" si="269"/>
        <v>0</v>
      </c>
      <c r="AJ103" s="38">
        <f t="shared" si="269"/>
        <v>0</v>
      </c>
      <c r="AK103" s="38">
        <f t="shared" si="269"/>
        <v>0</v>
      </c>
      <c r="AL103" s="38">
        <f t="shared" si="269"/>
        <v>0</v>
      </c>
      <c r="AM103" s="38">
        <f t="shared" si="269"/>
        <v>0</v>
      </c>
      <c r="AN103" s="38">
        <f t="shared" si="269"/>
        <v>0</v>
      </c>
      <c r="AO103" s="38">
        <f t="shared" si="269"/>
        <v>0</v>
      </c>
      <c r="AP103" s="38">
        <f t="shared" si="269"/>
        <v>0</v>
      </c>
      <c r="AQ103" s="38">
        <f t="shared" si="269"/>
        <v>0</v>
      </c>
      <c r="AR103" s="38">
        <f t="shared" si="269"/>
        <v>0</v>
      </c>
      <c r="AS103" s="38">
        <f t="shared" si="269"/>
        <v>0</v>
      </c>
      <c r="AT103" s="38">
        <f t="shared" si="269"/>
        <v>0</v>
      </c>
      <c r="AU103" s="38">
        <f t="shared" si="269"/>
        <v>0</v>
      </c>
      <c r="AV103" s="38">
        <f t="shared" si="269"/>
        <v>0</v>
      </c>
      <c r="AW103" s="38">
        <f t="shared" si="269"/>
        <v>0</v>
      </c>
      <c r="AX103" s="38">
        <f t="shared" si="269"/>
        <v>0</v>
      </c>
      <c r="AY103" s="38">
        <f t="shared" si="269"/>
        <v>0</v>
      </c>
      <c r="AZ103" s="38">
        <f t="shared" si="269"/>
        <v>0</v>
      </c>
      <c r="BA103" s="38">
        <f t="shared" si="269"/>
        <v>0</v>
      </c>
      <c r="BB103" s="38">
        <f t="shared" si="269"/>
        <v>0</v>
      </c>
      <c r="BC103" s="38">
        <f t="shared" si="269"/>
        <v>0</v>
      </c>
      <c r="BD103" s="38">
        <f t="shared" si="269"/>
        <v>0</v>
      </c>
      <c r="BE103" s="38">
        <f t="shared" si="269"/>
        <v>0</v>
      </c>
      <c r="BF103" s="38">
        <f t="shared" si="269"/>
        <v>0</v>
      </c>
      <c r="BG103" s="38">
        <f t="shared" si="269"/>
        <v>0</v>
      </c>
      <c r="BH103" s="38">
        <f t="shared" si="269"/>
        <v>0</v>
      </c>
      <c r="BI103" s="38">
        <f t="shared" si="269"/>
        <v>0</v>
      </c>
      <c r="BJ103" s="38">
        <f t="shared" si="269"/>
        <v>0</v>
      </c>
      <c r="BK103" s="38">
        <f t="shared" si="269"/>
        <v>0</v>
      </c>
      <c r="BL103" s="38">
        <f t="shared" si="269"/>
        <v>0</v>
      </c>
      <c r="BM103" s="38">
        <f t="shared" si="269"/>
        <v>0</v>
      </c>
      <c r="BN103" s="38">
        <f t="shared" si="269"/>
        <v>0</v>
      </c>
      <c r="BO103" s="38">
        <f t="shared" si="269"/>
        <v>0</v>
      </c>
      <c r="BP103" s="38">
        <f t="shared" si="269"/>
        <v>0</v>
      </c>
      <c r="BQ103" s="38">
        <f t="shared" si="269"/>
        <v>0</v>
      </c>
      <c r="BR103" s="38">
        <f t="shared" ref="BR103:EC103" si="270">SUMIF($C$148:$C$269,$A103,BS$148:BS$269)/BS$271</f>
        <v>0</v>
      </c>
      <c r="BS103" s="38">
        <f t="shared" si="270"/>
        <v>0</v>
      </c>
      <c r="BT103" s="38">
        <f t="shared" si="270"/>
        <v>0</v>
      </c>
      <c r="BU103" s="38">
        <f t="shared" si="270"/>
        <v>0</v>
      </c>
      <c r="BV103" s="38">
        <f t="shared" si="270"/>
        <v>0</v>
      </c>
      <c r="BW103" s="38">
        <f t="shared" si="270"/>
        <v>0</v>
      </c>
      <c r="BX103" s="38">
        <f t="shared" si="270"/>
        <v>0</v>
      </c>
      <c r="BY103" s="38">
        <f t="shared" si="270"/>
        <v>0</v>
      </c>
      <c r="BZ103" s="38">
        <f t="shared" si="270"/>
        <v>0</v>
      </c>
      <c r="CA103" s="38">
        <f t="shared" si="270"/>
        <v>0</v>
      </c>
      <c r="CB103" s="38">
        <f t="shared" si="270"/>
        <v>0</v>
      </c>
      <c r="CC103" s="38">
        <f t="shared" si="270"/>
        <v>0</v>
      </c>
      <c r="CD103" s="38">
        <f t="shared" si="270"/>
        <v>0</v>
      </c>
      <c r="CE103" s="38">
        <f t="shared" si="270"/>
        <v>0</v>
      </c>
      <c r="CF103" s="38">
        <f t="shared" si="270"/>
        <v>0</v>
      </c>
      <c r="CG103" s="38">
        <f t="shared" si="270"/>
        <v>0</v>
      </c>
      <c r="CH103" s="38">
        <f t="shared" si="270"/>
        <v>0</v>
      </c>
      <c r="CI103" s="38">
        <f t="shared" si="270"/>
        <v>0</v>
      </c>
      <c r="CJ103" s="38">
        <f t="shared" si="270"/>
        <v>0</v>
      </c>
      <c r="CK103" s="38">
        <f t="shared" si="270"/>
        <v>0</v>
      </c>
      <c r="CL103" s="38">
        <f t="shared" si="270"/>
        <v>0</v>
      </c>
      <c r="CM103" s="38">
        <f t="shared" si="270"/>
        <v>0</v>
      </c>
      <c r="CN103" s="38">
        <f t="shared" si="270"/>
        <v>0</v>
      </c>
      <c r="CO103" s="38">
        <f t="shared" si="270"/>
        <v>0</v>
      </c>
      <c r="CP103" s="38">
        <f t="shared" si="270"/>
        <v>0</v>
      </c>
      <c r="CQ103" s="38">
        <f t="shared" si="270"/>
        <v>0</v>
      </c>
      <c r="CR103" s="38">
        <f t="shared" si="270"/>
        <v>0</v>
      </c>
      <c r="CS103" s="38">
        <f t="shared" si="270"/>
        <v>0</v>
      </c>
      <c r="CT103" s="38">
        <f t="shared" si="270"/>
        <v>0</v>
      </c>
      <c r="CU103" s="38">
        <f t="shared" si="270"/>
        <v>0</v>
      </c>
      <c r="CV103" s="38">
        <f t="shared" si="270"/>
        <v>0</v>
      </c>
      <c r="CW103" s="38">
        <f t="shared" si="270"/>
        <v>0</v>
      </c>
      <c r="CX103" s="38">
        <f t="shared" si="270"/>
        <v>0</v>
      </c>
      <c r="CY103" s="38">
        <f t="shared" si="270"/>
        <v>0</v>
      </c>
      <c r="CZ103" s="38">
        <f t="shared" si="270"/>
        <v>0</v>
      </c>
      <c r="DA103" s="38">
        <f t="shared" si="270"/>
        <v>0</v>
      </c>
      <c r="DB103" s="38">
        <f t="shared" si="270"/>
        <v>0</v>
      </c>
      <c r="DC103" s="38">
        <f t="shared" si="270"/>
        <v>0</v>
      </c>
      <c r="DD103" s="38">
        <f t="shared" si="270"/>
        <v>0</v>
      </c>
      <c r="DE103" s="38">
        <f t="shared" si="270"/>
        <v>0</v>
      </c>
      <c r="DF103" s="38">
        <f t="shared" si="270"/>
        <v>0</v>
      </c>
      <c r="DG103" s="38">
        <f t="shared" si="270"/>
        <v>0</v>
      </c>
      <c r="DH103" s="38">
        <f t="shared" si="270"/>
        <v>0</v>
      </c>
      <c r="DI103" s="38">
        <f t="shared" si="270"/>
        <v>0</v>
      </c>
      <c r="DJ103" s="38">
        <f t="shared" si="270"/>
        <v>0</v>
      </c>
      <c r="DK103" s="38">
        <f t="shared" si="270"/>
        <v>0</v>
      </c>
      <c r="DL103" s="38">
        <f t="shared" si="270"/>
        <v>0</v>
      </c>
      <c r="DM103" s="38">
        <f t="shared" si="270"/>
        <v>0</v>
      </c>
      <c r="DN103" s="38">
        <f t="shared" si="270"/>
        <v>0</v>
      </c>
      <c r="DO103" s="38">
        <f t="shared" si="270"/>
        <v>0</v>
      </c>
      <c r="DP103" s="38">
        <f t="shared" si="270"/>
        <v>0</v>
      </c>
      <c r="DQ103" s="38">
        <f t="shared" si="270"/>
        <v>0</v>
      </c>
      <c r="DR103" s="38">
        <f t="shared" si="270"/>
        <v>0</v>
      </c>
      <c r="DS103" s="38">
        <f t="shared" si="270"/>
        <v>0</v>
      </c>
      <c r="DT103" s="38">
        <f t="shared" si="270"/>
        <v>0</v>
      </c>
      <c r="DU103" s="38">
        <f t="shared" si="270"/>
        <v>0</v>
      </c>
      <c r="DV103" s="38">
        <f t="shared" si="270"/>
        <v>0</v>
      </c>
      <c r="DW103" s="38">
        <f t="shared" si="270"/>
        <v>0</v>
      </c>
      <c r="DX103" s="38">
        <f t="shared" si="270"/>
        <v>0</v>
      </c>
      <c r="DY103" s="38">
        <f t="shared" si="270"/>
        <v>0</v>
      </c>
      <c r="DZ103" s="38">
        <f t="shared" si="270"/>
        <v>0</v>
      </c>
      <c r="EA103" s="38">
        <f t="shared" si="270"/>
        <v>0</v>
      </c>
      <c r="EB103" s="38">
        <f t="shared" si="270"/>
        <v>0</v>
      </c>
      <c r="EC103" s="38">
        <f t="shared" si="270"/>
        <v>0</v>
      </c>
      <c r="ED103" s="38">
        <f t="shared" ref="ED103:EK103" si="271">SUMIF($C$148:$C$269,$A103,EE$148:EE$269)/EE$271</f>
        <v>0</v>
      </c>
      <c r="EE103" s="38">
        <f t="shared" si="271"/>
        <v>0</v>
      </c>
      <c r="EF103" s="38">
        <f t="shared" si="271"/>
        <v>0</v>
      </c>
      <c r="EG103" s="38">
        <f t="shared" si="271"/>
        <v>0</v>
      </c>
      <c r="EH103" s="38">
        <f t="shared" si="271"/>
        <v>0</v>
      </c>
      <c r="EI103" s="38">
        <f t="shared" si="271"/>
        <v>0</v>
      </c>
      <c r="EJ103" s="38">
        <f t="shared" si="271"/>
        <v>0</v>
      </c>
      <c r="EK103" s="38">
        <f t="shared" si="271"/>
        <v>0</v>
      </c>
    </row>
    <row r="104" spans="1:141">
      <c r="A104" s="39" t="s">
        <v>52</v>
      </c>
      <c r="B104" s="40" t="s">
        <v>122</v>
      </c>
      <c r="C104" s="38">
        <f t="shared" si="259"/>
        <v>0</v>
      </c>
      <c r="D104" s="38">
        <f t="shared" ref="D104:E104" si="272">SUMIF($C$148:$C$269,$A104,E$148:E$269)/E$271</f>
        <v>0</v>
      </c>
      <c r="E104" s="38">
        <f t="shared" si="272"/>
        <v>0</v>
      </c>
      <c r="F104" s="38">
        <f t="shared" ref="F104:BQ104" si="273">SUMIF($C$148:$C$269,$A104,G$148:G$269)/G$271</f>
        <v>0</v>
      </c>
      <c r="G104" s="38">
        <f t="shared" si="273"/>
        <v>0</v>
      </c>
      <c r="H104" s="38">
        <f t="shared" si="273"/>
        <v>0</v>
      </c>
      <c r="I104" s="38">
        <f t="shared" si="273"/>
        <v>0</v>
      </c>
      <c r="J104" s="38">
        <f t="shared" si="273"/>
        <v>0</v>
      </c>
      <c r="K104" s="38">
        <f t="shared" si="273"/>
        <v>0</v>
      </c>
      <c r="L104" s="38">
        <f t="shared" si="273"/>
        <v>0</v>
      </c>
      <c r="M104" s="38">
        <f t="shared" si="273"/>
        <v>0</v>
      </c>
      <c r="N104" s="38">
        <f t="shared" si="273"/>
        <v>0</v>
      </c>
      <c r="O104" s="38">
        <f t="shared" si="273"/>
        <v>0</v>
      </c>
      <c r="P104" s="38">
        <f t="shared" si="273"/>
        <v>0</v>
      </c>
      <c r="Q104" s="38">
        <f t="shared" si="273"/>
        <v>0</v>
      </c>
      <c r="R104" s="38">
        <f t="shared" si="273"/>
        <v>0</v>
      </c>
      <c r="S104" s="38">
        <f t="shared" si="273"/>
        <v>0</v>
      </c>
      <c r="T104" s="38">
        <f t="shared" si="273"/>
        <v>0</v>
      </c>
      <c r="U104" s="38">
        <f t="shared" si="273"/>
        <v>0</v>
      </c>
      <c r="V104" s="38">
        <f t="shared" si="273"/>
        <v>0</v>
      </c>
      <c r="W104" s="38">
        <f t="shared" si="273"/>
        <v>0</v>
      </c>
      <c r="X104" s="38">
        <f t="shared" si="273"/>
        <v>0</v>
      </c>
      <c r="Y104" s="38">
        <f t="shared" si="273"/>
        <v>0</v>
      </c>
      <c r="Z104" s="38">
        <f t="shared" si="273"/>
        <v>0</v>
      </c>
      <c r="AA104" s="38">
        <f t="shared" si="273"/>
        <v>0</v>
      </c>
      <c r="AB104" s="38">
        <f t="shared" si="273"/>
        <v>0</v>
      </c>
      <c r="AC104" s="38">
        <f t="shared" si="273"/>
        <v>0</v>
      </c>
      <c r="AD104" s="38">
        <f t="shared" si="273"/>
        <v>0</v>
      </c>
      <c r="AE104" s="38">
        <f t="shared" si="273"/>
        <v>0</v>
      </c>
      <c r="AF104" s="38">
        <f t="shared" si="273"/>
        <v>0</v>
      </c>
      <c r="AG104" s="38">
        <f t="shared" si="273"/>
        <v>0</v>
      </c>
      <c r="AH104" s="38">
        <f t="shared" si="273"/>
        <v>0</v>
      </c>
      <c r="AI104" s="38">
        <f t="shared" si="273"/>
        <v>0</v>
      </c>
      <c r="AJ104" s="38">
        <f t="shared" si="273"/>
        <v>0</v>
      </c>
      <c r="AK104" s="38">
        <f t="shared" si="273"/>
        <v>0</v>
      </c>
      <c r="AL104" s="38">
        <f t="shared" si="273"/>
        <v>0</v>
      </c>
      <c r="AM104" s="38">
        <f t="shared" si="273"/>
        <v>0</v>
      </c>
      <c r="AN104" s="38">
        <f t="shared" si="273"/>
        <v>0</v>
      </c>
      <c r="AO104" s="38">
        <f t="shared" si="273"/>
        <v>0</v>
      </c>
      <c r="AP104" s="38">
        <f t="shared" si="273"/>
        <v>0</v>
      </c>
      <c r="AQ104" s="38">
        <f t="shared" si="273"/>
        <v>0</v>
      </c>
      <c r="AR104" s="38">
        <f t="shared" si="273"/>
        <v>0</v>
      </c>
      <c r="AS104" s="38">
        <f t="shared" si="273"/>
        <v>0</v>
      </c>
      <c r="AT104" s="38">
        <f t="shared" si="273"/>
        <v>0</v>
      </c>
      <c r="AU104" s="38">
        <f t="shared" si="273"/>
        <v>0</v>
      </c>
      <c r="AV104" s="38">
        <f t="shared" si="273"/>
        <v>0</v>
      </c>
      <c r="AW104" s="38">
        <f t="shared" si="273"/>
        <v>0</v>
      </c>
      <c r="AX104" s="38">
        <f t="shared" si="273"/>
        <v>0</v>
      </c>
      <c r="AY104" s="38">
        <f t="shared" si="273"/>
        <v>0</v>
      </c>
      <c r="AZ104" s="38">
        <f t="shared" si="273"/>
        <v>0</v>
      </c>
      <c r="BA104" s="38">
        <f t="shared" si="273"/>
        <v>0</v>
      </c>
      <c r="BB104" s="38">
        <f t="shared" si="273"/>
        <v>0</v>
      </c>
      <c r="BC104" s="38">
        <f t="shared" si="273"/>
        <v>0</v>
      </c>
      <c r="BD104" s="38">
        <f t="shared" si="273"/>
        <v>0</v>
      </c>
      <c r="BE104" s="38">
        <f t="shared" si="273"/>
        <v>0</v>
      </c>
      <c r="BF104" s="38">
        <f t="shared" si="273"/>
        <v>0</v>
      </c>
      <c r="BG104" s="38">
        <f t="shared" si="273"/>
        <v>0</v>
      </c>
      <c r="BH104" s="38">
        <f t="shared" si="273"/>
        <v>0</v>
      </c>
      <c r="BI104" s="38">
        <f t="shared" si="273"/>
        <v>0</v>
      </c>
      <c r="BJ104" s="38">
        <f t="shared" si="273"/>
        <v>0</v>
      </c>
      <c r="BK104" s="38">
        <f t="shared" si="273"/>
        <v>0</v>
      </c>
      <c r="BL104" s="38">
        <f t="shared" si="273"/>
        <v>0</v>
      </c>
      <c r="BM104" s="38">
        <f t="shared" si="273"/>
        <v>0</v>
      </c>
      <c r="BN104" s="38">
        <f t="shared" si="273"/>
        <v>0</v>
      </c>
      <c r="BO104" s="38">
        <f t="shared" si="273"/>
        <v>0</v>
      </c>
      <c r="BP104" s="38">
        <f t="shared" si="273"/>
        <v>0</v>
      </c>
      <c r="BQ104" s="38">
        <f t="shared" si="273"/>
        <v>0</v>
      </c>
      <c r="BR104" s="38">
        <f t="shared" ref="BR104:EC104" si="274">SUMIF($C$148:$C$269,$A104,BS$148:BS$269)/BS$271</f>
        <v>0</v>
      </c>
      <c r="BS104" s="38">
        <f t="shared" si="274"/>
        <v>0</v>
      </c>
      <c r="BT104" s="38">
        <f t="shared" si="274"/>
        <v>0</v>
      </c>
      <c r="BU104" s="38">
        <f t="shared" si="274"/>
        <v>0</v>
      </c>
      <c r="BV104" s="38">
        <f t="shared" si="274"/>
        <v>0</v>
      </c>
      <c r="BW104" s="38">
        <f t="shared" si="274"/>
        <v>0</v>
      </c>
      <c r="BX104" s="38">
        <f t="shared" si="274"/>
        <v>0</v>
      </c>
      <c r="BY104" s="38">
        <f t="shared" si="274"/>
        <v>0</v>
      </c>
      <c r="BZ104" s="38">
        <f t="shared" si="274"/>
        <v>0</v>
      </c>
      <c r="CA104" s="38">
        <f t="shared" si="274"/>
        <v>0</v>
      </c>
      <c r="CB104" s="38">
        <f t="shared" si="274"/>
        <v>0</v>
      </c>
      <c r="CC104" s="38">
        <f t="shared" si="274"/>
        <v>0</v>
      </c>
      <c r="CD104" s="38">
        <f t="shared" si="274"/>
        <v>0</v>
      </c>
      <c r="CE104" s="38">
        <f t="shared" si="274"/>
        <v>0</v>
      </c>
      <c r="CF104" s="38">
        <f t="shared" si="274"/>
        <v>0</v>
      </c>
      <c r="CG104" s="38">
        <f t="shared" si="274"/>
        <v>0</v>
      </c>
      <c r="CH104" s="38">
        <f t="shared" si="274"/>
        <v>0</v>
      </c>
      <c r="CI104" s="38">
        <f t="shared" si="274"/>
        <v>0</v>
      </c>
      <c r="CJ104" s="38">
        <f t="shared" si="274"/>
        <v>0</v>
      </c>
      <c r="CK104" s="38">
        <f t="shared" si="274"/>
        <v>0</v>
      </c>
      <c r="CL104" s="38">
        <f t="shared" si="274"/>
        <v>0</v>
      </c>
      <c r="CM104" s="38">
        <f t="shared" si="274"/>
        <v>0</v>
      </c>
      <c r="CN104" s="38">
        <f t="shared" si="274"/>
        <v>0</v>
      </c>
      <c r="CO104" s="38">
        <f t="shared" si="274"/>
        <v>0</v>
      </c>
      <c r="CP104" s="38">
        <f t="shared" si="274"/>
        <v>0</v>
      </c>
      <c r="CQ104" s="38">
        <f t="shared" si="274"/>
        <v>0</v>
      </c>
      <c r="CR104" s="38">
        <f t="shared" si="274"/>
        <v>0</v>
      </c>
      <c r="CS104" s="38">
        <f t="shared" si="274"/>
        <v>0</v>
      </c>
      <c r="CT104" s="38">
        <f t="shared" si="274"/>
        <v>0</v>
      </c>
      <c r="CU104" s="38">
        <f t="shared" si="274"/>
        <v>0</v>
      </c>
      <c r="CV104" s="38">
        <f t="shared" si="274"/>
        <v>0</v>
      </c>
      <c r="CW104" s="38">
        <f t="shared" si="274"/>
        <v>0</v>
      </c>
      <c r="CX104" s="38">
        <f t="shared" si="274"/>
        <v>0</v>
      </c>
      <c r="CY104" s="38">
        <f t="shared" si="274"/>
        <v>0</v>
      </c>
      <c r="CZ104" s="38">
        <f t="shared" si="274"/>
        <v>0</v>
      </c>
      <c r="DA104" s="38">
        <f t="shared" si="274"/>
        <v>0</v>
      </c>
      <c r="DB104" s="38">
        <f t="shared" si="274"/>
        <v>0</v>
      </c>
      <c r="DC104" s="38">
        <f t="shared" si="274"/>
        <v>0</v>
      </c>
      <c r="DD104" s="38">
        <f t="shared" si="274"/>
        <v>0</v>
      </c>
      <c r="DE104" s="38">
        <f t="shared" si="274"/>
        <v>0</v>
      </c>
      <c r="DF104" s="38">
        <f t="shared" si="274"/>
        <v>0</v>
      </c>
      <c r="DG104" s="38">
        <f t="shared" si="274"/>
        <v>0</v>
      </c>
      <c r="DH104" s="38">
        <f t="shared" si="274"/>
        <v>0</v>
      </c>
      <c r="DI104" s="38">
        <f t="shared" si="274"/>
        <v>0</v>
      </c>
      <c r="DJ104" s="38">
        <f t="shared" si="274"/>
        <v>0</v>
      </c>
      <c r="DK104" s="38">
        <f t="shared" si="274"/>
        <v>0</v>
      </c>
      <c r="DL104" s="38">
        <f t="shared" si="274"/>
        <v>0</v>
      </c>
      <c r="DM104" s="38">
        <f t="shared" si="274"/>
        <v>0</v>
      </c>
      <c r="DN104" s="38">
        <f t="shared" si="274"/>
        <v>0</v>
      </c>
      <c r="DO104" s="38">
        <f t="shared" si="274"/>
        <v>0</v>
      </c>
      <c r="DP104" s="38">
        <f t="shared" si="274"/>
        <v>0</v>
      </c>
      <c r="DQ104" s="38">
        <f t="shared" si="274"/>
        <v>0</v>
      </c>
      <c r="DR104" s="38">
        <f t="shared" si="274"/>
        <v>0</v>
      </c>
      <c r="DS104" s="38">
        <f t="shared" si="274"/>
        <v>0</v>
      </c>
      <c r="DT104" s="38">
        <f t="shared" si="274"/>
        <v>0</v>
      </c>
      <c r="DU104" s="38">
        <f t="shared" si="274"/>
        <v>0</v>
      </c>
      <c r="DV104" s="38">
        <f t="shared" si="274"/>
        <v>0</v>
      </c>
      <c r="DW104" s="38">
        <f t="shared" si="274"/>
        <v>0</v>
      </c>
      <c r="DX104" s="38">
        <f t="shared" si="274"/>
        <v>0</v>
      </c>
      <c r="DY104" s="38">
        <f t="shared" si="274"/>
        <v>0</v>
      </c>
      <c r="DZ104" s="38">
        <f t="shared" si="274"/>
        <v>0</v>
      </c>
      <c r="EA104" s="38">
        <f t="shared" si="274"/>
        <v>0</v>
      </c>
      <c r="EB104" s="38">
        <f t="shared" si="274"/>
        <v>0</v>
      </c>
      <c r="EC104" s="38">
        <f t="shared" si="274"/>
        <v>0</v>
      </c>
      <c r="ED104" s="38">
        <f t="shared" ref="ED104:EK104" si="275">SUMIF($C$148:$C$269,$A104,EE$148:EE$269)/EE$271</f>
        <v>0</v>
      </c>
      <c r="EE104" s="38">
        <f t="shared" si="275"/>
        <v>0</v>
      </c>
      <c r="EF104" s="38">
        <f t="shared" si="275"/>
        <v>0</v>
      </c>
      <c r="EG104" s="38">
        <f t="shared" si="275"/>
        <v>0</v>
      </c>
      <c r="EH104" s="38">
        <f t="shared" si="275"/>
        <v>0</v>
      </c>
      <c r="EI104" s="38">
        <f t="shared" si="275"/>
        <v>0</v>
      </c>
      <c r="EJ104" s="38">
        <f t="shared" si="275"/>
        <v>0</v>
      </c>
      <c r="EK104" s="38">
        <f t="shared" si="275"/>
        <v>0</v>
      </c>
    </row>
    <row r="105" spans="1:141">
      <c r="A105" s="36" t="s">
        <v>53</v>
      </c>
      <c r="B105" s="37" t="s">
        <v>123</v>
      </c>
      <c r="C105" s="285">
        <f t="shared" si="259"/>
        <v>1.1327375025793963E-2</v>
      </c>
      <c r="D105" s="285">
        <f t="shared" ref="D105:E105" si="276">SUMIF($C$148:$C$269,$A105,E$148:E$269)/E$271</f>
        <v>4.4623505112578726E-5</v>
      </c>
      <c r="E105" s="285">
        <f t="shared" si="276"/>
        <v>4.3256898393871361E-5</v>
      </c>
      <c r="F105" s="285">
        <f t="shared" ref="F105:BQ105" si="277">SUMIF($C$148:$C$269,$A105,G$148:G$269)/G$271</f>
        <v>1.1766518651332839E-3</v>
      </c>
      <c r="G105" s="285">
        <f t="shared" si="277"/>
        <v>1.4912575028893114E-4</v>
      </c>
      <c r="H105" s="285">
        <f t="shared" si="277"/>
        <v>8.8958543229224973E-2</v>
      </c>
      <c r="I105" s="285">
        <f t="shared" si="277"/>
        <v>2.1081562221840497E-3</v>
      </c>
      <c r="J105" s="285">
        <f t="shared" si="277"/>
        <v>2.0756577240413056E-4</v>
      </c>
      <c r="K105" s="285">
        <f t="shared" si="277"/>
        <v>2.926328016798463E-3</v>
      </c>
      <c r="L105" s="285">
        <f t="shared" si="277"/>
        <v>1.4661659944678813E-3</v>
      </c>
      <c r="M105" s="285">
        <f t="shared" si="277"/>
        <v>1.720028420782109E-3</v>
      </c>
      <c r="N105" s="285">
        <f t="shared" si="277"/>
        <v>7.081953079494923E-4</v>
      </c>
      <c r="O105" s="285">
        <f t="shared" si="277"/>
        <v>1.4002333722287048E-3</v>
      </c>
      <c r="P105" s="285">
        <f t="shared" si="277"/>
        <v>0</v>
      </c>
      <c r="Q105" s="285">
        <f t="shared" si="277"/>
        <v>6.1286570636127765E-3</v>
      </c>
      <c r="R105" s="285">
        <f t="shared" si="277"/>
        <v>5.1608986035215545E-3</v>
      </c>
      <c r="S105" s="285">
        <f t="shared" si="277"/>
        <v>8.1524130388323877E-3</v>
      </c>
      <c r="T105" s="285">
        <f t="shared" si="277"/>
        <v>3.8785977351907708E-3</v>
      </c>
      <c r="U105" s="285">
        <f t="shared" si="277"/>
        <v>6.7771684724350851E-3</v>
      </c>
      <c r="V105" s="285">
        <f t="shared" si="277"/>
        <v>9.0707983498321647E-3</v>
      </c>
      <c r="W105" s="285">
        <f t="shared" si="277"/>
        <v>3.0913397792112988E-4</v>
      </c>
      <c r="X105" s="285">
        <f t="shared" si="277"/>
        <v>4.1012208062866269E-3</v>
      </c>
      <c r="Y105" s="285">
        <f t="shared" si="277"/>
        <v>5.7624384734681379E-5</v>
      </c>
      <c r="Z105" s="285">
        <f t="shared" si="277"/>
        <v>2.6704943752712222E-4</v>
      </c>
      <c r="AA105" s="285">
        <f t="shared" si="277"/>
        <v>1.2069756294377908E-4</v>
      </c>
      <c r="AB105" s="285">
        <f t="shared" si="277"/>
        <v>8.0544775572966249E-5</v>
      </c>
      <c r="AC105" s="285">
        <f t="shared" si="277"/>
        <v>6.4884024440885091E-5</v>
      </c>
      <c r="AD105" s="285">
        <f t="shared" si="277"/>
        <v>1.2320353840562301E-5</v>
      </c>
      <c r="AE105" s="285">
        <f t="shared" si="277"/>
        <v>3.4462853351943277E-5</v>
      </c>
      <c r="AF105" s="285">
        <f t="shared" si="277"/>
        <v>3.8612740756471857E-5</v>
      </c>
      <c r="AG105" s="285">
        <f t="shared" si="277"/>
        <v>9.4054183891846376E-5</v>
      </c>
      <c r="AH105" s="285">
        <f t="shared" si="277"/>
        <v>1.0446784387587992E-4</v>
      </c>
      <c r="AI105" s="285">
        <f t="shared" si="277"/>
        <v>1.3450532304815963E-5</v>
      </c>
      <c r="AJ105" s="285">
        <f t="shared" si="277"/>
        <v>1.0686424678516724E-3</v>
      </c>
      <c r="AK105" s="285">
        <f t="shared" si="277"/>
        <v>1.0952837472108868E-3</v>
      </c>
      <c r="AL105" s="285">
        <f t="shared" si="277"/>
        <v>1.1786213109987178E-3</v>
      </c>
      <c r="AM105" s="285">
        <f t="shared" si="277"/>
        <v>8.893495968478152E-4</v>
      </c>
      <c r="AN105" s="285">
        <f t="shared" si="277"/>
        <v>1.6107908983310805E-3</v>
      </c>
      <c r="AO105" s="285">
        <f t="shared" si="277"/>
        <v>3.996460278039451E-4</v>
      </c>
      <c r="AP105" s="285">
        <f t="shared" si="277"/>
        <v>1.5021532767503227E-3</v>
      </c>
      <c r="AQ105" s="285">
        <f t="shared" si="277"/>
        <v>3.5130425161129706E-3</v>
      </c>
      <c r="AR105" s="285">
        <f t="shared" si="277"/>
        <v>2.8086425187976547E-3</v>
      </c>
      <c r="AS105" s="285">
        <f t="shared" si="277"/>
        <v>3.0347845783967067E-4</v>
      </c>
      <c r="AT105" s="285">
        <f t="shared" si="277"/>
        <v>1.5231209764220873E-4</v>
      </c>
      <c r="AU105" s="285">
        <f t="shared" si="277"/>
        <v>1.7299473545566421E-4</v>
      </c>
      <c r="AV105" s="285">
        <f t="shared" si="277"/>
        <v>1.2090223291311411E-3</v>
      </c>
      <c r="AW105" s="285">
        <f t="shared" si="277"/>
        <v>8.5566227298510759E-4</v>
      </c>
      <c r="AX105" s="285">
        <f t="shared" si="277"/>
        <v>5.4307980557742966E-4</v>
      </c>
      <c r="AY105" s="285">
        <f t="shared" si="277"/>
        <v>2.4029896505721601E-4</v>
      </c>
      <c r="AZ105" s="285">
        <f t="shared" si="277"/>
        <v>6.7155625250515092E-4</v>
      </c>
      <c r="BA105" s="285">
        <f t="shared" si="277"/>
        <v>4.0138270548581122E-3</v>
      </c>
      <c r="BB105" s="285">
        <f t="shared" si="277"/>
        <v>4.0945630222151827E-3</v>
      </c>
      <c r="BC105" s="285">
        <f t="shared" si="277"/>
        <v>3.9653577974672113E-3</v>
      </c>
      <c r="BD105" s="285">
        <f t="shared" si="277"/>
        <v>9.5884594665289404E-4</v>
      </c>
      <c r="BE105" s="285">
        <f t="shared" si="277"/>
        <v>7.8349438495690785E-4</v>
      </c>
      <c r="BF105" s="285">
        <f t="shared" si="277"/>
        <v>4.4741206707164338E-4</v>
      </c>
      <c r="BG105" s="285">
        <f t="shared" si="277"/>
        <v>2.1588991783586629E-4</v>
      </c>
      <c r="BH105" s="285">
        <f t="shared" si="277"/>
        <v>1.1610367910326459E-4</v>
      </c>
      <c r="BI105" s="285">
        <f t="shared" si="277"/>
        <v>4.5809673995814772E-4</v>
      </c>
      <c r="BJ105" s="285">
        <f t="shared" si="277"/>
        <v>3.3240498790603168E-4</v>
      </c>
      <c r="BK105" s="285">
        <f t="shared" si="277"/>
        <v>3.8463774425172748E-4</v>
      </c>
      <c r="BL105" s="285">
        <f t="shared" si="277"/>
        <v>1.3971710081427127E-4</v>
      </c>
      <c r="BM105" s="285">
        <f t="shared" si="277"/>
        <v>3.3255649532587918E-4</v>
      </c>
      <c r="BN105" s="285">
        <f t="shared" si="277"/>
        <v>3.0383100168643274E-4</v>
      </c>
      <c r="BO105" s="285">
        <f t="shared" si="277"/>
        <v>1.9408853040146082E-4</v>
      </c>
      <c r="BP105" s="285">
        <f t="shared" si="277"/>
        <v>1.3645424738604832E-4</v>
      </c>
      <c r="BQ105" s="285">
        <f t="shared" si="277"/>
        <v>3.2588823417649052E-4</v>
      </c>
      <c r="BR105" s="285">
        <f t="shared" ref="BR105:EC105" si="278">SUMIF($C$148:$C$269,$A105,BS$148:BS$269)/BS$271</f>
        <v>1.5529967611057935E-4</v>
      </c>
      <c r="BS105" s="285">
        <f t="shared" si="278"/>
        <v>1.511659652435564E-4</v>
      </c>
      <c r="BT105" s="285">
        <f t="shared" si="278"/>
        <v>1.1327323889922259E-4</v>
      </c>
      <c r="BU105" s="285">
        <f t="shared" si="278"/>
        <v>1.2186405804425514E-4</v>
      </c>
      <c r="BV105" s="285">
        <f t="shared" si="278"/>
        <v>6.5736223342172692E-4</v>
      </c>
      <c r="BW105" s="285">
        <f t="shared" si="278"/>
        <v>2.5775239908002221E-4</v>
      </c>
      <c r="BX105" s="285">
        <f t="shared" si="278"/>
        <v>6.7504655493482314E-4</v>
      </c>
      <c r="BY105" s="285">
        <f t="shared" si="278"/>
        <v>2.8627437829070721E-3</v>
      </c>
      <c r="BZ105" s="285">
        <f t="shared" si="278"/>
        <v>3.4495435159361725E-3</v>
      </c>
      <c r="CA105" s="285">
        <f t="shared" si="278"/>
        <v>1.0826538552627126E-2</v>
      </c>
      <c r="CB105" s="285">
        <f t="shared" si="278"/>
        <v>2.2502882640440896E-3</v>
      </c>
      <c r="CC105" s="285">
        <f t="shared" si="278"/>
        <v>1.0930753675465923E-3</v>
      </c>
      <c r="CD105" s="285">
        <f t="shared" si="278"/>
        <v>2.4848364239885476E-3</v>
      </c>
      <c r="CE105" s="285">
        <f t="shared" si="278"/>
        <v>2.7848075535364006E-3</v>
      </c>
      <c r="CF105" s="285">
        <f t="shared" si="278"/>
        <v>4.542617984304784E-3</v>
      </c>
      <c r="CG105" s="285">
        <f t="shared" si="278"/>
        <v>1.6159963663738178E-3</v>
      </c>
      <c r="CH105" s="285">
        <f t="shared" si="278"/>
        <v>3.1721576521609813E-5</v>
      </c>
      <c r="CI105" s="285">
        <f t="shared" si="278"/>
        <v>2.6812895259781764E-5</v>
      </c>
      <c r="CJ105" s="285">
        <f t="shared" si="278"/>
        <v>3.9194679975438001E-5</v>
      </c>
      <c r="CK105" s="285">
        <f t="shared" si="278"/>
        <v>3.207922173018585E-5</v>
      </c>
      <c r="CL105" s="285">
        <f t="shared" si="278"/>
        <v>2.3045545680112462E-5</v>
      </c>
      <c r="CM105" s="285">
        <f t="shared" si="278"/>
        <v>6.408726475554023E-5</v>
      </c>
      <c r="CN105" s="285">
        <f t="shared" si="278"/>
        <v>0</v>
      </c>
      <c r="CO105" s="285">
        <f t="shared" si="278"/>
        <v>7.7546052597792761E-4</v>
      </c>
      <c r="CP105" s="285">
        <f t="shared" si="278"/>
        <v>7.0384244908808138E-4</v>
      </c>
      <c r="CQ105" s="285">
        <f t="shared" si="278"/>
        <v>6.9208430461359383E-4</v>
      </c>
      <c r="CR105" s="285">
        <f t="shared" si="278"/>
        <v>7.1366350765614012E-4</v>
      </c>
      <c r="CS105" s="285">
        <f t="shared" si="278"/>
        <v>1.3147753905633083E-3</v>
      </c>
      <c r="CT105" s="285">
        <f t="shared" si="278"/>
        <v>9.9754557996794661E-3</v>
      </c>
      <c r="CU105" s="285">
        <f t="shared" si="278"/>
        <v>7.7792007573495425E-3</v>
      </c>
      <c r="CV105" s="285">
        <f t="shared" si="278"/>
        <v>1.2515798253109762E-2</v>
      </c>
      <c r="CW105" s="285">
        <f t="shared" si="278"/>
        <v>1.1616029737036126E-3</v>
      </c>
      <c r="CX105" s="285">
        <f t="shared" si="278"/>
        <v>1.8452307523254572E-4</v>
      </c>
      <c r="CY105" s="285">
        <f t="shared" si="278"/>
        <v>3.3154862789348417E-3</v>
      </c>
      <c r="CZ105" s="285">
        <f t="shared" si="278"/>
        <v>3.7580400375804003E-4</v>
      </c>
      <c r="DA105" s="285">
        <f t="shared" si="278"/>
        <v>3.2644959944634146E-5</v>
      </c>
      <c r="DB105" s="285">
        <f t="shared" si="278"/>
        <v>0</v>
      </c>
      <c r="DC105" s="285">
        <f t="shared" si="278"/>
        <v>1.0513509170626449E-3</v>
      </c>
      <c r="DD105" s="285">
        <f t="shared" si="278"/>
        <v>3.4073671057667037E-3</v>
      </c>
      <c r="DE105" s="285">
        <f t="shared" si="278"/>
        <v>0</v>
      </c>
      <c r="DF105" s="285">
        <f t="shared" si="278"/>
        <v>1.0319917440660474E-3</v>
      </c>
      <c r="DG105" s="285">
        <f t="shared" si="278"/>
        <v>0</v>
      </c>
      <c r="DH105" s="285">
        <f t="shared" si="278"/>
        <v>5.5556686323525873E-4</v>
      </c>
      <c r="DI105" s="285">
        <f t="shared" si="278"/>
        <v>1.0106324354786051E-4</v>
      </c>
      <c r="DJ105" s="285">
        <f t="shared" si="278"/>
        <v>5.2890502169959642E-4</v>
      </c>
      <c r="DK105" s="285">
        <f t="shared" si="278"/>
        <v>8.47228447208023E-4</v>
      </c>
      <c r="DL105" s="285">
        <f t="shared" si="278"/>
        <v>4.9696163180112699E-5</v>
      </c>
      <c r="DM105" s="285">
        <f t="shared" si="278"/>
        <v>3.2439404465677063E-3</v>
      </c>
      <c r="DN105" s="285">
        <f t="shared" si="278"/>
        <v>0</v>
      </c>
      <c r="DO105" s="285">
        <f t="shared" si="278"/>
        <v>4.7903182117927149E-4</v>
      </c>
      <c r="DP105" s="285">
        <f t="shared" si="278"/>
        <v>6.7048992032858875E-4</v>
      </c>
      <c r="DQ105" s="285">
        <f t="shared" si="278"/>
        <v>1.4853094488100708E-4</v>
      </c>
      <c r="DR105" s="285">
        <f t="shared" si="278"/>
        <v>5.3552802146453228E-3</v>
      </c>
      <c r="DS105" s="285">
        <f t="shared" si="278"/>
        <v>5.6348906813653635E-3</v>
      </c>
      <c r="DT105" s="285">
        <f t="shared" si="278"/>
        <v>4.3446293696945389E-3</v>
      </c>
      <c r="DU105" s="285">
        <f t="shared" si="278"/>
        <v>6.5661428776300421E-3</v>
      </c>
      <c r="DV105" s="285">
        <f t="shared" si="278"/>
        <v>1.8102416723769393E-3</v>
      </c>
      <c r="DW105" s="285">
        <f t="shared" si="278"/>
        <v>1.3611111111111111E-3</v>
      </c>
      <c r="DX105" s="285">
        <f t="shared" si="278"/>
        <v>2.7630157125126138E-2</v>
      </c>
      <c r="DY105" s="285">
        <f t="shared" si="278"/>
        <v>3.2879282714808847E-2</v>
      </c>
      <c r="DZ105" s="285">
        <f t="shared" si="278"/>
        <v>1.9136080722620017E-3</v>
      </c>
      <c r="EA105" s="285">
        <f t="shared" si="278"/>
        <v>7.5114230957291951E-3</v>
      </c>
      <c r="EB105" s="285">
        <f t="shared" si="278"/>
        <v>8.5422965956622725E-3</v>
      </c>
      <c r="EC105" s="285">
        <f t="shared" si="278"/>
        <v>7.4470713029831876E-3</v>
      </c>
      <c r="ED105" s="285">
        <f t="shared" ref="ED105:EK105" si="279">SUMIF($C$148:$C$269,$A105,EE$148:EE$269)/EE$271</f>
        <v>2.9663128537351414E-2</v>
      </c>
      <c r="EE105" s="285">
        <f t="shared" si="279"/>
        <v>2.3121408004129593E-3</v>
      </c>
      <c r="EF105" s="285">
        <f t="shared" si="279"/>
        <v>5.2619136073491172E-3</v>
      </c>
      <c r="EG105" s="285">
        <f t="shared" si="279"/>
        <v>1.2264068347880399E-3</v>
      </c>
      <c r="EH105" s="285">
        <f t="shared" si="279"/>
        <v>5.1073923097094088E-3</v>
      </c>
      <c r="EI105" s="285">
        <f t="shared" si="279"/>
        <v>8.9662447257383964E-3</v>
      </c>
      <c r="EJ105" s="285">
        <f t="shared" si="279"/>
        <v>0</v>
      </c>
      <c r="EK105" s="285">
        <f t="shared" si="279"/>
        <v>0</v>
      </c>
    </row>
    <row r="106" spans="1:141">
      <c r="A106" s="36" t="s">
        <v>54</v>
      </c>
      <c r="B106" s="37" t="s">
        <v>124</v>
      </c>
      <c r="C106" s="38">
        <f t="shared" si="259"/>
        <v>1.0921733071902193E-3</v>
      </c>
      <c r="D106" s="38">
        <f t="shared" ref="D106:E106" si="280">SUMIF($C$148:$C$269,$A106,E$148:E$269)/E$271</f>
        <v>3.4678838258918326E-4</v>
      </c>
      <c r="E106" s="38">
        <f t="shared" si="280"/>
        <v>3.7633501602668084E-4</v>
      </c>
      <c r="F106" s="38">
        <f t="shared" ref="F106:BQ106" si="281">SUMIF($C$148:$C$269,$A106,G$148:G$269)/G$271</f>
        <v>9.3291683592710353E-3</v>
      </c>
      <c r="G106" s="38">
        <f t="shared" si="281"/>
        <v>8.5747306416135405E-4</v>
      </c>
      <c r="H106" s="38">
        <f t="shared" si="281"/>
        <v>2.1393833103225245E-3</v>
      </c>
      <c r="I106" s="38">
        <f t="shared" si="281"/>
        <v>8.2296172525258837E-3</v>
      </c>
      <c r="J106" s="38">
        <f t="shared" si="281"/>
        <v>1.0897203051216855E-3</v>
      </c>
      <c r="K106" s="38">
        <f t="shared" si="281"/>
        <v>1.1303221194656659E-2</v>
      </c>
      <c r="L106" s="38">
        <f t="shared" si="281"/>
        <v>6.99766662030813E-3</v>
      </c>
      <c r="M106" s="38">
        <f t="shared" si="281"/>
        <v>8.1953307275350676E-3</v>
      </c>
      <c r="N106" s="38">
        <f t="shared" si="281"/>
        <v>3.4742624889985965E-3</v>
      </c>
      <c r="O106" s="38">
        <f t="shared" si="281"/>
        <v>6.0968494749124857E-3</v>
      </c>
      <c r="P106" s="38">
        <f t="shared" si="281"/>
        <v>0</v>
      </c>
      <c r="Q106" s="38">
        <f t="shared" si="281"/>
        <v>2.3020081823875327E-2</v>
      </c>
      <c r="R106" s="38">
        <f t="shared" si="281"/>
        <v>1.9369150029757073E-2</v>
      </c>
      <c r="S106" s="38">
        <f t="shared" si="281"/>
        <v>3.065483299181616E-2</v>
      </c>
      <c r="T106" s="38">
        <f t="shared" si="281"/>
        <v>1.5638758119103958E-2</v>
      </c>
      <c r="U106" s="38">
        <f t="shared" si="281"/>
        <v>2.5664649757705153E-2</v>
      </c>
      <c r="V106" s="38">
        <f t="shared" si="281"/>
        <v>3.6565054365001411E-2</v>
      </c>
      <c r="W106" s="38">
        <f t="shared" si="281"/>
        <v>1.7654157293327175E-3</v>
      </c>
      <c r="X106" s="38">
        <f t="shared" si="281"/>
        <v>1.7007160406489297E-2</v>
      </c>
      <c r="Y106" s="38">
        <f t="shared" si="281"/>
        <v>1.4010821478465506E-3</v>
      </c>
      <c r="Z106" s="38">
        <f t="shared" si="281"/>
        <v>1.6022966251627332E-3</v>
      </c>
      <c r="AA106" s="38">
        <f t="shared" si="281"/>
        <v>6.4831833809801329E-4</v>
      </c>
      <c r="AB106" s="38">
        <f t="shared" si="281"/>
        <v>1.1495936149959727E-3</v>
      </c>
      <c r="AC106" s="38">
        <f t="shared" si="281"/>
        <v>9.843833422317138E-4</v>
      </c>
      <c r="AD106" s="38">
        <f t="shared" si="281"/>
        <v>1.8603734299249075E-3</v>
      </c>
      <c r="AE106" s="38">
        <f t="shared" si="281"/>
        <v>4.5663280691324841E-4</v>
      </c>
      <c r="AF106" s="38">
        <f t="shared" si="281"/>
        <v>1.5855356673126256E-3</v>
      </c>
      <c r="AG106" s="38">
        <f t="shared" si="281"/>
        <v>1.4730332184907631E-3</v>
      </c>
      <c r="AH106" s="38">
        <f t="shared" si="281"/>
        <v>1.6069612455025058E-3</v>
      </c>
      <c r="AI106" s="38">
        <f t="shared" si="281"/>
        <v>1.3013390004909444E-3</v>
      </c>
      <c r="AJ106" s="38">
        <f t="shared" si="281"/>
        <v>4.8445125209275819E-3</v>
      </c>
      <c r="AK106" s="38">
        <f t="shared" si="281"/>
        <v>5.3033452392062374E-3</v>
      </c>
      <c r="AL106" s="38">
        <f t="shared" si="281"/>
        <v>5.9383923080956625E-3</v>
      </c>
      <c r="AM106" s="38">
        <f t="shared" si="281"/>
        <v>3.7340903602749325E-3</v>
      </c>
      <c r="AN106" s="38">
        <f t="shared" si="281"/>
        <v>6.4291567159475305E-3</v>
      </c>
      <c r="AO106" s="38">
        <f t="shared" si="281"/>
        <v>1.9554109217550168E-3</v>
      </c>
      <c r="AP106" s="38">
        <f t="shared" si="281"/>
        <v>6.008613107001291E-3</v>
      </c>
      <c r="AQ106" s="38">
        <f t="shared" si="281"/>
        <v>1.3651074659068906E-2</v>
      </c>
      <c r="AR106" s="38">
        <f t="shared" si="281"/>
        <v>1.0759125887055592E-2</v>
      </c>
      <c r="AS106" s="38">
        <f t="shared" si="281"/>
        <v>2.1147288503064084E-3</v>
      </c>
      <c r="AT106" s="38">
        <f t="shared" si="281"/>
        <v>1.2388050608232977E-3</v>
      </c>
      <c r="AU106" s="38">
        <f t="shared" si="281"/>
        <v>1.6683507442050039E-3</v>
      </c>
      <c r="AV106" s="38">
        <f t="shared" si="281"/>
        <v>5.7428560633729208E-3</v>
      </c>
      <c r="AW106" s="38">
        <f t="shared" si="281"/>
        <v>4.2783113649255385E-3</v>
      </c>
      <c r="AX106" s="38">
        <f t="shared" si="281"/>
        <v>2.7079933941747286E-3</v>
      </c>
      <c r="AY106" s="38">
        <f t="shared" si="281"/>
        <v>1.9223917204577281E-3</v>
      </c>
      <c r="AZ106" s="38">
        <f t="shared" si="281"/>
        <v>3.0413411435442701E-3</v>
      </c>
      <c r="BA106" s="38">
        <f t="shared" si="281"/>
        <v>1.5322955614678545E-2</v>
      </c>
      <c r="BB106" s="38">
        <f t="shared" si="281"/>
        <v>1.5784263255850792E-2</v>
      </c>
      <c r="BC106" s="38">
        <f t="shared" si="281"/>
        <v>1.5046012889790154E-2</v>
      </c>
      <c r="BD106" s="38">
        <f t="shared" si="281"/>
        <v>3.7775862720529009E-3</v>
      </c>
      <c r="BE106" s="38">
        <f t="shared" si="281"/>
        <v>3.2172280143217672E-3</v>
      </c>
      <c r="BF106" s="38">
        <f t="shared" si="281"/>
        <v>2.6253381392009399E-3</v>
      </c>
      <c r="BG106" s="38">
        <f t="shared" si="281"/>
        <v>1.0539066977660117E-3</v>
      </c>
      <c r="BH106" s="38">
        <f t="shared" si="281"/>
        <v>5.7162534775522184E-4</v>
      </c>
      <c r="BI106" s="38">
        <f t="shared" si="281"/>
        <v>2.2245273628857696E-3</v>
      </c>
      <c r="BJ106" s="38">
        <f t="shared" si="281"/>
        <v>1.7328849249759952E-3</v>
      </c>
      <c r="BK106" s="38">
        <f t="shared" si="281"/>
        <v>1.706196250424183E-3</v>
      </c>
      <c r="BL106" s="38">
        <f t="shared" si="281"/>
        <v>1.2323048291818725E-3</v>
      </c>
      <c r="BM106" s="38">
        <f t="shared" si="281"/>
        <v>2.0110503024431117E-3</v>
      </c>
      <c r="BN106" s="38">
        <f t="shared" si="281"/>
        <v>2.1165755173661606E-3</v>
      </c>
      <c r="BO106" s="38">
        <f t="shared" si="281"/>
        <v>1.2273132711382317E-3</v>
      </c>
      <c r="BP106" s="38">
        <f t="shared" si="281"/>
        <v>8.3138051532386696E-4</v>
      </c>
      <c r="BQ106" s="38">
        <f t="shared" si="281"/>
        <v>2.1327434630469167E-3</v>
      </c>
      <c r="BR106" s="38">
        <f t="shared" ref="BR106:EC106" si="282">SUMIF($C$148:$C$269,$A106,BS$148:BS$269)/BS$271</f>
        <v>9.9833135807409824E-4</v>
      </c>
      <c r="BS106" s="38">
        <f t="shared" si="282"/>
        <v>1.0614196438868679E-3</v>
      </c>
      <c r="BT106" s="38">
        <f t="shared" si="282"/>
        <v>8.1477242015230277E-4</v>
      </c>
      <c r="BU106" s="38">
        <f t="shared" si="282"/>
        <v>8.6488827924773492E-4</v>
      </c>
      <c r="BV106" s="38">
        <f t="shared" si="282"/>
        <v>2.5981459701906349E-3</v>
      </c>
      <c r="BW106" s="38">
        <f t="shared" si="282"/>
        <v>1.3284162106431913E-3</v>
      </c>
      <c r="BX106" s="38">
        <f t="shared" si="282"/>
        <v>3.282122905027933E-3</v>
      </c>
      <c r="BY106" s="38">
        <f t="shared" si="282"/>
        <v>2.0832888729000701E-2</v>
      </c>
      <c r="BZ106" s="38">
        <f t="shared" si="282"/>
        <v>1.465503182811986E-2</v>
      </c>
      <c r="CA106" s="38">
        <f t="shared" si="282"/>
        <v>4.0599519572351729E-2</v>
      </c>
      <c r="CB106" s="38">
        <f t="shared" si="282"/>
        <v>1.809470460394734E-2</v>
      </c>
      <c r="CC106" s="38">
        <f t="shared" si="282"/>
        <v>6.2824506749740397E-2</v>
      </c>
      <c r="CD106" s="38">
        <f t="shared" si="282"/>
        <v>3.0620967140606091E-3</v>
      </c>
      <c r="CE106" s="38">
        <f t="shared" si="282"/>
        <v>2.9995121505015702E-3</v>
      </c>
      <c r="CF106" s="38">
        <f t="shared" si="282"/>
        <v>7.6279724863076498E-3</v>
      </c>
      <c r="CG106" s="38">
        <f t="shared" si="282"/>
        <v>1.7369069598240383E-3</v>
      </c>
      <c r="CH106" s="38">
        <f t="shared" si="282"/>
        <v>2.3602017026628955E-4</v>
      </c>
      <c r="CI106" s="38">
        <f t="shared" si="282"/>
        <v>1.8165736538502145E-4</v>
      </c>
      <c r="CJ106" s="38">
        <f t="shared" si="282"/>
        <v>2.3516807985262799E-4</v>
      </c>
      <c r="CK106" s="38">
        <f t="shared" si="282"/>
        <v>2.1758080825691272E-4</v>
      </c>
      <c r="CL106" s="38">
        <f t="shared" si="282"/>
        <v>1.7668251688086222E-4</v>
      </c>
      <c r="CM106" s="38">
        <f t="shared" si="282"/>
        <v>5.9446462824966633E-4</v>
      </c>
      <c r="CN106" s="38">
        <f t="shared" si="282"/>
        <v>0</v>
      </c>
      <c r="CO106" s="38">
        <f t="shared" si="282"/>
        <v>3.2738813596750256E-3</v>
      </c>
      <c r="CP106" s="38">
        <f t="shared" si="282"/>
        <v>1.2595051326515417E-2</v>
      </c>
      <c r="CQ106" s="38">
        <f t="shared" si="282"/>
        <v>1.336320805451433E-2</v>
      </c>
      <c r="CR106" s="38">
        <f t="shared" si="282"/>
        <v>1.195344395117702E-2</v>
      </c>
      <c r="CS106" s="38">
        <f t="shared" si="282"/>
        <v>8.5614383090014332E-3</v>
      </c>
      <c r="CT106" s="38">
        <f t="shared" si="282"/>
        <v>4.053529845106997E-2</v>
      </c>
      <c r="CU106" s="38">
        <f t="shared" si="282"/>
        <v>3.0086064458762714E-2</v>
      </c>
      <c r="CV106" s="38">
        <f t="shared" si="282"/>
        <v>5.2621614568675708E-2</v>
      </c>
      <c r="CW106" s="38">
        <f t="shared" si="282"/>
        <v>5.0874644524804271E-3</v>
      </c>
      <c r="CX106" s="38">
        <f t="shared" si="282"/>
        <v>2.4599621209372528E-3</v>
      </c>
      <c r="CY106" s="38">
        <f t="shared" si="282"/>
        <v>1.3444679461116415E-2</v>
      </c>
      <c r="CZ106" s="38">
        <f t="shared" si="282"/>
        <v>1.6453470164534702E-3</v>
      </c>
      <c r="DA106" s="38">
        <f t="shared" si="282"/>
        <v>2.8836381284426832E-4</v>
      </c>
      <c r="DB106" s="38">
        <f t="shared" si="282"/>
        <v>2.2227710545813782E-3</v>
      </c>
      <c r="DC106" s="38">
        <f t="shared" si="282"/>
        <v>5.2705277414319494E-3</v>
      </c>
      <c r="DD106" s="38">
        <f t="shared" si="282"/>
        <v>1.0263598345651803E-2</v>
      </c>
      <c r="DE106" s="38">
        <f t="shared" si="282"/>
        <v>2.1739130434782608E-2</v>
      </c>
      <c r="DF106" s="38">
        <f t="shared" si="282"/>
        <v>7.2239422084623322E-3</v>
      </c>
      <c r="DG106" s="38">
        <f t="shared" si="282"/>
        <v>0</v>
      </c>
      <c r="DH106" s="38">
        <f t="shared" si="282"/>
        <v>3.1374956285538237E-3</v>
      </c>
      <c r="DI106" s="38">
        <f t="shared" si="282"/>
        <v>1.6964484379906298E-3</v>
      </c>
      <c r="DJ106" s="38">
        <f t="shared" si="282"/>
        <v>4.9122959549633754E-3</v>
      </c>
      <c r="DK106" s="38">
        <f t="shared" si="282"/>
        <v>3.5723538767320432E-3</v>
      </c>
      <c r="DL106" s="38">
        <f t="shared" si="282"/>
        <v>2.9817697908067622E-4</v>
      </c>
      <c r="DM106" s="38">
        <f t="shared" si="282"/>
        <v>1.3623442728674275E-2</v>
      </c>
      <c r="DN106" s="38">
        <f t="shared" si="282"/>
        <v>0</v>
      </c>
      <c r="DO106" s="38">
        <f t="shared" si="282"/>
        <v>6.3949720162151244E-3</v>
      </c>
      <c r="DP106" s="38">
        <f t="shared" si="282"/>
        <v>9.0954474059102147E-3</v>
      </c>
      <c r="DQ106" s="38">
        <f t="shared" si="282"/>
        <v>1.7333281020547714E-3</v>
      </c>
      <c r="DR106" s="38">
        <f t="shared" si="282"/>
        <v>1.394229899611106E-2</v>
      </c>
      <c r="DS106" s="38">
        <f t="shared" si="282"/>
        <v>1.2365531542776526E-2</v>
      </c>
      <c r="DT106" s="38">
        <f t="shared" si="282"/>
        <v>1.0026067776218167E-2</v>
      </c>
      <c r="DU106" s="38">
        <f t="shared" si="282"/>
        <v>3.4828214951547809E-2</v>
      </c>
      <c r="DV106" s="38">
        <f t="shared" si="282"/>
        <v>2.1569489757304886E-2</v>
      </c>
      <c r="DW106" s="38">
        <f t="shared" si="282"/>
        <v>8.3472222222222229E-3</v>
      </c>
      <c r="DX106" s="38">
        <f t="shared" si="282"/>
        <v>1.1768066903020872E-2</v>
      </c>
      <c r="DY106" s="38">
        <f t="shared" si="282"/>
        <v>7.8156756628534971E-3</v>
      </c>
      <c r="DZ106" s="38">
        <f t="shared" si="282"/>
        <v>9.396834203089512E-3</v>
      </c>
      <c r="EA106" s="38">
        <f t="shared" si="282"/>
        <v>2.9697238786257438E-2</v>
      </c>
      <c r="EB106" s="38">
        <f t="shared" si="282"/>
        <v>3.8918833339694467E-2</v>
      </c>
      <c r="EC106" s="38">
        <f t="shared" si="282"/>
        <v>1.0682705022204288E-2</v>
      </c>
      <c r="ED106" s="38">
        <f t="shared" ref="ED106:EK106" si="283">SUMIF($C$148:$C$269,$A106,EE$148:EE$269)/EE$271</f>
        <v>2.007126044241217E-2</v>
      </c>
      <c r="EE106" s="38">
        <f t="shared" si="283"/>
        <v>9.3292192760848474E-3</v>
      </c>
      <c r="EF106" s="38">
        <f t="shared" si="283"/>
        <v>2.1398898983417205E-2</v>
      </c>
      <c r="EG106" s="38">
        <f t="shared" si="283"/>
        <v>5.0304051003082217E-3</v>
      </c>
      <c r="EH106" s="38">
        <f t="shared" si="283"/>
        <v>2.0131588357290998E-2</v>
      </c>
      <c r="EI106" s="38">
        <f t="shared" si="283"/>
        <v>3.3293776371308016E-2</v>
      </c>
      <c r="EJ106" s="38">
        <f t="shared" si="283"/>
        <v>0</v>
      </c>
      <c r="EK106" s="38">
        <f t="shared" si="283"/>
        <v>0</v>
      </c>
    </row>
    <row r="107" spans="1:141">
      <c r="A107" s="36" t="s">
        <v>55</v>
      </c>
      <c r="B107" s="37" t="s">
        <v>125</v>
      </c>
      <c r="C107" s="38">
        <f t="shared" si="259"/>
        <v>0</v>
      </c>
      <c r="D107" s="38">
        <f t="shared" ref="D107:E107" si="284">SUMIF($C$148:$C$269,$A107,E$148:E$269)/E$271</f>
        <v>0</v>
      </c>
      <c r="E107" s="38">
        <f t="shared" si="284"/>
        <v>0</v>
      </c>
      <c r="F107" s="38">
        <f t="shared" ref="F107:BQ107" si="285">SUMIF($C$148:$C$269,$A107,G$148:G$269)/G$271</f>
        <v>0</v>
      </c>
      <c r="G107" s="38">
        <f t="shared" si="285"/>
        <v>0</v>
      </c>
      <c r="H107" s="38">
        <f t="shared" si="285"/>
        <v>0</v>
      </c>
      <c r="I107" s="38">
        <f t="shared" si="285"/>
        <v>0</v>
      </c>
      <c r="J107" s="38">
        <f t="shared" si="285"/>
        <v>0</v>
      </c>
      <c r="K107" s="38">
        <f t="shared" si="285"/>
        <v>0</v>
      </c>
      <c r="L107" s="38">
        <f t="shared" si="285"/>
        <v>0</v>
      </c>
      <c r="M107" s="38">
        <f t="shared" si="285"/>
        <v>0</v>
      </c>
      <c r="N107" s="38">
        <f t="shared" si="285"/>
        <v>0</v>
      </c>
      <c r="O107" s="38">
        <f t="shared" si="285"/>
        <v>0</v>
      </c>
      <c r="P107" s="38">
        <f t="shared" si="285"/>
        <v>0</v>
      </c>
      <c r="Q107" s="38">
        <f t="shared" si="285"/>
        <v>0</v>
      </c>
      <c r="R107" s="38">
        <f t="shared" si="285"/>
        <v>0</v>
      </c>
      <c r="S107" s="38">
        <f t="shared" si="285"/>
        <v>0</v>
      </c>
      <c r="T107" s="38">
        <f t="shared" si="285"/>
        <v>0</v>
      </c>
      <c r="U107" s="38">
        <f t="shared" si="285"/>
        <v>0</v>
      </c>
      <c r="V107" s="38">
        <f t="shared" si="285"/>
        <v>0</v>
      </c>
      <c r="W107" s="38">
        <f t="shared" si="285"/>
        <v>0</v>
      </c>
      <c r="X107" s="38">
        <f t="shared" si="285"/>
        <v>0</v>
      </c>
      <c r="Y107" s="38">
        <f t="shared" si="285"/>
        <v>0</v>
      </c>
      <c r="Z107" s="38">
        <f t="shared" si="285"/>
        <v>0</v>
      </c>
      <c r="AA107" s="38">
        <f t="shared" si="285"/>
        <v>0</v>
      </c>
      <c r="AB107" s="38">
        <f t="shared" si="285"/>
        <v>0</v>
      </c>
      <c r="AC107" s="38">
        <f t="shared" si="285"/>
        <v>0</v>
      </c>
      <c r="AD107" s="38">
        <f t="shared" si="285"/>
        <v>0</v>
      </c>
      <c r="AE107" s="38">
        <f t="shared" si="285"/>
        <v>0</v>
      </c>
      <c r="AF107" s="38">
        <f t="shared" si="285"/>
        <v>0</v>
      </c>
      <c r="AG107" s="38">
        <f t="shared" si="285"/>
        <v>0</v>
      </c>
      <c r="AH107" s="38">
        <f t="shared" si="285"/>
        <v>0</v>
      </c>
      <c r="AI107" s="38">
        <f t="shared" si="285"/>
        <v>0</v>
      </c>
      <c r="AJ107" s="38">
        <f t="shared" si="285"/>
        <v>0</v>
      </c>
      <c r="AK107" s="38">
        <f t="shared" si="285"/>
        <v>0</v>
      </c>
      <c r="AL107" s="38">
        <f t="shared" si="285"/>
        <v>0</v>
      </c>
      <c r="AM107" s="38">
        <f t="shared" si="285"/>
        <v>0</v>
      </c>
      <c r="AN107" s="38">
        <f t="shared" si="285"/>
        <v>0</v>
      </c>
      <c r="AO107" s="38">
        <f t="shared" si="285"/>
        <v>0</v>
      </c>
      <c r="AP107" s="38">
        <f t="shared" si="285"/>
        <v>0</v>
      </c>
      <c r="AQ107" s="38">
        <f t="shared" si="285"/>
        <v>0</v>
      </c>
      <c r="AR107" s="38">
        <f t="shared" si="285"/>
        <v>0</v>
      </c>
      <c r="AS107" s="38">
        <f t="shared" si="285"/>
        <v>0</v>
      </c>
      <c r="AT107" s="38">
        <f t="shared" si="285"/>
        <v>0</v>
      </c>
      <c r="AU107" s="38">
        <f t="shared" si="285"/>
        <v>0</v>
      </c>
      <c r="AV107" s="38">
        <f t="shared" si="285"/>
        <v>0</v>
      </c>
      <c r="AW107" s="38">
        <f t="shared" si="285"/>
        <v>0</v>
      </c>
      <c r="AX107" s="38">
        <f t="shared" si="285"/>
        <v>0</v>
      </c>
      <c r="AY107" s="38">
        <f t="shared" si="285"/>
        <v>0</v>
      </c>
      <c r="AZ107" s="38">
        <f t="shared" si="285"/>
        <v>0</v>
      </c>
      <c r="BA107" s="38">
        <f t="shared" si="285"/>
        <v>0</v>
      </c>
      <c r="BB107" s="38">
        <f t="shared" si="285"/>
        <v>0</v>
      </c>
      <c r="BC107" s="38">
        <f t="shared" si="285"/>
        <v>0</v>
      </c>
      <c r="BD107" s="38">
        <f t="shared" si="285"/>
        <v>0</v>
      </c>
      <c r="BE107" s="38">
        <f t="shared" si="285"/>
        <v>0</v>
      </c>
      <c r="BF107" s="38">
        <f t="shared" si="285"/>
        <v>0</v>
      </c>
      <c r="BG107" s="38">
        <f t="shared" si="285"/>
        <v>0</v>
      </c>
      <c r="BH107" s="38">
        <f t="shared" si="285"/>
        <v>0</v>
      </c>
      <c r="BI107" s="38">
        <f t="shared" si="285"/>
        <v>0</v>
      </c>
      <c r="BJ107" s="38">
        <f t="shared" si="285"/>
        <v>0</v>
      </c>
      <c r="BK107" s="38">
        <f t="shared" si="285"/>
        <v>0</v>
      </c>
      <c r="BL107" s="38">
        <f t="shared" si="285"/>
        <v>0</v>
      </c>
      <c r="BM107" s="38">
        <f t="shared" si="285"/>
        <v>0</v>
      </c>
      <c r="BN107" s="38">
        <f t="shared" si="285"/>
        <v>0</v>
      </c>
      <c r="BO107" s="38">
        <f t="shared" si="285"/>
        <v>0</v>
      </c>
      <c r="BP107" s="38">
        <f t="shared" si="285"/>
        <v>0</v>
      </c>
      <c r="BQ107" s="38">
        <f t="shared" si="285"/>
        <v>0</v>
      </c>
      <c r="BR107" s="38">
        <f t="shared" ref="BR107:EC107" si="286">SUMIF($C$148:$C$269,$A107,BS$148:BS$269)/BS$271</f>
        <v>0</v>
      </c>
      <c r="BS107" s="38">
        <f t="shared" si="286"/>
        <v>0</v>
      </c>
      <c r="BT107" s="38">
        <f t="shared" si="286"/>
        <v>0</v>
      </c>
      <c r="BU107" s="38">
        <f t="shared" si="286"/>
        <v>0</v>
      </c>
      <c r="BV107" s="38">
        <f t="shared" si="286"/>
        <v>0</v>
      </c>
      <c r="BW107" s="38">
        <f t="shared" si="286"/>
        <v>0</v>
      </c>
      <c r="BX107" s="38">
        <f t="shared" si="286"/>
        <v>0</v>
      </c>
      <c r="BY107" s="38">
        <f t="shared" si="286"/>
        <v>0</v>
      </c>
      <c r="BZ107" s="38">
        <f t="shared" si="286"/>
        <v>0</v>
      </c>
      <c r="CA107" s="38">
        <f t="shared" si="286"/>
        <v>0</v>
      </c>
      <c r="CB107" s="38">
        <f t="shared" si="286"/>
        <v>0</v>
      </c>
      <c r="CC107" s="38">
        <f t="shared" si="286"/>
        <v>0</v>
      </c>
      <c r="CD107" s="38">
        <f t="shared" si="286"/>
        <v>0</v>
      </c>
      <c r="CE107" s="38">
        <f t="shared" si="286"/>
        <v>0</v>
      </c>
      <c r="CF107" s="38">
        <f t="shared" si="286"/>
        <v>0</v>
      </c>
      <c r="CG107" s="38">
        <f t="shared" si="286"/>
        <v>0</v>
      </c>
      <c r="CH107" s="38">
        <f t="shared" si="286"/>
        <v>0</v>
      </c>
      <c r="CI107" s="38">
        <f t="shared" si="286"/>
        <v>0</v>
      </c>
      <c r="CJ107" s="38">
        <f t="shared" si="286"/>
        <v>0</v>
      </c>
      <c r="CK107" s="38">
        <f t="shared" si="286"/>
        <v>0</v>
      </c>
      <c r="CL107" s="38">
        <f t="shared" si="286"/>
        <v>0</v>
      </c>
      <c r="CM107" s="38">
        <f t="shared" si="286"/>
        <v>0</v>
      </c>
      <c r="CN107" s="38">
        <f t="shared" si="286"/>
        <v>0</v>
      </c>
      <c r="CO107" s="38">
        <f t="shared" si="286"/>
        <v>0</v>
      </c>
      <c r="CP107" s="38">
        <f t="shared" si="286"/>
        <v>0</v>
      </c>
      <c r="CQ107" s="38">
        <f t="shared" si="286"/>
        <v>0</v>
      </c>
      <c r="CR107" s="38">
        <f t="shared" si="286"/>
        <v>0</v>
      </c>
      <c r="CS107" s="38">
        <f t="shared" si="286"/>
        <v>0</v>
      </c>
      <c r="CT107" s="38">
        <f t="shared" si="286"/>
        <v>0</v>
      </c>
      <c r="CU107" s="38">
        <f t="shared" si="286"/>
        <v>0</v>
      </c>
      <c r="CV107" s="38">
        <f t="shared" si="286"/>
        <v>0</v>
      </c>
      <c r="CW107" s="38">
        <f t="shared" si="286"/>
        <v>0</v>
      </c>
      <c r="CX107" s="38">
        <f t="shared" si="286"/>
        <v>0</v>
      </c>
      <c r="CY107" s="38">
        <f t="shared" si="286"/>
        <v>0</v>
      </c>
      <c r="CZ107" s="38">
        <f t="shared" si="286"/>
        <v>0</v>
      </c>
      <c r="DA107" s="38">
        <f t="shared" si="286"/>
        <v>0</v>
      </c>
      <c r="DB107" s="38">
        <f t="shared" si="286"/>
        <v>0</v>
      </c>
      <c r="DC107" s="38">
        <f t="shared" si="286"/>
        <v>0</v>
      </c>
      <c r="DD107" s="38">
        <f t="shared" si="286"/>
        <v>0</v>
      </c>
      <c r="DE107" s="38">
        <f t="shared" si="286"/>
        <v>0</v>
      </c>
      <c r="DF107" s="38">
        <f t="shared" si="286"/>
        <v>0</v>
      </c>
      <c r="DG107" s="38">
        <f t="shared" si="286"/>
        <v>0</v>
      </c>
      <c r="DH107" s="38">
        <f t="shared" si="286"/>
        <v>0</v>
      </c>
      <c r="DI107" s="38">
        <f t="shared" si="286"/>
        <v>0</v>
      </c>
      <c r="DJ107" s="38">
        <f t="shared" si="286"/>
        <v>0</v>
      </c>
      <c r="DK107" s="38">
        <f t="shared" si="286"/>
        <v>0</v>
      </c>
      <c r="DL107" s="38">
        <f t="shared" si="286"/>
        <v>0</v>
      </c>
      <c r="DM107" s="38">
        <f t="shared" si="286"/>
        <v>0</v>
      </c>
      <c r="DN107" s="38">
        <f t="shared" si="286"/>
        <v>0</v>
      </c>
      <c r="DO107" s="38">
        <f t="shared" si="286"/>
        <v>0</v>
      </c>
      <c r="DP107" s="38">
        <f t="shared" si="286"/>
        <v>0</v>
      </c>
      <c r="DQ107" s="38">
        <f t="shared" si="286"/>
        <v>0</v>
      </c>
      <c r="DR107" s="38">
        <f t="shared" si="286"/>
        <v>0</v>
      </c>
      <c r="DS107" s="38">
        <f t="shared" si="286"/>
        <v>0</v>
      </c>
      <c r="DT107" s="38">
        <f t="shared" si="286"/>
        <v>0</v>
      </c>
      <c r="DU107" s="38">
        <f t="shared" si="286"/>
        <v>0</v>
      </c>
      <c r="DV107" s="38">
        <f t="shared" si="286"/>
        <v>0</v>
      </c>
      <c r="DW107" s="38">
        <f t="shared" si="286"/>
        <v>0</v>
      </c>
      <c r="DX107" s="38">
        <f t="shared" si="286"/>
        <v>0</v>
      </c>
      <c r="DY107" s="38">
        <f t="shared" si="286"/>
        <v>0</v>
      </c>
      <c r="DZ107" s="38">
        <f t="shared" si="286"/>
        <v>0</v>
      </c>
      <c r="EA107" s="38">
        <f t="shared" si="286"/>
        <v>0</v>
      </c>
      <c r="EB107" s="38">
        <f t="shared" si="286"/>
        <v>0</v>
      </c>
      <c r="EC107" s="38">
        <f t="shared" si="286"/>
        <v>0</v>
      </c>
      <c r="ED107" s="38">
        <f t="shared" ref="ED107:EK107" si="287">SUMIF($C$148:$C$269,$A107,EE$148:EE$269)/EE$271</f>
        <v>0</v>
      </c>
      <c r="EE107" s="38">
        <f t="shared" si="287"/>
        <v>0</v>
      </c>
      <c r="EF107" s="38">
        <f t="shared" si="287"/>
        <v>0</v>
      </c>
      <c r="EG107" s="38">
        <f t="shared" si="287"/>
        <v>0</v>
      </c>
      <c r="EH107" s="38">
        <f t="shared" si="287"/>
        <v>0</v>
      </c>
      <c r="EI107" s="38">
        <f t="shared" si="287"/>
        <v>0</v>
      </c>
      <c r="EJ107" s="38">
        <f t="shared" si="287"/>
        <v>0</v>
      </c>
      <c r="EK107" s="38">
        <f t="shared" si="287"/>
        <v>0</v>
      </c>
    </row>
    <row r="108" spans="1:141">
      <c r="A108" s="36" t="s">
        <v>56</v>
      </c>
      <c r="B108" s="37" t="s">
        <v>754</v>
      </c>
      <c r="C108" s="38">
        <f t="shared" si="259"/>
        <v>0</v>
      </c>
      <c r="D108" s="38">
        <f t="shared" ref="D108:E108" si="288">SUMIF($C$148:$C$269,$A108,E$148:E$269)/E$271</f>
        <v>0</v>
      </c>
      <c r="E108" s="38">
        <f t="shared" si="288"/>
        <v>0</v>
      </c>
      <c r="F108" s="38">
        <f t="shared" ref="F108:BQ108" si="289">SUMIF($C$148:$C$269,$A108,G$148:G$269)/G$271</f>
        <v>0</v>
      </c>
      <c r="G108" s="38">
        <f t="shared" si="289"/>
        <v>0</v>
      </c>
      <c r="H108" s="38">
        <f t="shared" si="289"/>
        <v>0</v>
      </c>
      <c r="I108" s="38">
        <f t="shared" si="289"/>
        <v>0</v>
      </c>
      <c r="J108" s="38">
        <f t="shared" si="289"/>
        <v>0</v>
      </c>
      <c r="K108" s="38">
        <f t="shared" si="289"/>
        <v>0</v>
      </c>
      <c r="L108" s="38">
        <f t="shared" si="289"/>
        <v>0</v>
      </c>
      <c r="M108" s="38">
        <f t="shared" si="289"/>
        <v>0</v>
      </c>
      <c r="N108" s="38">
        <f t="shared" si="289"/>
        <v>0</v>
      </c>
      <c r="O108" s="38">
        <f t="shared" si="289"/>
        <v>0</v>
      </c>
      <c r="P108" s="38">
        <f t="shared" si="289"/>
        <v>0</v>
      </c>
      <c r="Q108" s="38">
        <f t="shared" si="289"/>
        <v>0</v>
      </c>
      <c r="R108" s="38">
        <f t="shared" si="289"/>
        <v>0</v>
      </c>
      <c r="S108" s="38">
        <f t="shared" si="289"/>
        <v>0</v>
      </c>
      <c r="T108" s="38">
        <f t="shared" si="289"/>
        <v>0</v>
      </c>
      <c r="U108" s="38">
        <f t="shared" si="289"/>
        <v>0</v>
      </c>
      <c r="V108" s="38">
        <f t="shared" si="289"/>
        <v>0</v>
      </c>
      <c r="W108" s="38">
        <f t="shared" si="289"/>
        <v>0</v>
      </c>
      <c r="X108" s="38">
        <f t="shared" si="289"/>
        <v>0</v>
      </c>
      <c r="Y108" s="38">
        <f t="shared" si="289"/>
        <v>0</v>
      </c>
      <c r="Z108" s="38">
        <f t="shared" si="289"/>
        <v>0</v>
      </c>
      <c r="AA108" s="38">
        <f t="shared" si="289"/>
        <v>0</v>
      </c>
      <c r="AB108" s="38">
        <f t="shared" si="289"/>
        <v>0</v>
      </c>
      <c r="AC108" s="38">
        <f t="shared" si="289"/>
        <v>0</v>
      </c>
      <c r="AD108" s="38">
        <f t="shared" si="289"/>
        <v>0</v>
      </c>
      <c r="AE108" s="38">
        <f t="shared" si="289"/>
        <v>0</v>
      </c>
      <c r="AF108" s="38">
        <f t="shared" si="289"/>
        <v>0</v>
      </c>
      <c r="AG108" s="38">
        <f t="shared" si="289"/>
        <v>0</v>
      </c>
      <c r="AH108" s="38">
        <f t="shared" si="289"/>
        <v>0</v>
      </c>
      <c r="AI108" s="38">
        <f t="shared" si="289"/>
        <v>0</v>
      </c>
      <c r="AJ108" s="38">
        <f t="shared" si="289"/>
        <v>0</v>
      </c>
      <c r="AK108" s="38">
        <f t="shared" si="289"/>
        <v>0</v>
      </c>
      <c r="AL108" s="38">
        <f t="shared" si="289"/>
        <v>0</v>
      </c>
      <c r="AM108" s="38">
        <f t="shared" si="289"/>
        <v>0</v>
      </c>
      <c r="AN108" s="38">
        <f t="shared" si="289"/>
        <v>0</v>
      </c>
      <c r="AO108" s="38">
        <f t="shared" si="289"/>
        <v>0</v>
      </c>
      <c r="AP108" s="38">
        <f t="shared" si="289"/>
        <v>0</v>
      </c>
      <c r="AQ108" s="38">
        <f t="shared" si="289"/>
        <v>0</v>
      </c>
      <c r="AR108" s="38">
        <f t="shared" si="289"/>
        <v>0</v>
      </c>
      <c r="AS108" s="38">
        <f t="shared" si="289"/>
        <v>0</v>
      </c>
      <c r="AT108" s="38">
        <f t="shared" si="289"/>
        <v>0</v>
      </c>
      <c r="AU108" s="38">
        <f t="shared" si="289"/>
        <v>0</v>
      </c>
      <c r="AV108" s="38">
        <f t="shared" si="289"/>
        <v>0</v>
      </c>
      <c r="AW108" s="38">
        <f t="shared" si="289"/>
        <v>0</v>
      </c>
      <c r="AX108" s="38">
        <f t="shared" si="289"/>
        <v>0</v>
      </c>
      <c r="AY108" s="38">
        <f t="shared" si="289"/>
        <v>0</v>
      </c>
      <c r="AZ108" s="38">
        <f t="shared" si="289"/>
        <v>0</v>
      </c>
      <c r="BA108" s="38">
        <f t="shared" si="289"/>
        <v>0</v>
      </c>
      <c r="BB108" s="38">
        <f t="shared" si="289"/>
        <v>0</v>
      </c>
      <c r="BC108" s="38">
        <f t="shared" si="289"/>
        <v>0</v>
      </c>
      <c r="BD108" s="38">
        <f t="shared" si="289"/>
        <v>0</v>
      </c>
      <c r="BE108" s="38">
        <f t="shared" si="289"/>
        <v>0</v>
      </c>
      <c r="BF108" s="38">
        <f t="shared" si="289"/>
        <v>0</v>
      </c>
      <c r="BG108" s="38">
        <f t="shared" si="289"/>
        <v>0</v>
      </c>
      <c r="BH108" s="38">
        <f t="shared" si="289"/>
        <v>0</v>
      </c>
      <c r="BI108" s="38">
        <f t="shared" si="289"/>
        <v>0</v>
      </c>
      <c r="BJ108" s="38">
        <f t="shared" si="289"/>
        <v>0</v>
      </c>
      <c r="BK108" s="38">
        <f t="shared" si="289"/>
        <v>0</v>
      </c>
      <c r="BL108" s="38">
        <f t="shared" si="289"/>
        <v>0</v>
      </c>
      <c r="BM108" s="38">
        <f t="shared" si="289"/>
        <v>0</v>
      </c>
      <c r="BN108" s="38">
        <f t="shared" si="289"/>
        <v>0</v>
      </c>
      <c r="BO108" s="38">
        <f t="shared" si="289"/>
        <v>0</v>
      </c>
      <c r="BP108" s="38">
        <f t="shared" si="289"/>
        <v>0</v>
      </c>
      <c r="BQ108" s="38">
        <f t="shared" si="289"/>
        <v>0</v>
      </c>
      <c r="BR108" s="38">
        <f t="shared" ref="BR108:EC108" si="290">SUMIF($C$148:$C$269,$A108,BS$148:BS$269)/BS$271</f>
        <v>0</v>
      </c>
      <c r="BS108" s="38">
        <f t="shared" si="290"/>
        <v>0</v>
      </c>
      <c r="BT108" s="38">
        <f t="shared" si="290"/>
        <v>0</v>
      </c>
      <c r="BU108" s="38">
        <f t="shared" si="290"/>
        <v>0</v>
      </c>
      <c r="BV108" s="38">
        <f t="shared" si="290"/>
        <v>0</v>
      </c>
      <c r="BW108" s="38">
        <f t="shared" si="290"/>
        <v>0</v>
      </c>
      <c r="BX108" s="38">
        <f t="shared" si="290"/>
        <v>0</v>
      </c>
      <c r="BY108" s="38">
        <f t="shared" si="290"/>
        <v>0</v>
      </c>
      <c r="BZ108" s="38">
        <f t="shared" si="290"/>
        <v>0</v>
      </c>
      <c r="CA108" s="38">
        <f t="shared" si="290"/>
        <v>0</v>
      </c>
      <c r="CB108" s="38">
        <f t="shared" si="290"/>
        <v>0</v>
      </c>
      <c r="CC108" s="38">
        <f t="shared" si="290"/>
        <v>0</v>
      </c>
      <c r="CD108" s="38">
        <f t="shared" si="290"/>
        <v>0</v>
      </c>
      <c r="CE108" s="38">
        <f t="shared" si="290"/>
        <v>0</v>
      </c>
      <c r="CF108" s="38">
        <f t="shared" si="290"/>
        <v>0</v>
      </c>
      <c r="CG108" s="38">
        <f t="shared" si="290"/>
        <v>0</v>
      </c>
      <c r="CH108" s="38">
        <f t="shared" si="290"/>
        <v>0</v>
      </c>
      <c r="CI108" s="38">
        <f t="shared" si="290"/>
        <v>0</v>
      </c>
      <c r="CJ108" s="38">
        <f t="shared" si="290"/>
        <v>0</v>
      </c>
      <c r="CK108" s="38">
        <f t="shared" si="290"/>
        <v>0</v>
      </c>
      <c r="CL108" s="38">
        <f t="shared" si="290"/>
        <v>0</v>
      </c>
      <c r="CM108" s="38">
        <f t="shared" si="290"/>
        <v>0</v>
      </c>
      <c r="CN108" s="38">
        <f t="shared" si="290"/>
        <v>0</v>
      </c>
      <c r="CO108" s="38">
        <f t="shared" si="290"/>
        <v>0</v>
      </c>
      <c r="CP108" s="38">
        <f t="shared" si="290"/>
        <v>0</v>
      </c>
      <c r="CQ108" s="38">
        <f t="shared" si="290"/>
        <v>0</v>
      </c>
      <c r="CR108" s="38">
        <f t="shared" si="290"/>
        <v>0</v>
      </c>
      <c r="CS108" s="38">
        <f t="shared" si="290"/>
        <v>0</v>
      </c>
      <c r="CT108" s="38">
        <f t="shared" si="290"/>
        <v>0</v>
      </c>
      <c r="CU108" s="38">
        <f t="shared" si="290"/>
        <v>0</v>
      </c>
      <c r="CV108" s="38">
        <f t="shared" si="290"/>
        <v>0</v>
      </c>
      <c r="CW108" s="38">
        <f t="shared" si="290"/>
        <v>0</v>
      </c>
      <c r="CX108" s="38">
        <f t="shared" si="290"/>
        <v>0</v>
      </c>
      <c r="CY108" s="38">
        <f t="shared" si="290"/>
        <v>0</v>
      </c>
      <c r="CZ108" s="38">
        <f t="shared" si="290"/>
        <v>0</v>
      </c>
      <c r="DA108" s="38">
        <f t="shared" si="290"/>
        <v>0</v>
      </c>
      <c r="DB108" s="38">
        <f t="shared" si="290"/>
        <v>0</v>
      </c>
      <c r="DC108" s="38">
        <f t="shared" si="290"/>
        <v>0</v>
      </c>
      <c r="DD108" s="38">
        <f t="shared" si="290"/>
        <v>0</v>
      </c>
      <c r="DE108" s="38">
        <f t="shared" si="290"/>
        <v>0</v>
      </c>
      <c r="DF108" s="38">
        <f t="shared" si="290"/>
        <v>0</v>
      </c>
      <c r="DG108" s="38">
        <f t="shared" si="290"/>
        <v>0</v>
      </c>
      <c r="DH108" s="38">
        <f t="shared" si="290"/>
        <v>0</v>
      </c>
      <c r="DI108" s="38">
        <f t="shared" si="290"/>
        <v>0</v>
      </c>
      <c r="DJ108" s="38">
        <f t="shared" si="290"/>
        <v>0</v>
      </c>
      <c r="DK108" s="38">
        <f t="shared" si="290"/>
        <v>0</v>
      </c>
      <c r="DL108" s="38">
        <f t="shared" si="290"/>
        <v>0</v>
      </c>
      <c r="DM108" s="38">
        <f t="shared" si="290"/>
        <v>0</v>
      </c>
      <c r="DN108" s="38">
        <f t="shared" si="290"/>
        <v>0</v>
      </c>
      <c r="DO108" s="38">
        <f t="shared" si="290"/>
        <v>0</v>
      </c>
      <c r="DP108" s="38">
        <f t="shared" si="290"/>
        <v>0</v>
      </c>
      <c r="DQ108" s="38">
        <f t="shared" si="290"/>
        <v>0</v>
      </c>
      <c r="DR108" s="38">
        <f t="shared" si="290"/>
        <v>0</v>
      </c>
      <c r="DS108" s="38">
        <f t="shared" si="290"/>
        <v>0</v>
      </c>
      <c r="DT108" s="38">
        <f t="shared" si="290"/>
        <v>0</v>
      </c>
      <c r="DU108" s="38">
        <f t="shared" si="290"/>
        <v>0</v>
      </c>
      <c r="DV108" s="38">
        <f t="shared" si="290"/>
        <v>0</v>
      </c>
      <c r="DW108" s="38">
        <f t="shared" si="290"/>
        <v>0</v>
      </c>
      <c r="DX108" s="38">
        <f t="shared" si="290"/>
        <v>0</v>
      </c>
      <c r="DY108" s="38">
        <f t="shared" si="290"/>
        <v>0</v>
      </c>
      <c r="DZ108" s="38">
        <f t="shared" si="290"/>
        <v>0</v>
      </c>
      <c r="EA108" s="38">
        <f t="shared" si="290"/>
        <v>0</v>
      </c>
      <c r="EB108" s="38">
        <f t="shared" si="290"/>
        <v>0</v>
      </c>
      <c r="EC108" s="38">
        <f t="shared" si="290"/>
        <v>0</v>
      </c>
      <c r="ED108" s="38">
        <f t="shared" ref="ED108:EK108" si="291">SUMIF($C$148:$C$269,$A108,EE$148:EE$269)/EE$271</f>
        <v>0</v>
      </c>
      <c r="EE108" s="38">
        <f t="shared" si="291"/>
        <v>0</v>
      </c>
      <c r="EF108" s="38">
        <f t="shared" si="291"/>
        <v>0</v>
      </c>
      <c r="EG108" s="38">
        <f t="shared" si="291"/>
        <v>0</v>
      </c>
      <c r="EH108" s="38">
        <f t="shared" si="291"/>
        <v>0</v>
      </c>
      <c r="EI108" s="38">
        <f t="shared" si="291"/>
        <v>0</v>
      </c>
      <c r="EJ108" s="38">
        <f t="shared" si="291"/>
        <v>0</v>
      </c>
      <c r="EK108" s="38">
        <f t="shared" si="291"/>
        <v>0</v>
      </c>
    </row>
    <row r="109" spans="1:141">
      <c r="A109" s="39" t="s">
        <v>57</v>
      </c>
      <c r="B109" s="40" t="s">
        <v>126</v>
      </c>
      <c r="C109" s="41">
        <f t="shared" si="259"/>
        <v>0</v>
      </c>
      <c r="D109" s="41">
        <f t="shared" ref="D109:E109" si="292">SUMIF($C$148:$C$269,$A109,E$148:E$269)/E$271</f>
        <v>0</v>
      </c>
      <c r="E109" s="41">
        <f t="shared" si="292"/>
        <v>0</v>
      </c>
      <c r="F109" s="41">
        <f t="shared" ref="F109:BQ109" si="293">SUMIF($C$148:$C$269,$A109,G$148:G$269)/G$271</f>
        <v>0</v>
      </c>
      <c r="G109" s="41">
        <f t="shared" si="293"/>
        <v>0</v>
      </c>
      <c r="H109" s="41">
        <f t="shared" si="293"/>
        <v>0</v>
      </c>
      <c r="I109" s="41">
        <f t="shared" si="293"/>
        <v>0</v>
      </c>
      <c r="J109" s="41">
        <f t="shared" si="293"/>
        <v>0</v>
      </c>
      <c r="K109" s="41">
        <f t="shared" si="293"/>
        <v>0</v>
      </c>
      <c r="L109" s="41">
        <f t="shared" si="293"/>
        <v>0</v>
      </c>
      <c r="M109" s="41">
        <f t="shared" si="293"/>
        <v>0</v>
      </c>
      <c r="N109" s="41">
        <f t="shared" si="293"/>
        <v>0</v>
      </c>
      <c r="O109" s="41">
        <f t="shared" si="293"/>
        <v>0</v>
      </c>
      <c r="P109" s="41">
        <f t="shared" si="293"/>
        <v>0</v>
      </c>
      <c r="Q109" s="41">
        <f t="shared" si="293"/>
        <v>0</v>
      </c>
      <c r="R109" s="41">
        <f t="shared" si="293"/>
        <v>0</v>
      </c>
      <c r="S109" s="41">
        <f t="shared" si="293"/>
        <v>0</v>
      </c>
      <c r="T109" s="41">
        <f t="shared" si="293"/>
        <v>0</v>
      </c>
      <c r="U109" s="41">
        <f t="shared" si="293"/>
        <v>0</v>
      </c>
      <c r="V109" s="41">
        <f t="shared" si="293"/>
        <v>0</v>
      </c>
      <c r="W109" s="41">
        <f t="shared" si="293"/>
        <v>0</v>
      </c>
      <c r="X109" s="41">
        <f t="shared" si="293"/>
        <v>0</v>
      </c>
      <c r="Y109" s="41">
        <f t="shared" si="293"/>
        <v>0</v>
      </c>
      <c r="Z109" s="41">
        <f t="shared" si="293"/>
        <v>0</v>
      </c>
      <c r="AA109" s="41">
        <f t="shared" si="293"/>
        <v>0</v>
      </c>
      <c r="AB109" s="41">
        <f t="shared" si="293"/>
        <v>0</v>
      </c>
      <c r="AC109" s="41">
        <f t="shared" si="293"/>
        <v>0</v>
      </c>
      <c r="AD109" s="41">
        <f t="shared" si="293"/>
        <v>0</v>
      </c>
      <c r="AE109" s="41">
        <f t="shared" si="293"/>
        <v>0</v>
      </c>
      <c r="AF109" s="41">
        <f t="shared" si="293"/>
        <v>0</v>
      </c>
      <c r="AG109" s="41">
        <f t="shared" si="293"/>
        <v>0</v>
      </c>
      <c r="AH109" s="41">
        <f t="shared" si="293"/>
        <v>0</v>
      </c>
      <c r="AI109" s="41">
        <f t="shared" si="293"/>
        <v>0</v>
      </c>
      <c r="AJ109" s="41">
        <f t="shared" si="293"/>
        <v>0</v>
      </c>
      <c r="AK109" s="41">
        <f t="shared" si="293"/>
        <v>0</v>
      </c>
      <c r="AL109" s="41">
        <f t="shared" si="293"/>
        <v>0</v>
      </c>
      <c r="AM109" s="41">
        <f t="shared" si="293"/>
        <v>0</v>
      </c>
      <c r="AN109" s="41">
        <f t="shared" si="293"/>
        <v>0</v>
      </c>
      <c r="AO109" s="41">
        <f t="shared" si="293"/>
        <v>0</v>
      </c>
      <c r="AP109" s="41">
        <f t="shared" si="293"/>
        <v>0</v>
      </c>
      <c r="AQ109" s="41">
        <f t="shared" si="293"/>
        <v>0</v>
      </c>
      <c r="AR109" s="41">
        <f t="shared" si="293"/>
        <v>0</v>
      </c>
      <c r="AS109" s="41">
        <f t="shared" si="293"/>
        <v>0</v>
      </c>
      <c r="AT109" s="41">
        <f t="shared" si="293"/>
        <v>0</v>
      </c>
      <c r="AU109" s="41">
        <f t="shared" si="293"/>
        <v>0</v>
      </c>
      <c r="AV109" s="41">
        <f t="shared" si="293"/>
        <v>0</v>
      </c>
      <c r="AW109" s="41">
        <f t="shared" si="293"/>
        <v>0</v>
      </c>
      <c r="AX109" s="41">
        <f t="shared" si="293"/>
        <v>0</v>
      </c>
      <c r="AY109" s="41">
        <f t="shared" si="293"/>
        <v>0</v>
      </c>
      <c r="AZ109" s="41">
        <f t="shared" si="293"/>
        <v>0</v>
      </c>
      <c r="BA109" s="41">
        <f t="shared" si="293"/>
        <v>0</v>
      </c>
      <c r="BB109" s="41">
        <f t="shared" si="293"/>
        <v>0</v>
      </c>
      <c r="BC109" s="41">
        <f t="shared" si="293"/>
        <v>0</v>
      </c>
      <c r="BD109" s="41">
        <f t="shared" si="293"/>
        <v>0</v>
      </c>
      <c r="BE109" s="41">
        <f t="shared" si="293"/>
        <v>0</v>
      </c>
      <c r="BF109" s="41">
        <f t="shared" si="293"/>
        <v>0</v>
      </c>
      <c r="BG109" s="41">
        <f t="shared" si="293"/>
        <v>0</v>
      </c>
      <c r="BH109" s="41">
        <f t="shared" si="293"/>
        <v>0</v>
      </c>
      <c r="BI109" s="41">
        <f t="shared" si="293"/>
        <v>0</v>
      </c>
      <c r="BJ109" s="41">
        <f t="shared" si="293"/>
        <v>0</v>
      </c>
      <c r="BK109" s="41">
        <f t="shared" si="293"/>
        <v>0</v>
      </c>
      <c r="BL109" s="41">
        <f t="shared" si="293"/>
        <v>0</v>
      </c>
      <c r="BM109" s="41">
        <f t="shared" si="293"/>
        <v>0</v>
      </c>
      <c r="BN109" s="41">
        <f t="shared" si="293"/>
        <v>0</v>
      </c>
      <c r="BO109" s="41">
        <f t="shared" si="293"/>
        <v>0</v>
      </c>
      <c r="BP109" s="41">
        <f t="shared" si="293"/>
        <v>0</v>
      </c>
      <c r="BQ109" s="41">
        <f t="shared" si="293"/>
        <v>0</v>
      </c>
      <c r="BR109" s="41">
        <f t="shared" ref="BR109:EC109" si="294">SUMIF($C$148:$C$269,$A109,BS$148:BS$269)/BS$271</f>
        <v>0</v>
      </c>
      <c r="BS109" s="41">
        <f t="shared" si="294"/>
        <v>0</v>
      </c>
      <c r="BT109" s="41">
        <f t="shared" si="294"/>
        <v>0</v>
      </c>
      <c r="BU109" s="41">
        <f t="shared" si="294"/>
        <v>0</v>
      </c>
      <c r="BV109" s="41">
        <f t="shared" si="294"/>
        <v>0</v>
      </c>
      <c r="BW109" s="41">
        <f t="shared" si="294"/>
        <v>0</v>
      </c>
      <c r="BX109" s="41">
        <f t="shared" si="294"/>
        <v>0</v>
      </c>
      <c r="BY109" s="41">
        <f t="shared" si="294"/>
        <v>0</v>
      </c>
      <c r="BZ109" s="41">
        <f t="shared" si="294"/>
        <v>0</v>
      </c>
      <c r="CA109" s="41">
        <f t="shared" si="294"/>
        <v>0</v>
      </c>
      <c r="CB109" s="41">
        <f t="shared" si="294"/>
        <v>0</v>
      </c>
      <c r="CC109" s="41">
        <f t="shared" si="294"/>
        <v>0</v>
      </c>
      <c r="CD109" s="41">
        <f t="shared" si="294"/>
        <v>0</v>
      </c>
      <c r="CE109" s="41">
        <f t="shared" si="294"/>
        <v>0</v>
      </c>
      <c r="CF109" s="41">
        <f t="shared" si="294"/>
        <v>0</v>
      </c>
      <c r="CG109" s="41">
        <f t="shared" si="294"/>
        <v>0</v>
      </c>
      <c r="CH109" s="41">
        <f t="shared" si="294"/>
        <v>0</v>
      </c>
      <c r="CI109" s="41">
        <f t="shared" si="294"/>
        <v>0</v>
      </c>
      <c r="CJ109" s="41">
        <f t="shared" si="294"/>
        <v>0</v>
      </c>
      <c r="CK109" s="41">
        <f t="shared" si="294"/>
        <v>0</v>
      </c>
      <c r="CL109" s="41">
        <f t="shared" si="294"/>
        <v>0</v>
      </c>
      <c r="CM109" s="41">
        <f t="shared" si="294"/>
        <v>0</v>
      </c>
      <c r="CN109" s="41">
        <f t="shared" si="294"/>
        <v>0</v>
      </c>
      <c r="CO109" s="41">
        <f t="shared" si="294"/>
        <v>0</v>
      </c>
      <c r="CP109" s="41">
        <f t="shared" si="294"/>
        <v>0</v>
      </c>
      <c r="CQ109" s="41">
        <f t="shared" si="294"/>
        <v>0</v>
      </c>
      <c r="CR109" s="41">
        <f t="shared" si="294"/>
        <v>0</v>
      </c>
      <c r="CS109" s="41">
        <f t="shared" si="294"/>
        <v>0</v>
      </c>
      <c r="CT109" s="41">
        <f t="shared" si="294"/>
        <v>0</v>
      </c>
      <c r="CU109" s="41">
        <f t="shared" si="294"/>
        <v>0</v>
      </c>
      <c r="CV109" s="41">
        <f t="shared" si="294"/>
        <v>0</v>
      </c>
      <c r="CW109" s="41">
        <f t="shared" si="294"/>
        <v>0</v>
      </c>
      <c r="CX109" s="41">
        <f t="shared" si="294"/>
        <v>0</v>
      </c>
      <c r="CY109" s="41">
        <f t="shared" si="294"/>
        <v>0</v>
      </c>
      <c r="CZ109" s="41">
        <f t="shared" si="294"/>
        <v>0</v>
      </c>
      <c r="DA109" s="41">
        <f t="shared" si="294"/>
        <v>0</v>
      </c>
      <c r="DB109" s="41">
        <f t="shared" si="294"/>
        <v>0</v>
      </c>
      <c r="DC109" s="41">
        <f t="shared" si="294"/>
        <v>0</v>
      </c>
      <c r="DD109" s="41">
        <f t="shared" si="294"/>
        <v>0</v>
      </c>
      <c r="DE109" s="41">
        <f t="shared" si="294"/>
        <v>0</v>
      </c>
      <c r="DF109" s="41">
        <f t="shared" si="294"/>
        <v>0</v>
      </c>
      <c r="DG109" s="41">
        <f t="shared" si="294"/>
        <v>0</v>
      </c>
      <c r="DH109" s="41">
        <f t="shared" si="294"/>
        <v>0</v>
      </c>
      <c r="DI109" s="41">
        <f t="shared" si="294"/>
        <v>0</v>
      </c>
      <c r="DJ109" s="41">
        <f t="shared" si="294"/>
        <v>0</v>
      </c>
      <c r="DK109" s="41">
        <f t="shared" si="294"/>
        <v>0</v>
      </c>
      <c r="DL109" s="41">
        <f t="shared" si="294"/>
        <v>0</v>
      </c>
      <c r="DM109" s="41">
        <f t="shared" si="294"/>
        <v>0</v>
      </c>
      <c r="DN109" s="41">
        <f t="shared" si="294"/>
        <v>0</v>
      </c>
      <c r="DO109" s="41">
        <f t="shared" si="294"/>
        <v>0</v>
      </c>
      <c r="DP109" s="41">
        <f t="shared" si="294"/>
        <v>0</v>
      </c>
      <c r="DQ109" s="41">
        <f t="shared" si="294"/>
        <v>0</v>
      </c>
      <c r="DR109" s="41">
        <f t="shared" si="294"/>
        <v>0</v>
      </c>
      <c r="DS109" s="41">
        <f t="shared" si="294"/>
        <v>0</v>
      </c>
      <c r="DT109" s="41">
        <f t="shared" si="294"/>
        <v>0</v>
      </c>
      <c r="DU109" s="41">
        <f t="shared" si="294"/>
        <v>0</v>
      </c>
      <c r="DV109" s="41">
        <f t="shared" si="294"/>
        <v>0</v>
      </c>
      <c r="DW109" s="41">
        <f t="shared" si="294"/>
        <v>0</v>
      </c>
      <c r="DX109" s="41">
        <f t="shared" si="294"/>
        <v>0</v>
      </c>
      <c r="DY109" s="41">
        <f t="shared" si="294"/>
        <v>0</v>
      </c>
      <c r="DZ109" s="41">
        <f t="shared" si="294"/>
        <v>0</v>
      </c>
      <c r="EA109" s="41">
        <f t="shared" si="294"/>
        <v>0</v>
      </c>
      <c r="EB109" s="41">
        <f t="shared" si="294"/>
        <v>0</v>
      </c>
      <c r="EC109" s="41">
        <f t="shared" si="294"/>
        <v>0</v>
      </c>
      <c r="ED109" s="41">
        <f t="shared" ref="ED109:EK109" si="295">SUMIF($C$148:$C$269,$A109,EE$148:EE$269)/EE$271</f>
        <v>0</v>
      </c>
      <c r="EE109" s="41">
        <f t="shared" si="295"/>
        <v>0</v>
      </c>
      <c r="EF109" s="41">
        <f t="shared" si="295"/>
        <v>0</v>
      </c>
      <c r="EG109" s="41">
        <f t="shared" si="295"/>
        <v>0</v>
      </c>
      <c r="EH109" s="41">
        <f t="shared" si="295"/>
        <v>0</v>
      </c>
      <c r="EI109" s="41">
        <f t="shared" si="295"/>
        <v>0</v>
      </c>
      <c r="EJ109" s="41">
        <f t="shared" si="295"/>
        <v>0</v>
      </c>
      <c r="EK109" s="41">
        <f t="shared" si="295"/>
        <v>0</v>
      </c>
    </row>
    <row r="110" spans="1:141">
      <c r="A110" s="36" t="s">
        <v>58</v>
      </c>
      <c r="B110" s="37" t="s">
        <v>127</v>
      </c>
      <c r="C110" s="38">
        <f t="shared" si="259"/>
        <v>0</v>
      </c>
      <c r="D110" s="38">
        <f t="shared" ref="D110:E110" si="296">SUMIF($C$148:$C$269,$A110,E$148:E$269)/E$271</f>
        <v>0</v>
      </c>
      <c r="E110" s="38">
        <f t="shared" si="296"/>
        <v>0</v>
      </c>
      <c r="F110" s="38">
        <f t="shared" ref="F110:BQ110" si="297">SUMIF($C$148:$C$269,$A110,G$148:G$269)/G$271</f>
        <v>0</v>
      </c>
      <c r="G110" s="38">
        <f t="shared" si="297"/>
        <v>0</v>
      </c>
      <c r="H110" s="38">
        <f t="shared" si="297"/>
        <v>0</v>
      </c>
      <c r="I110" s="38">
        <f t="shared" si="297"/>
        <v>0</v>
      </c>
      <c r="J110" s="38">
        <f t="shared" si="297"/>
        <v>0</v>
      </c>
      <c r="K110" s="38">
        <f t="shared" si="297"/>
        <v>0</v>
      </c>
      <c r="L110" s="38">
        <f t="shared" si="297"/>
        <v>0</v>
      </c>
      <c r="M110" s="38">
        <f t="shared" si="297"/>
        <v>0</v>
      </c>
      <c r="N110" s="38">
        <f t="shared" si="297"/>
        <v>0</v>
      </c>
      <c r="O110" s="38">
        <f t="shared" si="297"/>
        <v>0</v>
      </c>
      <c r="P110" s="38">
        <f t="shared" si="297"/>
        <v>0</v>
      </c>
      <c r="Q110" s="38">
        <f t="shared" si="297"/>
        <v>0</v>
      </c>
      <c r="R110" s="38">
        <f t="shared" si="297"/>
        <v>0</v>
      </c>
      <c r="S110" s="38">
        <f t="shared" si="297"/>
        <v>0</v>
      </c>
      <c r="T110" s="38">
        <f t="shared" si="297"/>
        <v>0</v>
      </c>
      <c r="U110" s="38">
        <f t="shared" si="297"/>
        <v>0</v>
      </c>
      <c r="V110" s="38">
        <f t="shared" si="297"/>
        <v>0</v>
      </c>
      <c r="W110" s="38">
        <f t="shared" si="297"/>
        <v>0</v>
      </c>
      <c r="X110" s="38">
        <f t="shared" si="297"/>
        <v>0</v>
      </c>
      <c r="Y110" s="38">
        <f t="shared" si="297"/>
        <v>0</v>
      </c>
      <c r="Z110" s="38">
        <f t="shared" si="297"/>
        <v>0</v>
      </c>
      <c r="AA110" s="38">
        <f t="shared" si="297"/>
        <v>0</v>
      </c>
      <c r="AB110" s="38">
        <f t="shared" si="297"/>
        <v>0</v>
      </c>
      <c r="AC110" s="38">
        <f t="shared" si="297"/>
        <v>0</v>
      </c>
      <c r="AD110" s="38">
        <f t="shared" si="297"/>
        <v>0</v>
      </c>
      <c r="AE110" s="38">
        <f t="shared" si="297"/>
        <v>0</v>
      </c>
      <c r="AF110" s="38">
        <f t="shared" si="297"/>
        <v>0</v>
      </c>
      <c r="AG110" s="38">
        <f t="shared" si="297"/>
        <v>0</v>
      </c>
      <c r="AH110" s="38">
        <f t="shared" si="297"/>
        <v>0</v>
      </c>
      <c r="AI110" s="38">
        <f t="shared" si="297"/>
        <v>0</v>
      </c>
      <c r="AJ110" s="38">
        <f t="shared" si="297"/>
        <v>0</v>
      </c>
      <c r="AK110" s="38">
        <f t="shared" si="297"/>
        <v>0</v>
      </c>
      <c r="AL110" s="38">
        <f t="shared" si="297"/>
        <v>0</v>
      </c>
      <c r="AM110" s="38">
        <f t="shared" si="297"/>
        <v>0</v>
      </c>
      <c r="AN110" s="38">
        <f t="shared" si="297"/>
        <v>0</v>
      </c>
      <c r="AO110" s="38">
        <f t="shared" si="297"/>
        <v>0</v>
      </c>
      <c r="AP110" s="38">
        <f t="shared" si="297"/>
        <v>0</v>
      </c>
      <c r="AQ110" s="38">
        <f t="shared" si="297"/>
        <v>0</v>
      </c>
      <c r="AR110" s="38">
        <f t="shared" si="297"/>
        <v>0</v>
      </c>
      <c r="AS110" s="38">
        <f t="shared" si="297"/>
        <v>0</v>
      </c>
      <c r="AT110" s="38">
        <f t="shared" si="297"/>
        <v>0</v>
      </c>
      <c r="AU110" s="38">
        <f t="shared" si="297"/>
        <v>0</v>
      </c>
      <c r="AV110" s="38">
        <f t="shared" si="297"/>
        <v>0</v>
      </c>
      <c r="AW110" s="38">
        <f t="shared" si="297"/>
        <v>0</v>
      </c>
      <c r="AX110" s="38">
        <f t="shared" si="297"/>
        <v>0</v>
      </c>
      <c r="AY110" s="38">
        <f t="shared" si="297"/>
        <v>0</v>
      </c>
      <c r="AZ110" s="38">
        <f t="shared" si="297"/>
        <v>0</v>
      </c>
      <c r="BA110" s="38">
        <f t="shared" si="297"/>
        <v>0</v>
      </c>
      <c r="BB110" s="38">
        <f t="shared" si="297"/>
        <v>0</v>
      </c>
      <c r="BC110" s="38">
        <f t="shared" si="297"/>
        <v>0</v>
      </c>
      <c r="BD110" s="38">
        <f t="shared" si="297"/>
        <v>0</v>
      </c>
      <c r="BE110" s="38">
        <f t="shared" si="297"/>
        <v>0</v>
      </c>
      <c r="BF110" s="38">
        <f t="shared" si="297"/>
        <v>0</v>
      </c>
      <c r="BG110" s="38">
        <f t="shared" si="297"/>
        <v>0</v>
      </c>
      <c r="BH110" s="38">
        <f t="shared" si="297"/>
        <v>0</v>
      </c>
      <c r="BI110" s="38">
        <f t="shared" si="297"/>
        <v>0</v>
      </c>
      <c r="BJ110" s="38">
        <f t="shared" si="297"/>
        <v>0</v>
      </c>
      <c r="BK110" s="38">
        <f t="shared" si="297"/>
        <v>0</v>
      </c>
      <c r="BL110" s="38">
        <f t="shared" si="297"/>
        <v>0</v>
      </c>
      <c r="BM110" s="38">
        <f t="shared" si="297"/>
        <v>0</v>
      </c>
      <c r="BN110" s="38">
        <f t="shared" si="297"/>
        <v>0</v>
      </c>
      <c r="BO110" s="38">
        <f t="shared" si="297"/>
        <v>0</v>
      </c>
      <c r="BP110" s="38">
        <f t="shared" si="297"/>
        <v>0</v>
      </c>
      <c r="BQ110" s="38">
        <f t="shared" si="297"/>
        <v>0</v>
      </c>
      <c r="BR110" s="38">
        <f t="shared" ref="BR110:EC110" si="298">SUMIF($C$148:$C$269,$A110,BS$148:BS$269)/BS$271</f>
        <v>0</v>
      </c>
      <c r="BS110" s="38">
        <f t="shared" si="298"/>
        <v>0</v>
      </c>
      <c r="BT110" s="38">
        <f t="shared" si="298"/>
        <v>0</v>
      </c>
      <c r="BU110" s="38">
        <f t="shared" si="298"/>
        <v>0</v>
      </c>
      <c r="BV110" s="38">
        <f t="shared" si="298"/>
        <v>0</v>
      </c>
      <c r="BW110" s="38">
        <f t="shared" si="298"/>
        <v>0</v>
      </c>
      <c r="BX110" s="38">
        <f t="shared" si="298"/>
        <v>0</v>
      </c>
      <c r="BY110" s="38">
        <f t="shared" si="298"/>
        <v>0</v>
      </c>
      <c r="BZ110" s="38">
        <f t="shared" si="298"/>
        <v>0</v>
      </c>
      <c r="CA110" s="38">
        <f t="shared" si="298"/>
        <v>0</v>
      </c>
      <c r="CB110" s="38">
        <f t="shared" si="298"/>
        <v>0</v>
      </c>
      <c r="CC110" s="38">
        <f t="shared" si="298"/>
        <v>0</v>
      </c>
      <c r="CD110" s="38">
        <f t="shared" si="298"/>
        <v>0</v>
      </c>
      <c r="CE110" s="38">
        <f t="shared" si="298"/>
        <v>0</v>
      </c>
      <c r="CF110" s="38">
        <f t="shared" si="298"/>
        <v>0</v>
      </c>
      <c r="CG110" s="38">
        <f t="shared" si="298"/>
        <v>0</v>
      </c>
      <c r="CH110" s="38">
        <f t="shared" si="298"/>
        <v>0</v>
      </c>
      <c r="CI110" s="38">
        <f t="shared" si="298"/>
        <v>0</v>
      </c>
      <c r="CJ110" s="38">
        <f t="shared" si="298"/>
        <v>0</v>
      </c>
      <c r="CK110" s="38">
        <f t="shared" si="298"/>
        <v>0</v>
      </c>
      <c r="CL110" s="38">
        <f t="shared" si="298"/>
        <v>0</v>
      </c>
      <c r="CM110" s="38">
        <f t="shared" si="298"/>
        <v>0</v>
      </c>
      <c r="CN110" s="38">
        <f t="shared" si="298"/>
        <v>0</v>
      </c>
      <c r="CO110" s="38">
        <f t="shared" si="298"/>
        <v>0</v>
      </c>
      <c r="CP110" s="38">
        <f t="shared" si="298"/>
        <v>0</v>
      </c>
      <c r="CQ110" s="38">
        <f t="shared" si="298"/>
        <v>0</v>
      </c>
      <c r="CR110" s="38">
        <f t="shared" si="298"/>
        <v>0</v>
      </c>
      <c r="CS110" s="38">
        <f t="shared" si="298"/>
        <v>0</v>
      </c>
      <c r="CT110" s="38">
        <f t="shared" si="298"/>
        <v>0</v>
      </c>
      <c r="CU110" s="38">
        <f t="shared" si="298"/>
        <v>0</v>
      </c>
      <c r="CV110" s="38">
        <f t="shared" si="298"/>
        <v>0</v>
      </c>
      <c r="CW110" s="38">
        <f t="shared" si="298"/>
        <v>0</v>
      </c>
      <c r="CX110" s="38">
        <f t="shared" si="298"/>
        <v>0</v>
      </c>
      <c r="CY110" s="38">
        <f t="shared" si="298"/>
        <v>0</v>
      </c>
      <c r="CZ110" s="38">
        <f t="shared" si="298"/>
        <v>0</v>
      </c>
      <c r="DA110" s="38">
        <f t="shared" si="298"/>
        <v>0</v>
      </c>
      <c r="DB110" s="38">
        <f t="shared" si="298"/>
        <v>0</v>
      </c>
      <c r="DC110" s="38">
        <f t="shared" si="298"/>
        <v>0</v>
      </c>
      <c r="DD110" s="38">
        <f t="shared" si="298"/>
        <v>0</v>
      </c>
      <c r="DE110" s="38">
        <f t="shared" si="298"/>
        <v>0</v>
      </c>
      <c r="DF110" s="38">
        <f t="shared" si="298"/>
        <v>0</v>
      </c>
      <c r="DG110" s="38">
        <f t="shared" si="298"/>
        <v>0</v>
      </c>
      <c r="DH110" s="38">
        <f t="shared" si="298"/>
        <v>0</v>
      </c>
      <c r="DI110" s="38">
        <f t="shared" si="298"/>
        <v>0</v>
      </c>
      <c r="DJ110" s="38">
        <f t="shared" si="298"/>
        <v>0</v>
      </c>
      <c r="DK110" s="38">
        <f t="shared" si="298"/>
        <v>0</v>
      </c>
      <c r="DL110" s="38">
        <f t="shared" si="298"/>
        <v>0</v>
      </c>
      <c r="DM110" s="38">
        <f t="shared" si="298"/>
        <v>0</v>
      </c>
      <c r="DN110" s="38">
        <f t="shared" si="298"/>
        <v>0</v>
      </c>
      <c r="DO110" s="38">
        <f t="shared" si="298"/>
        <v>0</v>
      </c>
      <c r="DP110" s="38">
        <f t="shared" si="298"/>
        <v>0</v>
      </c>
      <c r="DQ110" s="38">
        <f t="shared" si="298"/>
        <v>0</v>
      </c>
      <c r="DR110" s="38">
        <f t="shared" si="298"/>
        <v>0</v>
      </c>
      <c r="DS110" s="38">
        <f t="shared" si="298"/>
        <v>0</v>
      </c>
      <c r="DT110" s="38">
        <f t="shared" si="298"/>
        <v>0</v>
      </c>
      <c r="DU110" s="38">
        <f t="shared" si="298"/>
        <v>0</v>
      </c>
      <c r="DV110" s="38">
        <f t="shared" si="298"/>
        <v>0</v>
      </c>
      <c r="DW110" s="38">
        <f t="shared" si="298"/>
        <v>0</v>
      </c>
      <c r="DX110" s="38">
        <f t="shared" si="298"/>
        <v>0</v>
      </c>
      <c r="DY110" s="38">
        <f t="shared" si="298"/>
        <v>0</v>
      </c>
      <c r="DZ110" s="38">
        <f t="shared" si="298"/>
        <v>0</v>
      </c>
      <c r="EA110" s="38">
        <f t="shared" si="298"/>
        <v>0</v>
      </c>
      <c r="EB110" s="38">
        <f t="shared" si="298"/>
        <v>0</v>
      </c>
      <c r="EC110" s="38">
        <f t="shared" si="298"/>
        <v>0</v>
      </c>
      <c r="ED110" s="38">
        <f t="shared" ref="ED110:EK110" si="299">SUMIF($C$148:$C$269,$A110,EE$148:EE$269)/EE$271</f>
        <v>0</v>
      </c>
      <c r="EE110" s="38">
        <f t="shared" si="299"/>
        <v>0</v>
      </c>
      <c r="EF110" s="38">
        <f t="shared" si="299"/>
        <v>0</v>
      </c>
      <c r="EG110" s="38">
        <f t="shared" si="299"/>
        <v>0</v>
      </c>
      <c r="EH110" s="38">
        <f t="shared" si="299"/>
        <v>0</v>
      </c>
      <c r="EI110" s="38">
        <f t="shared" si="299"/>
        <v>0</v>
      </c>
      <c r="EJ110" s="38">
        <f t="shared" si="299"/>
        <v>0</v>
      </c>
      <c r="EK110" s="38">
        <f t="shared" si="299"/>
        <v>0</v>
      </c>
    </row>
    <row r="111" spans="1:141">
      <c r="A111" s="36" t="s">
        <v>59</v>
      </c>
      <c r="B111" s="37" t="s">
        <v>128</v>
      </c>
      <c r="C111" s="38">
        <f t="shared" si="259"/>
        <v>0</v>
      </c>
      <c r="D111" s="38">
        <f t="shared" ref="D111:E111" si="300">SUMIF($C$148:$C$269,$A111,E$148:E$269)/E$271</f>
        <v>0</v>
      </c>
      <c r="E111" s="38">
        <f t="shared" si="300"/>
        <v>0</v>
      </c>
      <c r="F111" s="38">
        <f t="shared" ref="F111:BQ111" si="301">SUMIF($C$148:$C$269,$A111,G$148:G$269)/G$271</f>
        <v>0</v>
      </c>
      <c r="G111" s="38">
        <f t="shared" si="301"/>
        <v>0</v>
      </c>
      <c r="H111" s="38">
        <f t="shared" si="301"/>
        <v>0</v>
      </c>
      <c r="I111" s="38">
        <f t="shared" si="301"/>
        <v>0</v>
      </c>
      <c r="J111" s="38">
        <f t="shared" si="301"/>
        <v>0</v>
      </c>
      <c r="K111" s="38">
        <f t="shared" si="301"/>
        <v>0</v>
      </c>
      <c r="L111" s="38">
        <f t="shared" si="301"/>
        <v>0</v>
      </c>
      <c r="M111" s="38">
        <f t="shared" si="301"/>
        <v>0</v>
      </c>
      <c r="N111" s="38">
        <f t="shared" si="301"/>
        <v>0</v>
      </c>
      <c r="O111" s="38">
        <f t="shared" si="301"/>
        <v>0</v>
      </c>
      <c r="P111" s="38">
        <f t="shared" si="301"/>
        <v>0</v>
      </c>
      <c r="Q111" s="38">
        <f t="shared" si="301"/>
        <v>0</v>
      </c>
      <c r="R111" s="38">
        <f t="shared" si="301"/>
        <v>0</v>
      </c>
      <c r="S111" s="38">
        <f t="shared" si="301"/>
        <v>0</v>
      </c>
      <c r="T111" s="38">
        <f t="shared" si="301"/>
        <v>0</v>
      </c>
      <c r="U111" s="38">
        <f t="shared" si="301"/>
        <v>0</v>
      </c>
      <c r="V111" s="38">
        <f t="shared" si="301"/>
        <v>0</v>
      </c>
      <c r="W111" s="38">
        <f t="shared" si="301"/>
        <v>0</v>
      </c>
      <c r="X111" s="38">
        <f t="shared" si="301"/>
        <v>0</v>
      </c>
      <c r="Y111" s="38">
        <f t="shared" si="301"/>
        <v>0</v>
      </c>
      <c r="Z111" s="38">
        <f t="shared" si="301"/>
        <v>0</v>
      </c>
      <c r="AA111" s="38">
        <f t="shared" si="301"/>
        <v>0</v>
      </c>
      <c r="AB111" s="38">
        <f t="shared" si="301"/>
        <v>0</v>
      </c>
      <c r="AC111" s="38">
        <f t="shared" si="301"/>
        <v>0</v>
      </c>
      <c r="AD111" s="38">
        <f t="shared" si="301"/>
        <v>0</v>
      </c>
      <c r="AE111" s="38">
        <f t="shared" si="301"/>
        <v>0</v>
      </c>
      <c r="AF111" s="38">
        <f t="shared" si="301"/>
        <v>0</v>
      </c>
      <c r="AG111" s="38">
        <f t="shared" si="301"/>
        <v>0</v>
      </c>
      <c r="AH111" s="38">
        <f t="shared" si="301"/>
        <v>0</v>
      </c>
      <c r="AI111" s="38">
        <f t="shared" si="301"/>
        <v>0</v>
      </c>
      <c r="AJ111" s="38">
        <f t="shared" si="301"/>
        <v>0</v>
      </c>
      <c r="AK111" s="38">
        <f t="shared" si="301"/>
        <v>0</v>
      </c>
      <c r="AL111" s="38">
        <f t="shared" si="301"/>
        <v>0</v>
      </c>
      <c r="AM111" s="38">
        <f t="shared" si="301"/>
        <v>0</v>
      </c>
      <c r="AN111" s="38">
        <f t="shared" si="301"/>
        <v>0</v>
      </c>
      <c r="AO111" s="38">
        <f t="shared" si="301"/>
        <v>0</v>
      </c>
      <c r="AP111" s="38">
        <f t="shared" si="301"/>
        <v>0</v>
      </c>
      <c r="AQ111" s="38">
        <f t="shared" si="301"/>
        <v>0</v>
      </c>
      <c r="AR111" s="38">
        <f t="shared" si="301"/>
        <v>0</v>
      </c>
      <c r="AS111" s="38">
        <f t="shared" si="301"/>
        <v>0</v>
      </c>
      <c r="AT111" s="38">
        <f t="shared" si="301"/>
        <v>0</v>
      </c>
      <c r="AU111" s="38">
        <f t="shared" si="301"/>
        <v>0</v>
      </c>
      <c r="AV111" s="38">
        <f t="shared" si="301"/>
        <v>0</v>
      </c>
      <c r="AW111" s="38">
        <f t="shared" si="301"/>
        <v>0</v>
      </c>
      <c r="AX111" s="38">
        <f t="shared" si="301"/>
        <v>0</v>
      </c>
      <c r="AY111" s="38">
        <f t="shared" si="301"/>
        <v>0</v>
      </c>
      <c r="AZ111" s="38">
        <f t="shared" si="301"/>
        <v>0</v>
      </c>
      <c r="BA111" s="38">
        <f t="shared" si="301"/>
        <v>0</v>
      </c>
      <c r="BB111" s="38">
        <f t="shared" si="301"/>
        <v>0</v>
      </c>
      <c r="BC111" s="38">
        <f t="shared" si="301"/>
        <v>0</v>
      </c>
      <c r="BD111" s="38">
        <f t="shared" si="301"/>
        <v>0</v>
      </c>
      <c r="BE111" s="38">
        <f t="shared" si="301"/>
        <v>0</v>
      </c>
      <c r="BF111" s="38">
        <f t="shared" si="301"/>
        <v>0</v>
      </c>
      <c r="BG111" s="38">
        <f t="shared" si="301"/>
        <v>0</v>
      </c>
      <c r="BH111" s="38">
        <f t="shared" si="301"/>
        <v>0</v>
      </c>
      <c r="BI111" s="38">
        <f t="shared" si="301"/>
        <v>0</v>
      </c>
      <c r="BJ111" s="38">
        <f t="shared" si="301"/>
        <v>0</v>
      </c>
      <c r="BK111" s="38">
        <f t="shared" si="301"/>
        <v>0</v>
      </c>
      <c r="BL111" s="38">
        <f t="shared" si="301"/>
        <v>0</v>
      </c>
      <c r="BM111" s="38">
        <f t="shared" si="301"/>
        <v>0</v>
      </c>
      <c r="BN111" s="38">
        <f t="shared" si="301"/>
        <v>0</v>
      </c>
      <c r="BO111" s="38">
        <f t="shared" si="301"/>
        <v>0</v>
      </c>
      <c r="BP111" s="38">
        <f t="shared" si="301"/>
        <v>0</v>
      </c>
      <c r="BQ111" s="38">
        <f t="shared" si="301"/>
        <v>0</v>
      </c>
      <c r="BR111" s="38">
        <f t="shared" ref="BR111:EC111" si="302">SUMIF($C$148:$C$269,$A111,BS$148:BS$269)/BS$271</f>
        <v>0</v>
      </c>
      <c r="BS111" s="38">
        <f t="shared" si="302"/>
        <v>0</v>
      </c>
      <c r="BT111" s="38">
        <f t="shared" si="302"/>
        <v>0</v>
      </c>
      <c r="BU111" s="38">
        <f t="shared" si="302"/>
        <v>0</v>
      </c>
      <c r="BV111" s="38">
        <f t="shared" si="302"/>
        <v>0</v>
      </c>
      <c r="BW111" s="38">
        <f t="shared" si="302"/>
        <v>0</v>
      </c>
      <c r="BX111" s="38">
        <f t="shared" si="302"/>
        <v>0</v>
      </c>
      <c r="BY111" s="38">
        <f t="shared" si="302"/>
        <v>0</v>
      </c>
      <c r="BZ111" s="38">
        <f t="shared" si="302"/>
        <v>0</v>
      </c>
      <c r="CA111" s="38">
        <f t="shared" si="302"/>
        <v>0</v>
      </c>
      <c r="CB111" s="38">
        <f t="shared" si="302"/>
        <v>0</v>
      </c>
      <c r="CC111" s="38">
        <f t="shared" si="302"/>
        <v>0</v>
      </c>
      <c r="CD111" s="38">
        <f t="shared" si="302"/>
        <v>0</v>
      </c>
      <c r="CE111" s="38">
        <f t="shared" si="302"/>
        <v>0</v>
      </c>
      <c r="CF111" s="38">
        <f t="shared" si="302"/>
        <v>0</v>
      </c>
      <c r="CG111" s="38">
        <f t="shared" si="302"/>
        <v>0</v>
      </c>
      <c r="CH111" s="38">
        <f t="shared" si="302"/>
        <v>9.8019089404498702E-2</v>
      </c>
      <c r="CI111" s="38">
        <f t="shared" si="302"/>
        <v>0.1128849703332072</v>
      </c>
      <c r="CJ111" s="38">
        <f t="shared" si="302"/>
        <v>0</v>
      </c>
      <c r="CK111" s="38">
        <f t="shared" si="302"/>
        <v>0</v>
      </c>
      <c r="CL111" s="38">
        <f t="shared" si="302"/>
        <v>0</v>
      </c>
      <c r="CM111" s="38">
        <f t="shared" si="302"/>
        <v>0</v>
      </c>
      <c r="CN111" s="38">
        <f t="shared" si="302"/>
        <v>0</v>
      </c>
      <c r="CO111" s="38">
        <f t="shared" si="302"/>
        <v>0</v>
      </c>
      <c r="CP111" s="38">
        <f t="shared" si="302"/>
        <v>0</v>
      </c>
      <c r="CQ111" s="38">
        <f t="shared" si="302"/>
        <v>0</v>
      </c>
      <c r="CR111" s="38">
        <f t="shared" si="302"/>
        <v>0</v>
      </c>
      <c r="CS111" s="38">
        <f t="shared" si="302"/>
        <v>0</v>
      </c>
      <c r="CT111" s="38">
        <f t="shared" si="302"/>
        <v>0</v>
      </c>
      <c r="CU111" s="38">
        <f t="shared" si="302"/>
        <v>0</v>
      </c>
      <c r="CV111" s="38">
        <f t="shared" si="302"/>
        <v>0</v>
      </c>
      <c r="CW111" s="38">
        <f t="shared" si="302"/>
        <v>0</v>
      </c>
      <c r="CX111" s="38">
        <f t="shared" si="302"/>
        <v>0</v>
      </c>
      <c r="CY111" s="38">
        <f t="shared" si="302"/>
        <v>0</v>
      </c>
      <c r="CZ111" s="38">
        <f t="shared" si="302"/>
        <v>0</v>
      </c>
      <c r="DA111" s="38">
        <f t="shared" si="302"/>
        <v>0</v>
      </c>
      <c r="DB111" s="38">
        <f t="shared" si="302"/>
        <v>0</v>
      </c>
      <c r="DC111" s="38">
        <f t="shared" si="302"/>
        <v>0</v>
      </c>
      <c r="DD111" s="38">
        <f t="shared" si="302"/>
        <v>0</v>
      </c>
      <c r="DE111" s="38">
        <f t="shared" si="302"/>
        <v>0</v>
      </c>
      <c r="DF111" s="38">
        <f t="shared" si="302"/>
        <v>0</v>
      </c>
      <c r="DG111" s="38">
        <f t="shared" si="302"/>
        <v>0</v>
      </c>
      <c r="DH111" s="38">
        <f t="shared" si="302"/>
        <v>0</v>
      </c>
      <c r="DI111" s="38">
        <f t="shared" si="302"/>
        <v>0</v>
      </c>
      <c r="DJ111" s="38">
        <f t="shared" si="302"/>
        <v>0</v>
      </c>
      <c r="DK111" s="38">
        <f t="shared" si="302"/>
        <v>0</v>
      </c>
      <c r="DL111" s="38">
        <f t="shared" si="302"/>
        <v>0</v>
      </c>
      <c r="DM111" s="38">
        <f t="shared" si="302"/>
        <v>0</v>
      </c>
      <c r="DN111" s="38">
        <f t="shared" si="302"/>
        <v>0</v>
      </c>
      <c r="DO111" s="38">
        <f t="shared" si="302"/>
        <v>0</v>
      </c>
      <c r="DP111" s="38">
        <f t="shared" si="302"/>
        <v>0</v>
      </c>
      <c r="DQ111" s="38">
        <f t="shared" si="302"/>
        <v>0</v>
      </c>
      <c r="DR111" s="38">
        <f t="shared" si="302"/>
        <v>0</v>
      </c>
      <c r="DS111" s="38">
        <f t="shared" si="302"/>
        <v>0</v>
      </c>
      <c r="DT111" s="38">
        <f t="shared" si="302"/>
        <v>0</v>
      </c>
      <c r="DU111" s="38">
        <f t="shared" si="302"/>
        <v>0</v>
      </c>
      <c r="DV111" s="38">
        <f t="shared" si="302"/>
        <v>0</v>
      </c>
      <c r="DW111" s="38">
        <f t="shared" si="302"/>
        <v>0</v>
      </c>
      <c r="DX111" s="38">
        <f t="shared" si="302"/>
        <v>0</v>
      </c>
      <c r="DY111" s="38">
        <f t="shared" si="302"/>
        <v>0</v>
      </c>
      <c r="DZ111" s="38">
        <f t="shared" si="302"/>
        <v>0</v>
      </c>
      <c r="EA111" s="38">
        <f t="shared" si="302"/>
        <v>0</v>
      </c>
      <c r="EB111" s="38">
        <f t="shared" si="302"/>
        <v>0</v>
      </c>
      <c r="EC111" s="38">
        <f t="shared" si="302"/>
        <v>0</v>
      </c>
      <c r="ED111" s="38">
        <f t="shared" ref="ED111:EK111" si="303">SUMIF($C$148:$C$269,$A111,EE$148:EE$269)/EE$271</f>
        <v>0</v>
      </c>
      <c r="EE111" s="38">
        <f t="shared" si="303"/>
        <v>0</v>
      </c>
      <c r="EF111" s="38">
        <f t="shared" si="303"/>
        <v>0</v>
      </c>
      <c r="EG111" s="38">
        <f t="shared" si="303"/>
        <v>0</v>
      </c>
      <c r="EH111" s="38">
        <f t="shared" si="303"/>
        <v>0</v>
      </c>
      <c r="EI111" s="38">
        <f t="shared" si="303"/>
        <v>0</v>
      </c>
      <c r="EJ111" s="38">
        <f t="shared" si="303"/>
        <v>0</v>
      </c>
      <c r="EK111" s="38">
        <f t="shared" si="303"/>
        <v>0</v>
      </c>
    </row>
    <row r="112" spans="1:141">
      <c r="A112" s="36" t="s">
        <v>60</v>
      </c>
      <c r="B112" s="37" t="s">
        <v>129</v>
      </c>
      <c r="C112" s="38">
        <f t="shared" si="259"/>
        <v>8.5208348535099009E-4</v>
      </c>
      <c r="D112" s="38">
        <f t="shared" ref="D112:E112" si="304">SUMIF($C$148:$C$269,$A112,E$148:E$269)/E$271</f>
        <v>2.9324017645408881E-4</v>
      </c>
      <c r="E112" s="38">
        <f t="shared" si="304"/>
        <v>2.6386708020261531E-4</v>
      </c>
      <c r="F112" s="38">
        <f t="shared" ref="F112:BQ112" si="305">SUMIF($C$148:$C$269,$A112,G$148:G$269)/G$271</f>
        <v>1.2466906666293127E-3</v>
      </c>
      <c r="G112" s="38">
        <f t="shared" si="305"/>
        <v>9.6558923312082909E-3</v>
      </c>
      <c r="H112" s="38">
        <f t="shared" si="305"/>
        <v>2.7799544759132804E-3</v>
      </c>
      <c r="I112" s="38">
        <f t="shared" si="305"/>
        <v>9.9317582022893022E-3</v>
      </c>
      <c r="J112" s="38">
        <f t="shared" si="305"/>
        <v>1.0897203051216855E-3</v>
      </c>
      <c r="K112" s="38">
        <f t="shared" si="305"/>
        <v>1.3738104811687442E-2</v>
      </c>
      <c r="L112" s="38">
        <f t="shared" si="305"/>
        <v>1.9505817996384033E-2</v>
      </c>
      <c r="M112" s="38">
        <f t="shared" si="305"/>
        <v>2.5074789321714183E-2</v>
      </c>
      <c r="N112" s="38">
        <f t="shared" si="305"/>
        <v>3.5794654151794993E-3</v>
      </c>
      <c r="O112" s="38">
        <f t="shared" si="305"/>
        <v>8.9264877479579927E-3</v>
      </c>
      <c r="P112" s="38">
        <f t="shared" si="305"/>
        <v>0</v>
      </c>
      <c r="Q112" s="38">
        <f t="shared" si="305"/>
        <v>2.6021375064051989E-2</v>
      </c>
      <c r="R112" s="38">
        <f t="shared" si="305"/>
        <v>2.0321977552946551E-2</v>
      </c>
      <c r="S112" s="38">
        <f t="shared" si="305"/>
        <v>3.7939834311790516E-2</v>
      </c>
      <c r="T112" s="38">
        <f t="shared" si="305"/>
        <v>1.8363228439291404E-2</v>
      </c>
      <c r="U112" s="38">
        <f t="shared" si="305"/>
        <v>3.1990006998644564E-2</v>
      </c>
      <c r="V112" s="38">
        <f t="shared" si="305"/>
        <v>4.2765995609801925E-2</v>
      </c>
      <c r="W112" s="38">
        <f t="shared" si="305"/>
        <v>1.5307718665733057E-3</v>
      </c>
      <c r="X112" s="38">
        <f t="shared" si="305"/>
        <v>1.9550108505492193E-2</v>
      </c>
      <c r="Y112" s="38">
        <f t="shared" si="305"/>
        <v>2.8597886804277827E-4</v>
      </c>
      <c r="Z112" s="38">
        <f t="shared" si="305"/>
        <v>9.6805421103581804E-4</v>
      </c>
      <c r="AA112" s="38">
        <f t="shared" si="305"/>
        <v>5.7589980033174591E-4</v>
      </c>
      <c r="AB112" s="38">
        <f t="shared" si="305"/>
        <v>4.9059090576261254E-4</v>
      </c>
      <c r="AC112" s="38">
        <f t="shared" si="305"/>
        <v>3.1144331731624842E-4</v>
      </c>
      <c r="AD112" s="38">
        <f t="shared" si="305"/>
        <v>1.2628362686576357E-4</v>
      </c>
      <c r="AE112" s="38">
        <f t="shared" si="305"/>
        <v>2.0677712011165963E-4</v>
      </c>
      <c r="AF112" s="38">
        <f t="shared" si="305"/>
        <v>1.9161572600399159E-4</v>
      </c>
      <c r="AG112" s="38">
        <f t="shared" si="305"/>
        <v>4.4567213290290281E-4</v>
      </c>
      <c r="AH112" s="38">
        <f t="shared" si="305"/>
        <v>5.1619405209258305E-4</v>
      </c>
      <c r="AI112" s="38">
        <f t="shared" si="305"/>
        <v>8.7428459981303756E-5</v>
      </c>
      <c r="AJ112" s="38">
        <f t="shared" si="305"/>
        <v>5.0582410144979165E-3</v>
      </c>
      <c r="AK112" s="38">
        <f t="shared" si="305"/>
        <v>5.1599657246604279E-3</v>
      </c>
      <c r="AL112" s="38">
        <f t="shared" si="305"/>
        <v>5.5594220584519903E-3</v>
      </c>
      <c r="AM112" s="38">
        <f t="shared" si="305"/>
        <v>4.1728754262693847E-3</v>
      </c>
      <c r="AN112" s="38">
        <f t="shared" si="305"/>
        <v>7.596980117237564E-3</v>
      </c>
      <c r="AO112" s="38">
        <f t="shared" si="305"/>
        <v>1.8650147964184103E-3</v>
      </c>
      <c r="AP112" s="38">
        <f t="shared" si="305"/>
        <v>7.1223769433751043E-3</v>
      </c>
      <c r="AQ112" s="38">
        <f t="shared" si="305"/>
        <v>1.6597051257226634E-2</v>
      </c>
      <c r="AR112" s="38">
        <f t="shared" si="305"/>
        <v>1.3206783003750727E-2</v>
      </c>
      <c r="AS112" s="38">
        <f t="shared" si="305"/>
        <v>1.5243889107047434E-3</v>
      </c>
      <c r="AT112" s="38">
        <f t="shared" si="305"/>
        <v>2.0511362482484108E-3</v>
      </c>
      <c r="AU112" s="38">
        <f t="shared" si="305"/>
        <v>5.5174836080935322E-4</v>
      </c>
      <c r="AV112" s="38">
        <f t="shared" si="305"/>
        <v>6.2088334193922141E-3</v>
      </c>
      <c r="AW112" s="38">
        <f t="shared" si="305"/>
        <v>4.0860277080749519E-3</v>
      </c>
      <c r="AX112" s="38">
        <f t="shared" si="305"/>
        <v>2.6067830667716621E-3</v>
      </c>
      <c r="AY112" s="38">
        <f t="shared" si="305"/>
        <v>1.2429256813304276E-3</v>
      </c>
      <c r="AZ112" s="38">
        <f t="shared" si="305"/>
        <v>3.1854971977469462E-3</v>
      </c>
      <c r="BA112" s="38">
        <f t="shared" si="305"/>
        <v>3.7670851326479224E-2</v>
      </c>
      <c r="BB112" s="38">
        <f t="shared" si="305"/>
        <v>1.9288797370609432E-2</v>
      </c>
      <c r="BC112" s="38">
        <f t="shared" si="305"/>
        <v>4.8706385224525313E-2</v>
      </c>
      <c r="BD112" s="38">
        <f t="shared" si="305"/>
        <v>4.5156160733406002E-3</v>
      </c>
      <c r="BE112" s="38">
        <f t="shared" si="305"/>
        <v>3.6939041182801257E-3</v>
      </c>
      <c r="BF112" s="38">
        <f t="shared" si="305"/>
        <v>2.1466853292913765E-3</v>
      </c>
      <c r="BG112" s="38">
        <f t="shared" si="305"/>
        <v>1.017866727689684E-3</v>
      </c>
      <c r="BH112" s="38">
        <f t="shared" si="305"/>
        <v>5.4642837909876861E-4</v>
      </c>
      <c r="BI112" s="38">
        <f t="shared" si="305"/>
        <v>2.1621686443574354E-3</v>
      </c>
      <c r="BJ112" s="38">
        <f t="shared" si="305"/>
        <v>1.5911649540843217E-3</v>
      </c>
      <c r="BK112" s="38">
        <f t="shared" si="305"/>
        <v>1.8393660845500009E-3</v>
      </c>
      <c r="BL112" s="38">
        <f t="shared" si="305"/>
        <v>6.7343642592478754E-4</v>
      </c>
      <c r="BM112" s="38">
        <f t="shared" si="305"/>
        <v>1.5737516038649873E-3</v>
      </c>
      <c r="BN112" s="38">
        <f t="shared" si="305"/>
        <v>1.4816028621563125E-3</v>
      </c>
      <c r="BO112" s="38">
        <f t="shared" si="305"/>
        <v>9.2335608546020419E-4</v>
      </c>
      <c r="BP112" s="38">
        <f t="shared" si="305"/>
        <v>6.5476029995724795E-4</v>
      </c>
      <c r="BQ112" s="38">
        <f t="shared" si="305"/>
        <v>1.5375885025624377E-3</v>
      </c>
      <c r="BR112" s="38">
        <f t="shared" ref="BR112:EC112" si="306">SUMIF($C$148:$C$269,$A112,BS$148:BS$269)/BS$271</f>
        <v>8.4502270345211596E-4</v>
      </c>
      <c r="BS112" s="38">
        <f t="shared" si="306"/>
        <v>8.5812748373174041E-4</v>
      </c>
      <c r="BT112" s="38">
        <f t="shared" si="306"/>
        <v>6.4386893690084415E-4</v>
      </c>
      <c r="BU112" s="38">
        <f t="shared" si="306"/>
        <v>6.7660542179547338E-4</v>
      </c>
      <c r="BV112" s="38">
        <f t="shared" si="306"/>
        <v>3.1124089419151155E-3</v>
      </c>
      <c r="BW112" s="38">
        <f t="shared" si="306"/>
        <v>1.3647659079493483E-3</v>
      </c>
      <c r="BX112" s="38">
        <f t="shared" si="306"/>
        <v>4.1201117318435754E-3</v>
      </c>
      <c r="BY112" s="38">
        <f t="shared" si="306"/>
        <v>1.3635887851986899E-2</v>
      </c>
      <c r="BZ112" s="38">
        <f t="shared" si="306"/>
        <v>1.7894506988918896E-2</v>
      </c>
      <c r="CA112" s="38">
        <f t="shared" si="306"/>
        <v>5.0850898264370538E-2</v>
      </c>
      <c r="CB112" s="38">
        <f t="shared" si="306"/>
        <v>1.0000211746543237E-2</v>
      </c>
      <c r="CC112" s="38">
        <f t="shared" si="306"/>
        <v>3.3612067552057714E-3</v>
      </c>
      <c r="CD112" s="38">
        <f t="shared" si="306"/>
        <v>4.0348963474583508E-3</v>
      </c>
      <c r="CE112" s="38">
        <f t="shared" si="306"/>
        <v>4.0260288034474701E-3</v>
      </c>
      <c r="CF112" s="38">
        <f t="shared" si="306"/>
        <v>1.1177001732679308E-2</v>
      </c>
      <c r="CG112" s="38">
        <f t="shared" si="306"/>
        <v>1.8883080507530101E-3</v>
      </c>
      <c r="CH112" s="38">
        <f t="shared" si="306"/>
        <v>1.7315906449869579E-4</v>
      </c>
      <c r="CI112" s="38">
        <f t="shared" si="306"/>
        <v>1.2736125248396339E-4</v>
      </c>
      <c r="CJ112" s="38">
        <f t="shared" si="306"/>
        <v>1.6984361322689801E-4</v>
      </c>
      <c r="CK112" s="38">
        <f t="shared" si="306"/>
        <v>1.5202761602566337E-4</v>
      </c>
      <c r="CL112" s="38">
        <f t="shared" si="306"/>
        <v>1.2290957696059981E-4</v>
      </c>
      <c r="CM112" s="38">
        <f t="shared" si="306"/>
        <v>4.7512972146348793E-4</v>
      </c>
      <c r="CN112" s="38">
        <f t="shared" si="306"/>
        <v>0</v>
      </c>
      <c r="CO112" s="38">
        <f t="shared" si="306"/>
        <v>2.3854398299122345E-3</v>
      </c>
      <c r="CP112" s="38">
        <f t="shared" si="306"/>
        <v>9.7556635070385391E-3</v>
      </c>
      <c r="CQ112" s="38">
        <f t="shared" si="306"/>
        <v>3.1734352210096087E-3</v>
      </c>
      <c r="CR112" s="38">
        <f t="shared" si="306"/>
        <v>1.5253507970991677E-2</v>
      </c>
      <c r="CS112" s="38">
        <f t="shared" si="306"/>
        <v>4.9661395983499369E-3</v>
      </c>
      <c r="CT112" s="38">
        <f t="shared" si="306"/>
        <v>3.2018971041639727E-2</v>
      </c>
      <c r="CU112" s="38">
        <f t="shared" si="306"/>
        <v>2.492794783489603E-2</v>
      </c>
      <c r="CV112" s="38">
        <f t="shared" si="306"/>
        <v>4.0220945285596596E-2</v>
      </c>
      <c r="CW112" s="38">
        <f t="shared" si="306"/>
        <v>5.5370198890566302E-3</v>
      </c>
      <c r="CX112" s="38">
        <f t="shared" si="306"/>
        <v>2.5460037796131026E-3</v>
      </c>
      <c r="CY112" s="38">
        <f t="shared" si="306"/>
        <v>9.9396062988528853E-3</v>
      </c>
      <c r="CZ112" s="38">
        <f t="shared" si="306"/>
        <v>8.0629230806292303E-3</v>
      </c>
      <c r="DA112" s="38">
        <f t="shared" si="306"/>
        <v>8.3244647858817075E-4</v>
      </c>
      <c r="DB112" s="38">
        <f t="shared" si="306"/>
        <v>1.8824949919047228E-2</v>
      </c>
      <c r="DC112" s="38">
        <f t="shared" si="306"/>
        <v>4.9261988384638336E-3</v>
      </c>
      <c r="DD112" s="38">
        <f t="shared" si="306"/>
        <v>1.4556235389587934E-2</v>
      </c>
      <c r="DE112" s="38">
        <f t="shared" si="306"/>
        <v>2.2182786157941437E-3</v>
      </c>
      <c r="DF112" s="38">
        <f t="shared" si="306"/>
        <v>8.8751289989680085E-2</v>
      </c>
      <c r="DG112" s="38">
        <f t="shared" si="306"/>
        <v>0</v>
      </c>
      <c r="DH112" s="38">
        <f t="shared" si="306"/>
        <v>2.3270433850998912E-3</v>
      </c>
      <c r="DI112" s="38">
        <f t="shared" si="306"/>
        <v>4.695489792820351E-4</v>
      </c>
      <c r="DJ112" s="38">
        <f t="shared" si="306"/>
        <v>3.9776555741517592E-3</v>
      </c>
      <c r="DK112" s="38">
        <f t="shared" si="306"/>
        <v>3.2593710463460438E-3</v>
      </c>
      <c r="DL112" s="38">
        <f t="shared" si="306"/>
        <v>2.3743722408276069E-4</v>
      </c>
      <c r="DM112" s="38">
        <f t="shared" si="306"/>
        <v>1.3424156284857828E-2</v>
      </c>
      <c r="DN112" s="38">
        <f t="shared" si="306"/>
        <v>0</v>
      </c>
      <c r="DO112" s="38">
        <f t="shared" si="306"/>
        <v>4.2660559182274181E-3</v>
      </c>
      <c r="DP112" s="38">
        <f t="shared" si="306"/>
        <v>5.5067840429892812E-3</v>
      </c>
      <c r="DQ112" s="38">
        <f t="shared" si="306"/>
        <v>2.1242727588642145E-3</v>
      </c>
      <c r="DR112" s="38">
        <f t="shared" si="306"/>
        <v>9.3000914453388005E-3</v>
      </c>
      <c r="DS112" s="38">
        <f t="shared" si="306"/>
        <v>7.608811642299468E-3</v>
      </c>
      <c r="DT112" s="38">
        <f t="shared" si="306"/>
        <v>6.5169440545418088E-3</v>
      </c>
      <c r="DU112" s="38">
        <f t="shared" si="306"/>
        <v>2.8866444039253446E-2</v>
      </c>
      <c r="DV112" s="38">
        <f t="shared" si="306"/>
        <v>1.8680262229358643E-2</v>
      </c>
      <c r="DW112" s="38">
        <f t="shared" si="306"/>
        <v>6.9166666666666664E-3</v>
      </c>
      <c r="DX112" s="38">
        <f t="shared" si="306"/>
        <v>7.83903221862833E-3</v>
      </c>
      <c r="DY112" s="38">
        <f t="shared" si="306"/>
        <v>2.5142677148887217E-3</v>
      </c>
      <c r="DZ112" s="38">
        <f t="shared" si="306"/>
        <v>1.0014476672619151E-2</v>
      </c>
      <c r="EA112" s="38">
        <f t="shared" si="306"/>
        <v>3.5365229951272698E-2</v>
      </c>
      <c r="EB112" s="38">
        <f t="shared" si="306"/>
        <v>3.9218513445317571E-2</v>
      </c>
      <c r="EC112" s="38">
        <f t="shared" si="306"/>
        <v>2.4888866782093944E-2</v>
      </c>
      <c r="ED112" s="38">
        <f t="shared" ref="ED112:EK112" si="307">SUMIF($C$148:$C$269,$A112,EE$148:EE$269)/EE$271</f>
        <v>4.9790397791816682E-2</v>
      </c>
      <c r="EE112" s="38">
        <f t="shared" si="307"/>
        <v>3.3505429498077249E-2</v>
      </c>
      <c r="EF112" s="38">
        <f t="shared" si="307"/>
        <v>2.6296058630821708E-2</v>
      </c>
      <c r="EG112" s="38">
        <f t="shared" si="307"/>
        <v>6.1975252640497349E-3</v>
      </c>
      <c r="EH112" s="38">
        <f t="shared" si="307"/>
        <v>2.4595341962859663E-2</v>
      </c>
      <c r="EI112" s="38">
        <f t="shared" si="307"/>
        <v>4.261163853727145E-2</v>
      </c>
      <c r="EJ112" s="38">
        <f t="shared" si="307"/>
        <v>0</v>
      </c>
      <c r="EK112" s="38">
        <f t="shared" si="307"/>
        <v>0</v>
      </c>
    </row>
    <row r="113" spans="1:141">
      <c r="A113" s="36" t="s">
        <v>61</v>
      </c>
      <c r="B113" s="37" t="s">
        <v>130</v>
      </c>
      <c r="C113" s="38">
        <f t="shared" si="259"/>
        <v>5.6374816303825036E-2</v>
      </c>
      <c r="D113" s="38">
        <f t="shared" ref="D113:E113" si="308">SUMIF($C$148:$C$269,$A113,E$148:E$269)/E$271</f>
        <v>2.8610041563607619E-3</v>
      </c>
      <c r="E113" s="38">
        <f t="shared" si="308"/>
        <v>3.6725106736396787E-3</v>
      </c>
      <c r="F113" s="38">
        <f t="shared" ref="F113:BQ113" si="309">SUMIF($C$148:$C$269,$A113,G$148:G$269)/G$271</f>
        <v>9.2731373180742135E-3</v>
      </c>
      <c r="G113" s="38">
        <f t="shared" si="309"/>
        <v>0.11803303135368899</v>
      </c>
      <c r="H113" s="38">
        <f t="shared" si="309"/>
        <v>0.40380859982337647</v>
      </c>
      <c r="I113" s="38">
        <f t="shared" si="309"/>
        <v>0.13521870168808658</v>
      </c>
      <c r="J113" s="38">
        <f t="shared" si="309"/>
        <v>3.2380260495044368E-2</v>
      </c>
      <c r="K113" s="38">
        <f t="shared" si="309"/>
        <v>0.1794888978242416</v>
      </c>
      <c r="L113" s="38">
        <f t="shared" si="309"/>
        <v>0.11368102236026764</v>
      </c>
      <c r="M113" s="38">
        <f t="shared" si="309"/>
        <v>0.11123998259814996</v>
      </c>
      <c r="N113" s="38">
        <f t="shared" si="309"/>
        <v>0.11621331047949442</v>
      </c>
      <c r="O113" s="38">
        <f t="shared" si="309"/>
        <v>0.18010501750291716</v>
      </c>
      <c r="P113" s="38">
        <f t="shared" si="309"/>
        <v>0</v>
      </c>
      <c r="Q113" s="38">
        <f t="shared" si="309"/>
        <v>3.7569033811317071E-2</v>
      </c>
      <c r="R113" s="38">
        <f t="shared" si="309"/>
        <v>3.4494159798493511E-2</v>
      </c>
      <c r="S113" s="38">
        <f t="shared" si="309"/>
        <v>4.3999145159465472E-2</v>
      </c>
      <c r="T113" s="38">
        <f t="shared" si="309"/>
        <v>6.5287793941826003E-2</v>
      </c>
      <c r="U113" s="38">
        <f t="shared" si="309"/>
        <v>2.3857404831722464E-2</v>
      </c>
      <c r="V113" s="38">
        <f t="shared" si="309"/>
        <v>2.1763083046489978E-2</v>
      </c>
      <c r="W113" s="38">
        <f t="shared" si="309"/>
        <v>0.10707954054496968</v>
      </c>
      <c r="X113" s="38">
        <f t="shared" si="309"/>
        <v>5.1442119250881907E-2</v>
      </c>
      <c r="Y113" s="38">
        <f t="shared" si="309"/>
        <v>3.4758457390458304E-2</v>
      </c>
      <c r="Z113" s="38">
        <f t="shared" si="309"/>
        <v>5.4377941716460258E-2</v>
      </c>
      <c r="AA113" s="38">
        <f t="shared" si="309"/>
        <v>5.7462385466634021E-2</v>
      </c>
      <c r="AB113" s="38">
        <f t="shared" si="309"/>
        <v>8.1957970271655564E-2</v>
      </c>
      <c r="AC113" s="38">
        <f t="shared" si="309"/>
        <v>6.4348267781930354E-2</v>
      </c>
      <c r="AD113" s="38">
        <f t="shared" si="309"/>
        <v>2.1634541344027401E-2</v>
      </c>
      <c r="AE113" s="38">
        <f t="shared" si="309"/>
        <v>4.6188839204941975E-2</v>
      </c>
      <c r="AF113" s="38">
        <f t="shared" si="309"/>
        <v>1.5209075924714809E-2</v>
      </c>
      <c r="AG113" s="38">
        <f t="shared" si="309"/>
        <v>5.4811884397279083E-2</v>
      </c>
      <c r="AH113" s="38">
        <f t="shared" si="309"/>
        <v>0.11470569257571614</v>
      </c>
      <c r="AI113" s="38">
        <f t="shared" si="309"/>
        <v>0.11383858016180991</v>
      </c>
      <c r="AJ113" s="38">
        <f t="shared" si="309"/>
        <v>0.12389128343960389</v>
      </c>
      <c r="AK113" s="38">
        <f t="shared" si="309"/>
        <v>2.3864629376680893E-2</v>
      </c>
      <c r="AL113" s="38">
        <f t="shared" si="309"/>
        <v>1.4332940856806449E-2</v>
      </c>
      <c r="AM113" s="38">
        <f t="shared" si="309"/>
        <v>4.7418235789548083E-2</v>
      </c>
      <c r="AN113" s="38">
        <f t="shared" si="309"/>
        <v>4.7098125179463116E-2</v>
      </c>
      <c r="AO113" s="38">
        <f t="shared" si="309"/>
        <v>3.3898547001227484E-2</v>
      </c>
      <c r="AP113" s="38">
        <f t="shared" si="309"/>
        <v>6.1074239499206089E-2</v>
      </c>
      <c r="AQ113" s="38">
        <f t="shared" si="309"/>
        <v>2.0538850930817958E-2</v>
      </c>
      <c r="AR113" s="38">
        <f t="shared" si="309"/>
        <v>6.6887953652996185E-2</v>
      </c>
      <c r="AS113" s="38">
        <f t="shared" si="309"/>
        <v>9.5528371737497259E-2</v>
      </c>
      <c r="AT113" s="38">
        <f t="shared" si="309"/>
        <v>0.24834487520562132</v>
      </c>
      <c r="AU113" s="38">
        <f t="shared" si="309"/>
        <v>6.7166516606839324E-2</v>
      </c>
      <c r="AV113" s="38">
        <f t="shared" si="309"/>
        <v>7.0135889072201307E-2</v>
      </c>
      <c r="AW113" s="38">
        <f t="shared" si="309"/>
        <v>3.3591954851797369E-2</v>
      </c>
      <c r="AX113" s="38">
        <f t="shared" si="309"/>
        <v>9.2609918118376586E-2</v>
      </c>
      <c r="AY113" s="38">
        <f t="shared" si="309"/>
        <v>0.12307450096533895</v>
      </c>
      <c r="AZ113" s="38">
        <f t="shared" si="309"/>
        <v>7.9683137960859879E-2</v>
      </c>
      <c r="BA113" s="38">
        <f t="shared" si="309"/>
        <v>2.7674906747596827E-2</v>
      </c>
      <c r="BB113" s="38">
        <f t="shared" si="309"/>
        <v>2.9287609392943413E-2</v>
      </c>
      <c r="BC113" s="38">
        <f t="shared" si="309"/>
        <v>2.6706732312198229E-2</v>
      </c>
      <c r="BD113" s="38">
        <f t="shared" si="309"/>
        <v>0.18967736389982059</v>
      </c>
      <c r="BE113" s="38">
        <f t="shared" si="309"/>
        <v>0.15257999262830477</v>
      </c>
      <c r="BF113" s="38">
        <f t="shared" si="309"/>
        <v>2.4208786347349083E-2</v>
      </c>
      <c r="BG113" s="38">
        <f t="shared" si="309"/>
        <v>1.8601873098716627E-2</v>
      </c>
      <c r="BH113" s="38">
        <f t="shared" si="309"/>
        <v>1.0300125540190894E-2</v>
      </c>
      <c r="BI113" s="38">
        <f t="shared" si="309"/>
        <v>3.8752345946983097E-2</v>
      </c>
      <c r="BJ113" s="38">
        <f t="shared" si="309"/>
        <v>3.0098375952827952E-2</v>
      </c>
      <c r="BK113" s="38">
        <f t="shared" si="309"/>
        <v>2.0314821599741503E-2</v>
      </c>
      <c r="BL113" s="38">
        <f t="shared" si="309"/>
        <v>6.9629414361800229E-2</v>
      </c>
      <c r="BM113" s="38">
        <f t="shared" si="309"/>
        <v>2.2768336431956845E-2</v>
      </c>
      <c r="BN113" s="38">
        <f t="shared" si="309"/>
        <v>4.0767975529655956E-2</v>
      </c>
      <c r="BO113" s="38">
        <f t="shared" si="309"/>
        <v>1.9023738520256794E-2</v>
      </c>
      <c r="BP113" s="38">
        <f t="shared" si="309"/>
        <v>1.8225995744608269E-2</v>
      </c>
      <c r="BQ113" s="38">
        <f t="shared" si="309"/>
        <v>2.0848039197182512E-2</v>
      </c>
      <c r="BR113" s="38">
        <f t="shared" ref="BR113:EC113" si="310">SUMIF($C$148:$C$269,$A113,BS$148:BS$269)/BS$271</f>
        <v>6.1385681270311528E-2</v>
      </c>
      <c r="BS113" s="38">
        <f t="shared" si="310"/>
        <v>5.7787751256404195E-2</v>
      </c>
      <c r="BT113" s="38">
        <f t="shared" si="310"/>
        <v>4.0527972528258689E-2</v>
      </c>
      <c r="BU113" s="38">
        <f t="shared" si="310"/>
        <v>4.3429231491174239E-2</v>
      </c>
      <c r="BV113" s="38">
        <f t="shared" si="310"/>
        <v>0.36703619069765364</v>
      </c>
      <c r="BW113" s="38">
        <f t="shared" si="310"/>
        <v>9.3930922357046559E-2</v>
      </c>
      <c r="BX113" s="38">
        <f t="shared" si="310"/>
        <v>7.8491620111731844E-2</v>
      </c>
      <c r="BY113" s="38">
        <f t="shared" si="310"/>
        <v>4.7808939036870148E-2</v>
      </c>
      <c r="BZ113" s="38">
        <f t="shared" si="310"/>
        <v>2.6316589595535494E-2</v>
      </c>
      <c r="CA113" s="38">
        <f t="shared" si="310"/>
        <v>2.9028656494231486E-2</v>
      </c>
      <c r="CB113" s="38">
        <f t="shared" si="310"/>
        <v>5.4026168022807027E-2</v>
      </c>
      <c r="CC113" s="38">
        <f t="shared" si="310"/>
        <v>0.11750560201125868</v>
      </c>
      <c r="CD113" s="38">
        <f t="shared" si="310"/>
        <v>3.6131358566537763E-2</v>
      </c>
      <c r="CE113" s="38">
        <f t="shared" si="310"/>
        <v>1.6228618471201633E-2</v>
      </c>
      <c r="CF113" s="38">
        <f t="shared" si="310"/>
        <v>2.2033266048201255E-2</v>
      </c>
      <c r="CG113" s="38">
        <f t="shared" si="310"/>
        <v>5.6854263833223284E-2</v>
      </c>
      <c r="CH113" s="38">
        <f t="shared" si="310"/>
        <v>0.19867601706213384</v>
      </c>
      <c r="CI113" s="38">
        <f t="shared" si="310"/>
        <v>0.21313402861405151</v>
      </c>
      <c r="CJ113" s="38">
        <f t="shared" si="310"/>
        <v>0.29710873910714519</v>
      </c>
      <c r="CK113" s="38">
        <f t="shared" si="310"/>
        <v>6.5971616862512642E-4</v>
      </c>
      <c r="CL113" s="38">
        <f t="shared" si="310"/>
        <v>0.46119514199897066</v>
      </c>
      <c r="CM113" s="38">
        <f t="shared" si="310"/>
        <v>0.10334623918251169</v>
      </c>
      <c r="CN113" s="38">
        <f t="shared" si="310"/>
        <v>0.13250342175584956</v>
      </c>
      <c r="CO113" s="38">
        <f t="shared" si="310"/>
        <v>6.6499591727736326E-2</v>
      </c>
      <c r="CP113" s="38">
        <f t="shared" si="310"/>
        <v>0.12185692715242089</v>
      </c>
      <c r="CQ113" s="38">
        <f t="shared" si="310"/>
        <v>0.11277807766422301</v>
      </c>
      <c r="CR113" s="38">
        <f t="shared" si="310"/>
        <v>0.12944008899803744</v>
      </c>
      <c r="CS113" s="38">
        <f t="shared" si="310"/>
        <v>2.2986064170514919E-2</v>
      </c>
      <c r="CT113" s="38">
        <f t="shared" si="310"/>
        <v>3.4144790615075998E-2</v>
      </c>
      <c r="CU113" s="38">
        <f t="shared" si="310"/>
        <v>5.4107139302327127E-2</v>
      </c>
      <c r="CV113" s="38">
        <f t="shared" si="310"/>
        <v>1.1054939544498626E-2</v>
      </c>
      <c r="CW113" s="38">
        <f t="shared" si="310"/>
        <v>4.3922855299652425E-2</v>
      </c>
      <c r="CX113" s="38">
        <f t="shared" si="310"/>
        <v>1.3003693571444121E-2</v>
      </c>
      <c r="CY113" s="38">
        <f t="shared" si="310"/>
        <v>9.5787059667332124E-3</v>
      </c>
      <c r="CZ113" s="38">
        <f t="shared" si="310"/>
        <v>0.17423815374238152</v>
      </c>
      <c r="DA113" s="38">
        <f t="shared" si="310"/>
        <v>1.7497698530323904E-3</v>
      </c>
      <c r="DB113" s="38">
        <f t="shared" si="310"/>
        <v>3.3862956559918771E-2</v>
      </c>
      <c r="DC113" s="38">
        <f t="shared" si="310"/>
        <v>0.22699997704473981</v>
      </c>
      <c r="DD113" s="38">
        <f t="shared" si="310"/>
        <v>6.723901827252482E-2</v>
      </c>
      <c r="DE113" s="38">
        <f t="shared" si="310"/>
        <v>0.50330725175445667</v>
      </c>
      <c r="DF113" s="38">
        <f t="shared" si="310"/>
        <v>1.4447884416924664E-2</v>
      </c>
      <c r="DG113" s="38">
        <f t="shared" si="310"/>
        <v>1.9444444444444445E-2</v>
      </c>
      <c r="DH113" s="38">
        <f t="shared" si="310"/>
        <v>7.8519499888053974E-3</v>
      </c>
      <c r="DI113" s="38">
        <f t="shared" si="310"/>
        <v>6.1586193845955496E-3</v>
      </c>
      <c r="DJ113" s="38">
        <f t="shared" si="310"/>
        <v>7.8466320342556566E-3</v>
      </c>
      <c r="DK113" s="38">
        <f t="shared" si="310"/>
        <v>3.4948173447330948E-3</v>
      </c>
      <c r="DL113" s="38">
        <f t="shared" si="310"/>
        <v>3.4814923205623398E-3</v>
      </c>
      <c r="DM113" s="38">
        <f t="shared" si="310"/>
        <v>3.6259061305492279E-2</v>
      </c>
      <c r="DN113" s="38">
        <f t="shared" si="310"/>
        <v>0</v>
      </c>
      <c r="DO113" s="38">
        <f t="shared" si="310"/>
        <v>2.8873488826788363E-2</v>
      </c>
      <c r="DP113" s="38">
        <f t="shared" si="310"/>
        <v>2.2408649807010923E-2</v>
      </c>
      <c r="DQ113" s="38">
        <f t="shared" si="310"/>
        <v>4.0033293351418614E-2</v>
      </c>
      <c r="DR113" s="38">
        <f t="shared" si="310"/>
        <v>1.6204114035352164E-2</v>
      </c>
      <c r="DS113" s="38">
        <f t="shared" si="310"/>
        <v>1.5823704328536577E-2</v>
      </c>
      <c r="DT113" s="38">
        <f t="shared" si="310"/>
        <v>1.5239623019851614E-2</v>
      </c>
      <c r="DU113" s="38">
        <f t="shared" si="310"/>
        <v>2.7135276884308866E-2</v>
      </c>
      <c r="DV113" s="38">
        <f t="shared" si="310"/>
        <v>1.510580197797028E-2</v>
      </c>
      <c r="DW113" s="38">
        <f t="shared" si="310"/>
        <v>0.16893055555555556</v>
      </c>
      <c r="DX113" s="38">
        <f t="shared" si="310"/>
        <v>5.1039894614480871E-2</v>
      </c>
      <c r="DY113" s="38">
        <f t="shared" si="310"/>
        <v>5.8618858411759303E-2</v>
      </c>
      <c r="DZ113" s="38">
        <f t="shared" si="310"/>
        <v>6.6228610066055233E-3</v>
      </c>
      <c r="EA113" s="38">
        <f t="shared" si="310"/>
        <v>2.7836946197640631E-2</v>
      </c>
      <c r="EB113" s="38">
        <f t="shared" si="310"/>
        <v>2.5291870046266651E-2</v>
      </c>
      <c r="EC113" s="38">
        <f t="shared" si="310"/>
        <v>8.9570523346079511E-2</v>
      </c>
      <c r="ED113" s="38">
        <f t="shared" ref="ED113:EK113" si="311">SUMIF($C$148:$C$269,$A113,EE$148:EE$269)/EE$271</f>
        <v>0.12799736902195688</v>
      </c>
      <c r="EE113" s="38">
        <f t="shared" si="311"/>
        <v>0.10502675541224664</v>
      </c>
      <c r="EF113" s="38">
        <f t="shared" si="311"/>
        <v>7.6821236786112329E-2</v>
      </c>
      <c r="EG113" s="38">
        <f t="shared" si="311"/>
        <v>6.3259567386540136E-2</v>
      </c>
      <c r="EH113" s="38">
        <f t="shared" si="311"/>
        <v>6.6026603733104483E-2</v>
      </c>
      <c r="EI113" s="38">
        <f t="shared" si="311"/>
        <v>0.19945499296765121</v>
      </c>
      <c r="EJ113" s="38">
        <f t="shared" si="311"/>
        <v>0</v>
      </c>
      <c r="EK113" s="38">
        <f t="shared" si="311"/>
        <v>0</v>
      </c>
    </row>
    <row r="114" spans="1:141">
      <c r="A114" s="39" t="s">
        <v>62</v>
      </c>
      <c r="B114" s="40" t="s">
        <v>131</v>
      </c>
      <c r="C114" s="38">
        <f t="shared" si="259"/>
        <v>0.38701537751770665</v>
      </c>
      <c r="D114" s="38">
        <f t="shared" ref="D114:E114" si="312">SUMIF($C$148:$C$269,$A114,E$148:E$269)/E$271</f>
        <v>0.49782619782237297</v>
      </c>
      <c r="E114" s="38">
        <f t="shared" si="312"/>
        <v>0.26022917504769072</v>
      </c>
      <c r="F114" s="38">
        <f t="shared" ref="F114:BQ114" si="313">SUMIF($C$148:$C$269,$A114,G$148:G$269)/G$271</f>
        <v>0.4192382579949292</v>
      </c>
      <c r="G114" s="38">
        <f t="shared" si="313"/>
        <v>0.42430004100958135</v>
      </c>
      <c r="H114" s="38">
        <f t="shared" si="313"/>
        <v>8.2465763647897317E-3</v>
      </c>
      <c r="I114" s="38">
        <f t="shared" si="313"/>
        <v>0.34027203023252184</v>
      </c>
      <c r="J114" s="38">
        <f t="shared" si="313"/>
        <v>0.41347101862902808</v>
      </c>
      <c r="K114" s="38">
        <f t="shared" si="313"/>
        <v>0.30876111334494927</v>
      </c>
      <c r="L114" s="38">
        <f t="shared" si="313"/>
        <v>0.18769211750343825</v>
      </c>
      <c r="M114" s="38">
        <f t="shared" si="313"/>
        <v>0.1821659592265919</v>
      </c>
      <c r="N114" s="38">
        <f t="shared" si="313"/>
        <v>0.21038532496157528</v>
      </c>
      <c r="O114" s="38">
        <f t="shared" si="313"/>
        <v>0.13885647607934656</v>
      </c>
      <c r="P114" s="38">
        <f t="shared" si="313"/>
        <v>0</v>
      </c>
      <c r="Q114" s="38">
        <f t="shared" si="313"/>
        <v>0.22782784451836971</v>
      </c>
      <c r="R114" s="38">
        <f t="shared" si="313"/>
        <v>0.25507222853432882</v>
      </c>
      <c r="S114" s="38">
        <f t="shared" si="313"/>
        <v>0.17085496624637006</v>
      </c>
      <c r="T114" s="38">
        <f t="shared" si="313"/>
        <v>0.18477480420460557</v>
      </c>
      <c r="U114" s="38">
        <f t="shared" si="313"/>
        <v>0.22607393757917771</v>
      </c>
      <c r="V114" s="38">
        <f t="shared" si="313"/>
        <v>9.7165161984642853E-2</v>
      </c>
      <c r="W114" s="38">
        <f t="shared" si="313"/>
        <v>0.15766205324553431</v>
      </c>
      <c r="X114" s="38">
        <f t="shared" si="313"/>
        <v>0.30785923921876046</v>
      </c>
      <c r="Y114" s="38">
        <f t="shared" si="313"/>
        <v>0.12850190172375489</v>
      </c>
      <c r="Z114" s="38">
        <f t="shared" si="313"/>
        <v>0.12057282104349568</v>
      </c>
      <c r="AA114" s="38">
        <f t="shared" si="313"/>
        <v>0.15178580665629818</v>
      </c>
      <c r="AB114" s="38">
        <f t="shared" si="313"/>
        <v>0.29829391520831811</v>
      </c>
      <c r="AC114" s="38">
        <f t="shared" si="313"/>
        <v>0.17718158628462954</v>
      </c>
      <c r="AD114" s="38">
        <f t="shared" si="313"/>
        <v>0.24560933390006962</v>
      </c>
      <c r="AE114" s="38">
        <f t="shared" si="313"/>
        <v>0.13931608467523068</v>
      </c>
      <c r="AF114" s="38">
        <f t="shared" si="313"/>
        <v>9.699279148396002E-2</v>
      </c>
      <c r="AG114" s="38">
        <f t="shared" si="313"/>
        <v>8.5156658095677698E-2</v>
      </c>
      <c r="AH114" s="38">
        <f t="shared" si="313"/>
        <v>0.3370624256818831</v>
      </c>
      <c r="AI114" s="38">
        <f t="shared" si="313"/>
        <v>0.36735421304298116</v>
      </c>
      <c r="AJ114" s="38">
        <f t="shared" si="313"/>
        <v>1.6172122680155308E-2</v>
      </c>
      <c r="AK114" s="38">
        <f t="shared" si="313"/>
        <v>0.39517091007813759</v>
      </c>
      <c r="AL114" s="38">
        <f t="shared" si="313"/>
        <v>0.46616320032033709</v>
      </c>
      <c r="AM114" s="38">
        <f t="shared" si="313"/>
        <v>0.21974297207677856</v>
      </c>
      <c r="AN114" s="38">
        <f t="shared" si="313"/>
        <v>0.22953420129283478</v>
      </c>
      <c r="AO114" s="38">
        <f t="shared" si="313"/>
        <v>0.32499785903913675</v>
      </c>
      <c r="AP114" s="38">
        <f t="shared" si="313"/>
        <v>0.16598508127620201</v>
      </c>
      <c r="AQ114" s="38">
        <f t="shared" si="313"/>
        <v>0.20130840087411137</v>
      </c>
      <c r="AR114" s="38">
        <f t="shared" si="313"/>
        <v>0.16880029583193928</v>
      </c>
      <c r="AS114" s="38">
        <f t="shared" si="313"/>
        <v>0.22694241518126934</v>
      </c>
      <c r="AT114" s="38">
        <f t="shared" si="313"/>
        <v>8.3060863914217825E-2</v>
      </c>
      <c r="AU114" s="38">
        <f t="shared" si="313"/>
        <v>0.27108668215755888</v>
      </c>
      <c r="AV114" s="38">
        <f t="shared" si="313"/>
        <v>0.20710804377668349</v>
      </c>
      <c r="AW114" s="38">
        <f t="shared" si="313"/>
        <v>0.19070693086441118</v>
      </c>
      <c r="AX114" s="38">
        <f t="shared" si="313"/>
        <v>0.13144752985087521</v>
      </c>
      <c r="AY114" s="38">
        <f t="shared" si="313"/>
        <v>4.6485420481757994E-2</v>
      </c>
      <c r="AZ114" s="38">
        <f t="shared" si="313"/>
        <v>0.1674987869795439</v>
      </c>
      <c r="BA114" s="38">
        <f t="shared" si="313"/>
        <v>0.24928658754881733</v>
      </c>
      <c r="BB114" s="38">
        <f t="shared" si="313"/>
        <v>0.23967053419395715</v>
      </c>
      <c r="BC114" s="38">
        <f t="shared" si="313"/>
        <v>0.25505951602665444</v>
      </c>
      <c r="BD114" s="38">
        <f t="shared" si="313"/>
        <v>0.23069433339829379</v>
      </c>
      <c r="BE114" s="38">
        <f t="shared" si="313"/>
        <v>0.16484668149509796</v>
      </c>
      <c r="BF114" s="38">
        <f t="shared" si="313"/>
        <v>0.11065917409517603</v>
      </c>
      <c r="BG114" s="38">
        <f t="shared" si="313"/>
        <v>0.46398767223081816</v>
      </c>
      <c r="BH114" s="38">
        <f t="shared" si="313"/>
        <v>0.62428108354870149</v>
      </c>
      <c r="BI114" s="38">
        <f t="shared" si="313"/>
        <v>7.4914406662789229E-2</v>
      </c>
      <c r="BJ114" s="38">
        <f t="shared" si="313"/>
        <v>0.10675056807415298</v>
      </c>
      <c r="BK114" s="38">
        <f t="shared" si="313"/>
        <v>6.2497887534357144E-2</v>
      </c>
      <c r="BL114" s="38">
        <f t="shared" si="313"/>
        <v>0.30091430870772862</v>
      </c>
      <c r="BM114" s="38">
        <f t="shared" si="313"/>
        <v>3.6463379507187935E-2</v>
      </c>
      <c r="BN114" s="38">
        <f t="shared" si="313"/>
        <v>0.18465755856427904</v>
      </c>
      <c r="BO114" s="38">
        <f t="shared" si="313"/>
        <v>5.6581974649817589E-2</v>
      </c>
      <c r="BP114" s="38">
        <f t="shared" si="313"/>
        <v>6.5750038927975818E-2</v>
      </c>
      <c r="BQ114" s="38">
        <f t="shared" si="313"/>
        <v>3.5616186705018302E-2</v>
      </c>
      <c r="BR114" s="38">
        <f t="shared" ref="BR114:EC114" si="314">SUMIF($C$148:$C$269,$A114,BS$148:BS$269)/BS$271</f>
        <v>0.23680496136008006</v>
      </c>
      <c r="BS114" s="38">
        <f t="shared" si="314"/>
        <v>0.19271836151731533</v>
      </c>
      <c r="BT114" s="38">
        <f t="shared" si="314"/>
        <v>0.24784979571072002</v>
      </c>
      <c r="BU114" s="38">
        <f t="shared" si="314"/>
        <v>0.26643323827744286</v>
      </c>
      <c r="BV114" s="38">
        <f t="shared" si="314"/>
        <v>0.13148586224012951</v>
      </c>
      <c r="BW114" s="38">
        <f t="shared" si="314"/>
        <v>0.18081330795463557</v>
      </c>
      <c r="BX114" s="38">
        <f t="shared" si="314"/>
        <v>0.226024208566108</v>
      </c>
      <c r="BY114" s="38">
        <f t="shared" si="314"/>
        <v>0.22319950488861517</v>
      </c>
      <c r="BZ114" s="38">
        <f t="shared" si="314"/>
        <v>0.25827627858380758</v>
      </c>
      <c r="CA114" s="38">
        <f t="shared" si="314"/>
        <v>0.25158168961667288</v>
      </c>
      <c r="CB114" s="38">
        <f t="shared" si="314"/>
        <v>0.22007588226122207</v>
      </c>
      <c r="CC114" s="38">
        <f t="shared" si="314"/>
        <v>6.0515385035798216E-2</v>
      </c>
      <c r="CD114" s="38">
        <f t="shared" si="314"/>
        <v>0.15618470946622928</v>
      </c>
      <c r="CE114" s="38">
        <f t="shared" si="314"/>
        <v>0.19598718378713501</v>
      </c>
      <c r="CF114" s="38">
        <f t="shared" si="314"/>
        <v>7.6816611409187732E-2</v>
      </c>
      <c r="CG114" s="38">
        <f t="shared" si="314"/>
        <v>0.14718078551932676</v>
      </c>
      <c r="CH114" s="38">
        <f t="shared" si="314"/>
        <v>1.0622362780172093E-2</v>
      </c>
      <c r="CI114" s="38">
        <f t="shared" si="314"/>
        <v>1.070504843246787E-3</v>
      </c>
      <c r="CJ114" s="38">
        <f t="shared" si="314"/>
        <v>8.7534785278478198E-4</v>
      </c>
      <c r="CK114" s="38">
        <f t="shared" si="314"/>
        <v>6.429791833745946E-4</v>
      </c>
      <c r="CL114" s="38">
        <f t="shared" si="314"/>
        <v>1.4825967720872352E-3</v>
      </c>
      <c r="CM114" s="38">
        <f t="shared" si="314"/>
        <v>7.3603118618897345E-2</v>
      </c>
      <c r="CN114" s="38">
        <f t="shared" si="314"/>
        <v>0</v>
      </c>
      <c r="CO114" s="38">
        <f t="shared" si="314"/>
        <v>0.34284599148534073</v>
      </c>
      <c r="CP114" s="38">
        <f t="shared" si="314"/>
        <v>9.6090391944400801E-3</v>
      </c>
      <c r="CQ114" s="38">
        <f t="shared" si="314"/>
        <v>1.2431382128041126E-2</v>
      </c>
      <c r="CR114" s="38">
        <f t="shared" si="314"/>
        <v>7.2516608419130376E-3</v>
      </c>
      <c r="CS114" s="38">
        <f t="shared" si="314"/>
        <v>1.3380702097955111E-3</v>
      </c>
      <c r="CT114" s="38">
        <f t="shared" si="314"/>
        <v>3.5991833626147583E-3</v>
      </c>
      <c r="CU114" s="38">
        <f t="shared" si="314"/>
        <v>2.4640402740083566E-3</v>
      </c>
      <c r="CV114" s="38">
        <f t="shared" si="314"/>
        <v>4.9121693879743957E-3</v>
      </c>
      <c r="CW114" s="38">
        <f t="shared" si="314"/>
        <v>2.2938573008461187E-3</v>
      </c>
      <c r="CX114" s="38">
        <f t="shared" si="314"/>
        <v>7.1217613867842087E-4</v>
      </c>
      <c r="CY114" s="38">
        <f t="shared" si="314"/>
        <v>8.0174694034180463E-4</v>
      </c>
      <c r="CZ114" s="38">
        <f t="shared" si="314"/>
        <v>3.4087350340873505E-3</v>
      </c>
      <c r="DA114" s="38">
        <f t="shared" si="314"/>
        <v>7.7042105469336591E-4</v>
      </c>
      <c r="DB114" s="38">
        <f t="shared" si="314"/>
        <v>2.9746713866249556E-2</v>
      </c>
      <c r="DC114" s="38">
        <f t="shared" si="314"/>
        <v>1.7133806211693411E-2</v>
      </c>
      <c r="DD114" s="38">
        <f t="shared" si="314"/>
        <v>1.6137733247880193E-4</v>
      </c>
      <c r="DE114" s="38">
        <f t="shared" si="314"/>
        <v>0</v>
      </c>
      <c r="DF114" s="38">
        <f t="shared" si="314"/>
        <v>0</v>
      </c>
      <c r="DG114" s="38">
        <f t="shared" si="314"/>
        <v>0</v>
      </c>
      <c r="DH114" s="38">
        <f t="shared" si="314"/>
        <v>1.4947570401099846E-2</v>
      </c>
      <c r="DI114" s="38">
        <f t="shared" si="314"/>
        <v>3.5850418081586732E-4</v>
      </c>
      <c r="DJ114" s="38">
        <f t="shared" si="314"/>
        <v>0</v>
      </c>
      <c r="DK114" s="38">
        <f t="shared" si="314"/>
        <v>1.333250123396554E-4</v>
      </c>
      <c r="DL114" s="38">
        <f t="shared" si="314"/>
        <v>1.7393657113039444E-4</v>
      </c>
      <c r="DM114" s="38">
        <f t="shared" si="314"/>
        <v>0.17592564401351826</v>
      </c>
      <c r="DN114" s="38">
        <f t="shared" si="314"/>
        <v>0</v>
      </c>
      <c r="DO114" s="38">
        <f t="shared" si="314"/>
        <v>2.1518397237651695E-2</v>
      </c>
      <c r="DP114" s="38">
        <f t="shared" si="314"/>
        <v>8.7317918559014877E-3</v>
      </c>
      <c r="DQ114" s="38">
        <f t="shared" si="314"/>
        <v>4.359102985191745E-2</v>
      </c>
      <c r="DR114" s="38">
        <f t="shared" si="314"/>
        <v>9.0199270447077263E-4</v>
      </c>
      <c r="DS114" s="38">
        <f t="shared" si="314"/>
        <v>1.0139846733560399E-3</v>
      </c>
      <c r="DT114" s="38">
        <f t="shared" si="314"/>
        <v>0</v>
      </c>
      <c r="DU114" s="38">
        <f t="shared" si="314"/>
        <v>4.9169244637479255E-4</v>
      </c>
      <c r="DV114" s="38">
        <f t="shared" si="314"/>
        <v>5.1136770406128228E-6</v>
      </c>
      <c r="DW114" s="38">
        <f t="shared" si="314"/>
        <v>1.7777777777777779E-3</v>
      </c>
      <c r="DX114" s="38">
        <f t="shared" si="314"/>
        <v>0.12963159617827269</v>
      </c>
      <c r="DY114" s="38">
        <f t="shared" si="314"/>
        <v>0.15782988407516951</v>
      </c>
      <c r="DZ114" s="38">
        <f t="shared" si="314"/>
        <v>5.916364708126008E-4</v>
      </c>
      <c r="EA114" s="38">
        <f t="shared" si="314"/>
        <v>4.8502492567259976E-2</v>
      </c>
      <c r="EB114" s="38">
        <f t="shared" si="314"/>
        <v>7.5937807896570781E-3</v>
      </c>
      <c r="EC114" s="38">
        <f t="shared" si="314"/>
        <v>2.0116872911885918E-3</v>
      </c>
      <c r="ED114" s="38">
        <f t="shared" ref="ED114:EK114" si="315">SUMIF($C$148:$C$269,$A114,EE$148:EE$269)/EE$271</f>
        <v>8.3438768725253799E-4</v>
      </c>
      <c r="EE114" s="38">
        <f t="shared" si="315"/>
        <v>3.2683633717465357E-3</v>
      </c>
      <c r="EF114" s="38">
        <f t="shared" si="315"/>
        <v>7.7138707825323378E-3</v>
      </c>
      <c r="EG114" s="38">
        <f t="shared" si="315"/>
        <v>4.1707483701335812E-4</v>
      </c>
      <c r="EH114" s="38">
        <f t="shared" si="315"/>
        <v>7.2945719802617465E-3</v>
      </c>
      <c r="EI114" s="38">
        <f t="shared" si="315"/>
        <v>2.7096518987341771E-2</v>
      </c>
      <c r="EJ114" s="38">
        <f t="shared" si="315"/>
        <v>0</v>
      </c>
      <c r="EK114" s="38">
        <f t="shared" si="315"/>
        <v>0</v>
      </c>
    </row>
    <row r="115" spans="1:141">
      <c r="A115" s="36" t="s">
        <v>63</v>
      </c>
      <c r="B115" s="37" t="s">
        <v>132</v>
      </c>
      <c r="C115" s="285">
        <f t="shared" si="259"/>
        <v>9.9033128472377514E-3</v>
      </c>
      <c r="D115" s="285">
        <f t="shared" ref="D115:E115" si="316">SUMIF($C$148:$C$269,$A115,E$148:E$269)/E$271</f>
        <v>1.4419766937807583E-3</v>
      </c>
      <c r="E115" s="285">
        <f t="shared" si="316"/>
        <v>1.2760785026192053E-3</v>
      </c>
      <c r="F115" s="285">
        <f t="shared" ref="F115:BQ115" si="317">SUMIF($C$148:$C$269,$A115,G$148:G$269)/G$271</f>
        <v>5.7796018994522969E-2</v>
      </c>
      <c r="G115" s="285">
        <f t="shared" si="317"/>
        <v>1.1557245647392164E-3</v>
      </c>
      <c r="H115" s="285">
        <f t="shared" si="317"/>
        <v>4.3776509073721659E-2</v>
      </c>
      <c r="I115" s="285">
        <f t="shared" si="317"/>
        <v>1.0525165138904072E-2</v>
      </c>
      <c r="J115" s="285">
        <f t="shared" si="317"/>
        <v>8.9253282133776139E-3</v>
      </c>
      <c r="K115" s="285">
        <f t="shared" si="317"/>
        <v>1.1213867667426172E-2</v>
      </c>
      <c r="L115" s="285">
        <f t="shared" si="317"/>
        <v>8.2029885803470703E-2</v>
      </c>
      <c r="M115" s="285">
        <f t="shared" si="317"/>
        <v>4.7273906127433277E-2</v>
      </c>
      <c r="N115" s="285">
        <f t="shared" si="317"/>
        <v>0.19385820185105831</v>
      </c>
      <c r="O115" s="285">
        <f t="shared" si="317"/>
        <v>2.5408401400233371E-2</v>
      </c>
      <c r="P115" s="285">
        <f t="shared" si="317"/>
        <v>0</v>
      </c>
      <c r="Q115" s="285">
        <f t="shared" si="317"/>
        <v>1.5366377382124005E-2</v>
      </c>
      <c r="R115" s="285">
        <f t="shared" si="317"/>
        <v>1.8323143789788814E-2</v>
      </c>
      <c r="S115" s="285">
        <f t="shared" si="317"/>
        <v>9.1832501539970083E-3</v>
      </c>
      <c r="T115" s="285">
        <f t="shared" si="317"/>
        <v>6.7208023175409125E-3</v>
      </c>
      <c r="U115" s="285">
        <f t="shared" si="317"/>
        <v>2.9677796578637303E-3</v>
      </c>
      <c r="V115" s="285">
        <f t="shared" si="317"/>
        <v>4.1510433126350586E-3</v>
      </c>
      <c r="W115" s="285">
        <f t="shared" si="317"/>
        <v>9.6874394767814311E-3</v>
      </c>
      <c r="X115" s="285">
        <f t="shared" si="317"/>
        <v>6.0323317686873223E-3</v>
      </c>
      <c r="Y115" s="285">
        <f t="shared" si="317"/>
        <v>1.8907227359867378E-2</v>
      </c>
      <c r="Z115" s="285">
        <f t="shared" si="317"/>
        <v>4.7901992856427544E-2</v>
      </c>
      <c r="AA115" s="285">
        <f t="shared" si="317"/>
        <v>3.7547287580910471E-2</v>
      </c>
      <c r="AB115" s="285">
        <f t="shared" si="317"/>
        <v>2.6718898733250347E-2</v>
      </c>
      <c r="AC115" s="285">
        <f t="shared" si="317"/>
        <v>1.8323248502105951E-2</v>
      </c>
      <c r="AD115" s="285">
        <f t="shared" si="317"/>
        <v>2.5460011211521996E-2</v>
      </c>
      <c r="AE115" s="285">
        <f t="shared" si="317"/>
        <v>6.5634504208775965E-2</v>
      </c>
      <c r="AF115" s="285">
        <f t="shared" si="317"/>
        <v>1.2413513493946246E-2</v>
      </c>
      <c r="AG115" s="285">
        <f t="shared" si="317"/>
        <v>1.7282818036987894E-2</v>
      </c>
      <c r="AH115" s="285">
        <f t="shared" si="317"/>
        <v>2.5407194147342677E-2</v>
      </c>
      <c r="AI115" s="285">
        <f t="shared" si="317"/>
        <v>2.7580316491025131E-2</v>
      </c>
      <c r="AJ115" s="285">
        <f t="shared" si="317"/>
        <v>2.3866348448687352E-3</v>
      </c>
      <c r="AK115" s="285">
        <f t="shared" si="317"/>
        <v>1.6646446478717897E-2</v>
      </c>
      <c r="AL115" s="285">
        <f t="shared" si="317"/>
        <v>1.6677074445011177E-2</v>
      </c>
      <c r="AM115" s="285">
        <f t="shared" si="317"/>
        <v>1.6570762190273695E-2</v>
      </c>
      <c r="AN115" s="285">
        <f t="shared" si="317"/>
        <v>2.8145069228991435E-2</v>
      </c>
      <c r="AO115" s="285">
        <f t="shared" si="317"/>
        <v>2.4150038537295537E-2</v>
      </c>
      <c r="AP115" s="285">
        <f t="shared" si="317"/>
        <v>2.3874527364320719E-2</v>
      </c>
      <c r="AQ115" s="285">
        <f t="shared" si="317"/>
        <v>1.2807391220159885E-2</v>
      </c>
      <c r="AR115" s="285">
        <f t="shared" si="317"/>
        <v>5.1885048160735352E-2</v>
      </c>
      <c r="AS115" s="285">
        <f t="shared" si="317"/>
        <v>1.9325543178337762E-2</v>
      </c>
      <c r="AT115" s="285">
        <f t="shared" si="317"/>
        <v>3.1411831603744847E-2</v>
      </c>
      <c r="AU115" s="285">
        <f t="shared" si="317"/>
        <v>1.8540579715843043E-2</v>
      </c>
      <c r="AV115" s="285">
        <f t="shared" si="317"/>
        <v>1.12968023878191E-2</v>
      </c>
      <c r="AW115" s="285">
        <f t="shared" si="317"/>
        <v>8.325882341630373E-3</v>
      </c>
      <c r="AX115" s="285">
        <f t="shared" si="317"/>
        <v>4.4522669879066001E-2</v>
      </c>
      <c r="AY115" s="285">
        <f t="shared" si="317"/>
        <v>0.11048780689906615</v>
      </c>
      <c r="AZ115" s="285">
        <f t="shared" si="317"/>
        <v>1.653223821612157E-2</v>
      </c>
      <c r="BA115" s="285">
        <f t="shared" si="317"/>
        <v>1.3824083853630494E-2</v>
      </c>
      <c r="BB115" s="285">
        <f t="shared" si="317"/>
        <v>1.4489367599889122E-2</v>
      </c>
      <c r="BC115" s="285">
        <f t="shared" si="317"/>
        <v>1.3424685540945648E-2</v>
      </c>
      <c r="BD115" s="285">
        <f t="shared" si="317"/>
        <v>1.7732722062867395E-2</v>
      </c>
      <c r="BE115" s="285">
        <f t="shared" si="317"/>
        <v>1.5025367896602911E-2</v>
      </c>
      <c r="BF115" s="285">
        <f t="shared" si="317"/>
        <v>2.086435325246816E-2</v>
      </c>
      <c r="BG115" s="285">
        <f t="shared" si="317"/>
        <v>2.7788216539337104E-2</v>
      </c>
      <c r="BH115" s="285">
        <f t="shared" si="317"/>
        <v>1.5356811308794779E-2</v>
      </c>
      <c r="BI115" s="285">
        <f t="shared" si="317"/>
        <v>5.7962428872086677E-2</v>
      </c>
      <c r="BJ115" s="285">
        <f t="shared" si="317"/>
        <v>2.1009587594884704E-2</v>
      </c>
      <c r="BK115" s="285">
        <f t="shared" si="317"/>
        <v>1.2560551715186904E-2</v>
      </c>
      <c r="BL115" s="285">
        <f t="shared" si="317"/>
        <v>2.4266066069422634E-2</v>
      </c>
      <c r="BM115" s="285">
        <f t="shared" si="317"/>
        <v>3.7945481683207209E-2</v>
      </c>
      <c r="BN115" s="285">
        <f t="shared" si="317"/>
        <v>3.7620422905443693E-2</v>
      </c>
      <c r="BO115" s="285">
        <f t="shared" si="317"/>
        <v>2.2260844265966365E-2</v>
      </c>
      <c r="BP115" s="285">
        <f t="shared" si="317"/>
        <v>1.5828142478042144E-2</v>
      </c>
      <c r="BQ115" s="285">
        <f t="shared" si="317"/>
        <v>3.6971328126671123E-2</v>
      </c>
      <c r="BR115" s="285">
        <f t="shared" ref="BR115:EC115" si="318">SUMIF($C$148:$C$269,$A115,BS$148:BS$269)/BS$271</f>
        <v>1.0107752423778305E-2</v>
      </c>
      <c r="BS115" s="285">
        <f t="shared" si="318"/>
        <v>1.0977125070940494E-2</v>
      </c>
      <c r="BT115" s="285">
        <f t="shared" si="318"/>
        <v>8.2490739415907541E-3</v>
      </c>
      <c r="BU115" s="285">
        <f t="shared" si="318"/>
        <v>8.8362993177634186E-3</v>
      </c>
      <c r="BV115" s="285">
        <f t="shared" si="318"/>
        <v>1.2463051323444578E-2</v>
      </c>
      <c r="BW115" s="285">
        <f t="shared" si="318"/>
        <v>2.159832923573109E-2</v>
      </c>
      <c r="BX115" s="285">
        <f t="shared" si="318"/>
        <v>6.1755121042830541E-2</v>
      </c>
      <c r="BY115" s="285">
        <f t="shared" si="318"/>
        <v>4.2267390634955965E-2</v>
      </c>
      <c r="BZ115" s="285">
        <f t="shared" si="318"/>
        <v>6.2019917796935768E-2</v>
      </c>
      <c r="CA115" s="285">
        <f t="shared" si="318"/>
        <v>2.6051358392259025E-3</v>
      </c>
      <c r="CB115" s="285">
        <f t="shared" si="318"/>
        <v>3.3808223080758204E-2</v>
      </c>
      <c r="CC115" s="285">
        <f t="shared" si="318"/>
        <v>2.0686451330819259E-2</v>
      </c>
      <c r="CD115" s="285">
        <f t="shared" si="318"/>
        <v>3.2130041089673857E-2</v>
      </c>
      <c r="CE115" s="285">
        <f t="shared" si="318"/>
        <v>1.4954365744834386E-2</v>
      </c>
      <c r="CF115" s="285">
        <f t="shared" si="318"/>
        <v>1.4558689717925387E-2</v>
      </c>
      <c r="CG115" s="285">
        <f t="shared" si="318"/>
        <v>5.1643542953751169E-2</v>
      </c>
      <c r="CH115" s="285">
        <f t="shared" si="318"/>
        <v>4.4857219437934408E-2</v>
      </c>
      <c r="CI115" s="285">
        <f t="shared" si="318"/>
        <v>1.8048430121740599E-3</v>
      </c>
      <c r="CJ115" s="285">
        <f t="shared" si="318"/>
        <v>2.4823297317777401E-3</v>
      </c>
      <c r="CK115" s="285">
        <f t="shared" si="318"/>
        <v>6.276369468949406E-4</v>
      </c>
      <c r="CL115" s="285">
        <f t="shared" si="318"/>
        <v>1.9281439885694093E-3</v>
      </c>
      <c r="CM115" s="285">
        <f t="shared" si="318"/>
        <v>0.32872567998797814</v>
      </c>
      <c r="CN115" s="285">
        <f t="shared" si="318"/>
        <v>0</v>
      </c>
      <c r="CO115" s="285">
        <f t="shared" si="318"/>
        <v>3.1609003558901616E-2</v>
      </c>
      <c r="CP115" s="285">
        <f t="shared" si="318"/>
        <v>4.1445043217573321E-2</v>
      </c>
      <c r="CQ115" s="285">
        <f t="shared" si="318"/>
        <v>2.7621049414919871E-2</v>
      </c>
      <c r="CR115" s="285">
        <f t="shared" si="318"/>
        <v>5.2991614453785044E-2</v>
      </c>
      <c r="CS115" s="285">
        <f t="shared" si="318"/>
        <v>4.4350966853446373E-3</v>
      </c>
      <c r="CT115" s="285">
        <f t="shared" si="318"/>
        <v>4.4568661481027179E-3</v>
      </c>
      <c r="CU115" s="285">
        <f t="shared" si="318"/>
        <v>6.1623125703656025E-3</v>
      </c>
      <c r="CV115" s="285">
        <f t="shared" si="318"/>
        <v>2.4842273311058011E-3</v>
      </c>
      <c r="CW115" s="285">
        <f t="shared" si="318"/>
        <v>2.5496019555524347E-2</v>
      </c>
      <c r="CX115" s="285">
        <f t="shared" si="318"/>
        <v>2.9867858671910715E-2</v>
      </c>
      <c r="CY115" s="285">
        <f t="shared" si="318"/>
        <v>1.5330269487475845E-2</v>
      </c>
      <c r="CZ115" s="285">
        <f t="shared" si="318"/>
        <v>2.8426200284262004E-4</v>
      </c>
      <c r="DA115" s="285">
        <f t="shared" si="318"/>
        <v>5.5061165773282925E-4</v>
      </c>
      <c r="DB115" s="285">
        <f t="shared" si="318"/>
        <v>3.2929941549353749E-3</v>
      </c>
      <c r="DC115" s="285">
        <f t="shared" si="318"/>
        <v>0.19870991437687946</v>
      </c>
      <c r="DD115" s="285">
        <f t="shared" si="318"/>
        <v>3.0809238160667274E-2</v>
      </c>
      <c r="DE115" s="285">
        <f t="shared" si="318"/>
        <v>5.8078567395337581E-3</v>
      </c>
      <c r="DF115" s="285">
        <f t="shared" si="318"/>
        <v>1.5479876160990712E-2</v>
      </c>
      <c r="DG115" s="285">
        <f t="shared" si="318"/>
        <v>3.0555555555555555E-2</v>
      </c>
      <c r="DH115" s="285">
        <f t="shared" si="318"/>
        <v>8.943886359052548E-3</v>
      </c>
      <c r="DI115" s="285">
        <f t="shared" si="318"/>
        <v>4.2804234674674096E-3</v>
      </c>
      <c r="DJ115" s="285">
        <f t="shared" si="318"/>
        <v>0.10236848015881642</v>
      </c>
      <c r="DK115" s="285">
        <f t="shared" si="318"/>
        <v>5.0001607464687783E-3</v>
      </c>
      <c r="DL115" s="285">
        <f t="shared" si="318"/>
        <v>1.3031438345007329E-3</v>
      </c>
      <c r="DM115" s="285">
        <f t="shared" si="318"/>
        <v>2.3493657432138815E-2</v>
      </c>
      <c r="DN115" s="285">
        <f t="shared" si="318"/>
        <v>0</v>
      </c>
      <c r="DO115" s="285">
        <f t="shared" si="318"/>
        <v>7.5764639125078193E-2</v>
      </c>
      <c r="DP115" s="285">
        <f t="shared" si="318"/>
        <v>3.384756500951755E-2</v>
      </c>
      <c r="DQ115" s="285">
        <f t="shared" si="318"/>
        <v>0.14812318540024885</v>
      </c>
      <c r="DR115" s="285">
        <f t="shared" si="318"/>
        <v>0.37076643252640357</v>
      </c>
      <c r="DS115" s="285">
        <f t="shared" si="318"/>
        <v>0.41728772265509695</v>
      </c>
      <c r="DT115" s="285">
        <f t="shared" si="318"/>
        <v>0.32334068578303587</v>
      </c>
      <c r="DU115" s="285">
        <f t="shared" si="318"/>
        <v>2.9194239003503307E-3</v>
      </c>
      <c r="DV115" s="285">
        <f t="shared" si="318"/>
        <v>4.6677644026713851E-2</v>
      </c>
      <c r="DW115" s="285">
        <f t="shared" si="318"/>
        <v>0.15936111111111112</v>
      </c>
      <c r="DX115" s="285">
        <f t="shared" si="318"/>
        <v>7.5208010003957659E-2</v>
      </c>
      <c r="DY115" s="285">
        <f t="shared" si="318"/>
        <v>8.8116522858600235E-2</v>
      </c>
      <c r="DZ115" s="285">
        <f t="shared" si="318"/>
        <v>2.7763570796997174E-2</v>
      </c>
      <c r="EA115" s="285">
        <f t="shared" si="318"/>
        <v>2.311034176553569E-2</v>
      </c>
      <c r="EB115" s="285">
        <f t="shared" si="318"/>
        <v>1.9282718494361913E-2</v>
      </c>
      <c r="EC115" s="285">
        <f t="shared" si="318"/>
        <v>0.38403470866162853</v>
      </c>
      <c r="ED115" s="285">
        <f t="shared" ref="ED115:EK115" si="319">SUMIF($C$148:$C$269,$A115,EE$148:EE$269)/EE$271</f>
        <v>0.41391230168931192</v>
      </c>
      <c r="EE115" s="285">
        <f t="shared" si="319"/>
        <v>0.35644159738459236</v>
      </c>
      <c r="EF115" s="285">
        <f t="shared" si="319"/>
        <v>5.190989226248776E-2</v>
      </c>
      <c r="EG115" s="285">
        <f t="shared" si="319"/>
        <v>0.46410364413106764</v>
      </c>
      <c r="EH115" s="285">
        <f t="shared" si="319"/>
        <v>4.438723211518749E-2</v>
      </c>
      <c r="EI115" s="285">
        <f t="shared" si="319"/>
        <v>1.6504043600562589E-2</v>
      </c>
      <c r="EJ115" s="285">
        <f t="shared" si="319"/>
        <v>0</v>
      </c>
      <c r="EK115" s="285">
        <f t="shared" si="319"/>
        <v>0</v>
      </c>
    </row>
    <row r="116" spans="1:141">
      <c r="A116" s="36" t="s">
        <v>64</v>
      </c>
      <c r="B116" s="37" t="s">
        <v>133</v>
      </c>
      <c r="C116" s="38">
        <f t="shared" si="259"/>
        <v>1.0126925916597817E-2</v>
      </c>
      <c r="D116" s="38">
        <f t="shared" ref="D116:E116" si="320">SUMIF($C$148:$C$269,$A116,E$148:E$269)/E$271</f>
        <v>4.2226585409388786E-3</v>
      </c>
      <c r="E116" s="38">
        <f t="shared" si="320"/>
        <v>8.0025262028662024E-3</v>
      </c>
      <c r="F116" s="38">
        <f t="shared" ref="F116:BQ116" si="321">SUMIF($C$148:$C$269,$A116,G$148:G$269)/G$271</f>
        <v>7.9494039697992694E-2</v>
      </c>
      <c r="G116" s="38">
        <f t="shared" si="321"/>
        <v>1.6813928345076987E-2</v>
      </c>
      <c r="H116" s="38">
        <f t="shared" si="321"/>
        <v>1.0068783661081881E-2</v>
      </c>
      <c r="I116" s="38">
        <f t="shared" si="321"/>
        <v>6.6321033152708597E-2</v>
      </c>
      <c r="J116" s="38">
        <f t="shared" si="321"/>
        <v>5.2306574645840903E-2</v>
      </c>
      <c r="K116" s="38">
        <f t="shared" si="321"/>
        <v>7.2354018674887194E-2</v>
      </c>
      <c r="L116" s="38">
        <f t="shared" si="321"/>
        <v>9.1969774233925175E-2</v>
      </c>
      <c r="M116" s="38">
        <f t="shared" si="321"/>
        <v>9.3081420837539619E-2</v>
      </c>
      <c r="N116" s="38">
        <f t="shared" si="321"/>
        <v>8.7018215501779475E-2</v>
      </c>
      <c r="O116" s="38">
        <f t="shared" si="321"/>
        <v>0.11808634772462077</v>
      </c>
      <c r="P116" s="38">
        <f t="shared" si="321"/>
        <v>0</v>
      </c>
      <c r="Q116" s="38">
        <f t="shared" si="321"/>
        <v>0.10817669402262764</v>
      </c>
      <c r="R116" s="38">
        <f t="shared" si="321"/>
        <v>0.10705032251859066</v>
      </c>
      <c r="S116" s="38">
        <f t="shared" si="321"/>
        <v>0.11053213823274291</v>
      </c>
      <c r="T116" s="38">
        <f t="shared" si="321"/>
        <v>0.17110933864851016</v>
      </c>
      <c r="U116" s="38">
        <f t="shared" si="321"/>
        <v>0.12620593733112448</v>
      </c>
      <c r="V116" s="38">
        <f t="shared" si="321"/>
        <v>0.1023667779875127</v>
      </c>
      <c r="W116" s="38">
        <f t="shared" si="321"/>
        <v>0.26061111690478672</v>
      </c>
      <c r="X116" s="38">
        <f t="shared" si="321"/>
        <v>6.6776287486974562E-2</v>
      </c>
      <c r="Y116" s="38">
        <f t="shared" si="321"/>
        <v>6.7562686163075578E-2</v>
      </c>
      <c r="Z116" s="38">
        <f t="shared" si="321"/>
        <v>0.22669159128083585</v>
      </c>
      <c r="AA116" s="38">
        <f t="shared" si="321"/>
        <v>0.21687282959918064</v>
      </c>
      <c r="AB116" s="38">
        <f t="shared" si="321"/>
        <v>0.16289814747016182</v>
      </c>
      <c r="AC116" s="38">
        <f t="shared" si="321"/>
        <v>0.12225077119297621</v>
      </c>
      <c r="AD116" s="38">
        <f t="shared" si="321"/>
        <v>9.7435518348086961E-2</v>
      </c>
      <c r="AE116" s="38">
        <f t="shared" si="321"/>
        <v>0.13221673688473037</v>
      </c>
      <c r="AF116" s="38">
        <f t="shared" si="321"/>
        <v>2.0804544719587037E-2</v>
      </c>
      <c r="AG116" s="38">
        <f t="shared" si="321"/>
        <v>5.1774657751294695E-2</v>
      </c>
      <c r="AH116" s="38">
        <f t="shared" si="321"/>
        <v>0.14753932138917653</v>
      </c>
      <c r="AI116" s="38">
        <f t="shared" si="321"/>
        <v>0.13726268217064691</v>
      </c>
      <c r="AJ116" s="38">
        <f t="shared" si="321"/>
        <v>0.25640294945321129</v>
      </c>
      <c r="AK116" s="38">
        <f t="shared" si="321"/>
        <v>5.879578175771407E-2</v>
      </c>
      <c r="AL116" s="38">
        <f t="shared" si="321"/>
        <v>5.6287807645188509E-2</v>
      </c>
      <c r="AM116" s="38">
        <f t="shared" si="321"/>
        <v>6.4993197359043978E-2</v>
      </c>
      <c r="AN116" s="38">
        <f t="shared" si="321"/>
        <v>7.9327950023461519E-2</v>
      </c>
      <c r="AO116" s="38">
        <f t="shared" si="321"/>
        <v>6.9129247428468113E-2</v>
      </c>
      <c r="AP116" s="38">
        <f t="shared" si="321"/>
        <v>8.3035377708730762E-2</v>
      </c>
      <c r="AQ116" s="38">
        <f t="shared" si="321"/>
        <v>0.10180907858703771</v>
      </c>
      <c r="AR116" s="38">
        <f t="shared" si="321"/>
        <v>7.8175350860201803E-2</v>
      </c>
      <c r="AS116" s="38">
        <f t="shared" si="321"/>
        <v>0.23160041594914854</v>
      </c>
      <c r="AT116" s="38">
        <f t="shared" si="321"/>
        <v>0.2634288499421214</v>
      </c>
      <c r="AU116" s="38">
        <f t="shared" si="321"/>
        <v>0.23113800392907741</v>
      </c>
      <c r="AV116" s="38">
        <f t="shared" si="321"/>
        <v>0.27331461027920861</v>
      </c>
      <c r="AW116" s="38">
        <f t="shared" si="321"/>
        <v>0.14287637122282792</v>
      </c>
      <c r="AX116" s="38">
        <f t="shared" si="321"/>
        <v>9.5685724653601478E-2</v>
      </c>
      <c r="AY116" s="38">
        <f t="shared" si="321"/>
        <v>0.1998541633867239</v>
      </c>
      <c r="AZ116" s="38">
        <f t="shared" si="321"/>
        <v>5.1484807358287567E-2</v>
      </c>
      <c r="BA116" s="38">
        <f t="shared" si="321"/>
        <v>7.0592551988864674E-2</v>
      </c>
      <c r="BB116" s="38">
        <f t="shared" si="321"/>
        <v>6.7698887260919494E-2</v>
      </c>
      <c r="BC116" s="38">
        <f t="shared" si="321"/>
        <v>7.232974279852511E-2</v>
      </c>
      <c r="BD116" s="38">
        <f t="shared" si="321"/>
        <v>0.1102909956659274</v>
      </c>
      <c r="BE116" s="38">
        <f t="shared" si="321"/>
        <v>0.10527425324660065</v>
      </c>
      <c r="BF116" s="38">
        <f t="shared" si="321"/>
        <v>6.0054749401823454E-2</v>
      </c>
      <c r="BG116" s="38">
        <f t="shared" si="321"/>
        <v>4.5480342820593031E-2</v>
      </c>
      <c r="BH116" s="38">
        <f t="shared" si="321"/>
        <v>2.784561471463445E-2</v>
      </c>
      <c r="BI116" s="38">
        <f t="shared" si="321"/>
        <v>8.82843557564892E-2</v>
      </c>
      <c r="BJ116" s="38">
        <f t="shared" si="321"/>
        <v>0.16069492148872849</v>
      </c>
      <c r="BK116" s="38">
        <f t="shared" si="321"/>
        <v>0.16185745555034292</v>
      </c>
      <c r="BL116" s="38">
        <f t="shared" si="321"/>
        <v>0.21533758445898743</v>
      </c>
      <c r="BM116" s="38">
        <f t="shared" si="321"/>
        <v>0.11122836418864071</v>
      </c>
      <c r="BN116" s="38">
        <f t="shared" si="321"/>
        <v>0.15255730116138547</v>
      </c>
      <c r="BO116" s="38">
        <f t="shared" si="321"/>
        <v>7.583846627951045E-2</v>
      </c>
      <c r="BP116" s="38">
        <f t="shared" si="321"/>
        <v>7.5694142206234091E-2</v>
      </c>
      <c r="BQ116" s="38">
        <f t="shared" si="321"/>
        <v>7.6168510640439585E-2</v>
      </c>
      <c r="BR116" s="38">
        <f t="shared" ref="BR116:EC116" si="322">SUMIF($C$148:$C$269,$A116,BS$148:BS$269)/BS$271</f>
        <v>5.9599734995039864E-2</v>
      </c>
      <c r="BS116" s="38">
        <f t="shared" si="322"/>
        <v>6.1182469700020267E-2</v>
      </c>
      <c r="BT116" s="38">
        <f t="shared" si="322"/>
        <v>4.2483426336624219E-2</v>
      </c>
      <c r="BU116" s="38">
        <f t="shared" si="322"/>
        <v>4.8681514637403889E-2</v>
      </c>
      <c r="BV116" s="38">
        <f t="shared" si="322"/>
        <v>0.16738588951842626</v>
      </c>
      <c r="BW116" s="38">
        <f t="shared" si="322"/>
        <v>0.12532384275781849</v>
      </c>
      <c r="BX116" s="38">
        <f t="shared" si="322"/>
        <v>0.2821927374301676</v>
      </c>
      <c r="BY116" s="38">
        <f t="shared" si="322"/>
        <v>0.1819361578665496</v>
      </c>
      <c r="BZ116" s="38">
        <f t="shared" si="322"/>
        <v>9.4152083961004676E-2</v>
      </c>
      <c r="CA116" s="38">
        <f t="shared" si="322"/>
        <v>0.1258246777413134</v>
      </c>
      <c r="CB116" s="38">
        <f t="shared" si="322"/>
        <v>0.23975676097087714</v>
      </c>
      <c r="CC116" s="38">
        <f t="shared" si="322"/>
        <v>0.22812482920697383</v>
      </c>
      <c r="CD116" s="38">
        <f t="shared" si="322"/>
        <v>5.4857504605984049E-2</v>
      </c>
      <c r="CE116" s="38">
        <f t="shared" si="322"/>
        <v>5.9898771229075831E-2</v>
      </c>
      <c r="CF116" s="38">
        <f t="shared" si="322"/>
        <v>5.9793124365933502E-2</v>
      </c>
      <c r="CG116" s="38">
        <f t="shared" si="322"/>
        <v>4.9196943380197582E-2</v>
      </c>
      <c r="CH116" s="38">
        <f t="shared" si="322"/>
        <v>0.33503426948847065</v>
      </c>
      <c r="CI116" s="38">
        <f t="shared" si="322"/>
        <v>0.37508492146670558</v>
      </c>
      <c r="CJ116" s="38">
        <f t="shared" si="322"/>
        <v>0.32310787682418574</v>
      </c>
      <c r="CK116" s="38">
        <f t="shared" si="322"/>
        <v>0.69757383451305832</v>
      </c>
      <c r="CL116" s="38">
        <f t="shared" si="322"/>
        <v>0.22753635434831038</v>
      </c>
      <c r="CM116" s="38">
        <f t="shared" si="322"/>
        <v>7.0957861518470389E-2</v>
      </c>
      <c r="CN116" s="38">
        <f t="shared" si="322"/>
        <v>0.57830932672880142</v>
      </c>
      <c r="CO116" s="38">
        <f t="shared" si="322"/>
        <v>6.1777499319546229E-2</v>
      </c>
      <c r="CP116" s="38">
        <f t="shared" si="322"/>
        <v>9.9860306602646054E-2</v>
      </c>
      <c r="CQ116" s="38">
        <f t="shared" si="322"/>
        <v>8.609790102943142E-2</v>
      </c>
      <c r="CR116" s="38">
        <f t="shared" si="322"/>
        <v>0.1113554359119675</v>
      </c>
      <c r="CS116" s="38">
        <f t="shared" si="322"/>
        <v>0.12369233150343974</v>
      </c>
      <c r="CT116" s="38">
        <f t="shared" si="322"/>
        <v>0.14370753847413131</v>
      </c>
      <c r="CU116" s="38">
        <f t="shared" si="322"/>
        <v>0.11477030676637846</v>
      </c>
      <c r="CV116" s="38">
        <f t="shared" si="322"/>
        <v>0.1771783680340577</v>
      </c>
      <c r="CW116" s="38">
        <f t="shared" si="322"/>
        <v>0.14915283897412493</v>
      </c>
      <c r="CX116" s="38">
        <f t="shared" si="322"/>
        <v>0.4233177041597514</v>
      </c>
      <c r="CY116" s="38">
        <f t="shared" si="322"/>
        <v>4.9840792701590246E-2</v>
      </c>
      <c r="CZ116" s="38">
        <f t="shared" si="322"/>
        <v>2.4311628243116282E-2</v>
      </c>
      <c r="DA116" s="38">
        <f t="shared" si="322"/>
        <v>8.4191351697211463E-3</v>
      </c>
      <c r="DB116" s="38">
        <f t="shared" si="322"/>
        <v>2.7716034137372739E-2</v>
      </c>
      <c r="DC116" s="38">
        <f t="shared" si="322"/>
        <v>5.5671097031884859E-2</v>
      </c>
      <c r="DD116" s="38">
        <f t="shared" si="322"/>
        <v>0.27998506106979337</v>
      </c>
      <c r="DE116" s="38">
        <f t="shared" si="322"/>
        <v>7.6470113737194478E-2</v>
      </c>
      <c r="DF116" s="38">
        <f t="shared" si="322"/>
        <v>0.31785345717234265</v>
      </c>
      <c r="DG116" s="38">
        <f t="shared" si="322"/>
        <v>0.28611111111111109</v>
      </c>
      <c r="DH116" s="38">
        <f t="shared" si="322"/>
        <v>0.39197346971628622</v>
      </c>
      <c r="DI116" s="38">
        <f t="shared" si="322"/>
        <v>0.564302216529039</v>
      </c>
      <c r="DJ116" s="38">
        <f t="shared" si="322"/>
        <v>0.40729309308003853</v>
      </c>
      <c r="DK116" s="38">
        <f t="shared" si="322"/>
        <v>0.11633032831993464</v>
      </c>
      <c r="DL116" s="38">
        <f t="shared" si="322"/>
        <v>0.33534970913940049</v>
      </c>
      <c r="DM116" s="38">
        <f t="shared" si="322"/>
        <v>0.10287609088568984</v>
      </c>
      <c r="DN116" s="38">
        <f t="shared" si="322"/>
        <v>0</v>
      </c>
      <c r="DO116" s="38">
        <f t="shared" si="322"/>
        <v>8.7832437547254283E-2</v>
      </c>
      <c r="DP116" s="38">
        <f t="shared" si="322"/>
        <v>5.1975144792541811E-2</v>
      </c>
      <c r="DQ116" s="38">
        <f t="shared" si="322"/>
        <v>0.14973040232268769</v>
      </c>
      <c r="DR116" s="38">
        <f t="shared" si="322"/>
        <v>0.13303065931084382</v>
      </c>
      <c r="DS116" s="38">
        <f t="shared" si="322"/>
        <v>0.1401830346274611</v>
      </c>
      <c r="DT116" s="38">
        <f t="shared" si="322"/>
        <v>0.14440879620346234</v>
      </c>
      <c r="DU116" s="38">
        <f t="shared" si="322"/>
        <v>0.14311323267296305</v>
      </c>
      <c r="DV116" s="38">
        <f t="shared" si="322"/>
        <v>4.7081624512922263E-2</v>
      </c>
      <c r="DW116" s="38">
        <f t="shared" si="322"/>
        <v>0.10106944444444445</v>
      </c>
      <c r="DX116" s="38">
        <f t="shared" si="322"/>
        <v>0.2825596134759194</v>
      </c>
      <c r="DY116" s="38">
        <f t="shared" si="322"/>
        <v>0.31503463028194301</v>
      </c>
      <c r="DZ116" s="38">
        <f t="shared" si="322"/>
        <v>0.12317741292324763</v>
      </c>
      <c r="EA116" s="38">
        <f t="shared" si="322"/>
        <v>0.12106514396191739</v>
      </c>
      <c r="EB116" s="38">
        <f t="shared" si="322"/>
        <v>0.18327558836958474</v>
      </c>
      <c r="EC116" s="38">
        <f t="shared" si="322"/>
        <v>5.693055473276052E-2</v>
      </c>
      <c r="ED116" s="38">
        <f t="shared" ref="ED116:EK116" si="323">SUMIF($C$148:$C$269,$A116,EE$148:EE$269)/EE$271</f>
        <v>6.2656627206783097E-2</v>
      </c>
      <c r="EE116" s="38">
        <f t="shared" si="323"/>
        <v>4.8115829292314644E-2</v>
      </c>
      <c r="EF116" s="38">
        <f t="shared" si="323"/>
        <v>0.17686514235536493</v>
      </c>
      <c r="EG116" s="38">
        <f t="shared" si="323"/>
        <v>3.5896700558880279E-2</v>
      </c>
      <c r="EH116" s="38">
        <f t="shared" si="323"/>
        <v>0.16780495363417483</v>
      </c>
      <c r="EI116" s="38">
        <f t="shared" si="323"/>
        <v>0.29349068213783402</v>
      </c>
      <c r="EJ116" s="38">
        <f t="shared" si="323"/>
        <v>0</v>
      </c>
      <c r="EK116" s="38">
        <f t="shared" si="323"/>
        <v>0</v>
      </c>
    </row>
    <row r="117" spans="1:141">
      <c r="A117" s="36" t="s">
        <v>65</v>
      </c>
      <c r="B117" s="37" t="s">
        <v>134</v>
      </c>
      <c r="C117" s="38">
        <f t="shared" si="259"/>
        <v>0.10011510188517586</v>
      </c>
      <c r="D117" s="38">
        <f t="shared" ref="D117:E117" si="324">SUMIF($C$148:$C$269,$A117,E$148:E$269)/E$271</f>
        <v>8.7412346686386005E-2</v>
      </c>
      <c r="E117" s="38">
        <f t="shared" si="324"/>
        <v>6.0170345665875064E-2</v>
      </c>
      <c r="F117" s="38">
        <f t="shared" ref="F117:BQ117" si="325">SUMIF($C$148:$C$269,$A117,G$148:G$269)/G$271</f>
        <v>2.8295675804395636E-2</v>
      </c>
      <c r="G117" s="38">
        <f t="shared" si="325"/>
        <v>0.21160943965999329</v>
      </c>
      <c r="H117" s="38">
        <f t="shared" si="325"/>
        <v>0.23279475602323471</v>
      </c>
      <c r="I117" s="38">
        <f t="shared" si="325"/>
        <v>7.7986164248793663E-2</v>
      </c>
      <c r="J117" s="38">
        <f t="shared" si="325"/>
        <v>2.278034352135333E-2</v>
      </c>
      <c r="K117" s="38">
        <f t="shared" si="325"/>
        <v>0.10175132913371755</v>
      </c>
      <c r="L117" s="38">
        <f t="shared" si="325"/>
        <v>6.348152612303555E-2</v>
      </c>
      <c r="M117" s="38">
        <f t="shared" si="325"/>
        <v>7.227142854743264E-2</v>
      </c>
      <c r="N117" s="38">
        <f t="shared" si="325"/>
        <v>3.4239703584340669E-2</v>
      </c>
      <c r="O117" s="38">
        <f t="shared" si="325"/>
        <v>9.6441073512252048E-2</v>
      </c>
      <c r="P117" s="38">
        <f t="shared" si="325"/>
        <v>0</v>
      </c>
      <c r="Q117" s="38">
        <f t="shared" si="325"/>
        <v>4.409826998625424E-2</v>
      </c>
      <c r="R117" s="38">
        <f t="shared" si="325"/>
        <v>2.4421841091212947E-2</v>
      </c>
      <c r="S117" s="38">
        <f t="shared" si="325"/>
        <v>8.5245200950381531E-2</v>
      </c>
      <c r="T117" s="38">
        <f t="shared" si="325"/>
        <v>9.3180864700117563E-2</v>
      </c>
      <c r="U117" s="38">
        <f t="shared" si="325"/>
        <v>0.1935523879552441</v>
      </c>
      <c r="V117" s="38">
        <f t="shared" si="325"/>
        <v>0.13197072062453558</v>
      </c>
      <c r="W117" s="38">
        <f t="shared" si="325"/>
        <v>1.9099265527464507E-2</v>
      </c>
      <c r="X117" s="38">
        <f t="shared" si="325"/>
        <v>0.13160234410102961</v>
      </c>
      <c r="Y117" s="38">
        <f t="shared" si="325"/>
        <v>1.3591258809446874E-2</v>
      </c>
      <c r="Z117" s="38">
        <f t="shared" si="325"/>
        <v>5.5713188904095871E-2</v>
      </c>
      <c r="AA117" s="38">
        <f t="shared" si="325"/>
        <v>2.0187529527796649E-2</v>
      </c>
      <c r="AB117" s="38">
        <f t="shared" si="325"/>
        <v>3.7057919015889285E-2</v>
      </c>
      <c r="AC117" s="38">
        <f t="shared" si="325"/>
        <v>2.6539419825591742E-2</v>
      </c>
      <c r="AD117" s="38">
        <f t="shared" si="325"/>
        <v>9.2957069727042565E-3</v>
      </c>
      <c r="AE117" s="38">
        <f t="shared" si="325"/>
        <v>2.5674825747197738E-3</v>
      </c>
      <c r="AF117" s="38">
        <f t="shared" si="325"/>
        <v>8.2008634774151674E-3</v>
      </c>
      <c r="AG117" s="38">
        <f t="shared" si="325"/>
        <v>1.4283213064560239E-2</v>
      </c>
      <c r="AH117" s="38">
        <f t="shared" si="325"/>
        <v>1.2957085224252518E-2</v>
      </c>
      <c r="AI117" s="38">
        <f t="shared" si="325"/>
        <v>5.4508282165266694E-3</v>
      </c>
      <c r="AJ117" s="38">
        <f t="shared" si="325"/>
        <v>9.2473194884764714E-2</v>
      </c>
      <c r="AK117" s="38">
        <f t="shared" si="325"/>
        <v>3.1722505493386725E-2</v>
      </c>
      <c r="AL117" s="38">
        <f t="shared" si="325"/>
        <v>3.5591026747195859E-2</v>
      </c>
      <c r="AM117" s="38">
        <f t="shared" si="325"/>
        <v>2.2163063132041912E-2</v>
      </c>
      <c r="AN117" s="38">
        <f t="shared" si="325"/>
        <v>9.115150538914607E-2</v>
      </c>
      <c r="AO117" s="38">
        <f t="shared" si="325"/>
        <v>3.3950881600106571E-2</v>
      </c>
      <c r="AP117" s="38">
        <f t="shared" si="325"/>
        <v>0.1521344284392456</v>
      </c>
      <c r="AQ117" s="38">
        <f t="shared" si="325"/>
        <v>5.5793753976376863E-2</v>
      </c>
      <c r="AR117" s="38">
        <f t="shared" si="325"/>
        <v>0.1255084611456444</v>
      </c>
      <c r="AS117" s="38">
        <f t="shared" si="325"/>
        <v>2.2546612804342104E-2</v>
      </c>
      <c r="AT117" s="38">
        <f t="shared" si="325"/>
        <v>1.6815255579699845E-2</v>
      </c>
      <c r="AU117" s="38">
        <f t="shared" si="325"/>
        <v>1.8794829554315759E-2</v>
      </c>
      <c r="AV117" s="38">
        <f t="shared" si="325"/>
        <v>3.7618226011611654E-2</v>
      </c>
      <c r="AW117" s="38">
        <f t="shared" si="325"/>
        <v>4.9416899810600601E-2</v>
      </c>
      <c r="AX117" s="38">
        <f t="shared" si="325"/>
        <v>3.4567029625003395E-2</v>
      </c>
      <c r="AY117" s="38">
        <f t="shared" si="325"/>
        <v>7.0432455275390896E-2</v>
      </c>
      <c r="AZ117" s="38">
        <f t="shared" si="325"/>
        <v>1.9348555275056783E-2</v>
      </c>
      <c r="BA117" s="38">
        <f t="shared" si="325"/>
        <v>0.10668877094001096</v>
      </c>
      <c r="BB117" s="38">
        <f t="shared" si="325"/>
        <v>9.0096226190947606E-2</v>
      </c>
      <c r="BC117" s="38">
        <f t="shared" si="325"/>
        <v>0.11664998585498867</v>
      </c>
      <c r="BD117" s="38">
        <f t="shared" si="325"/>
        <v>2.6462369742556533E-2</v>
      </c>
      <c r="BE117" s="38">
        <f t="shared" si="325"/>
        <v>4.32318371298459E-2</v>
      </c>
      <c r="BF117" s="38">
        <f t="shared" si="325"/>
        <v>1.1159639638031365E-2</v>
      </c>
      <c r="BG117" s="38">
        <f t="shared" si="325"/>
        <v>3.2904842582309342E-3</v>
      </c>
      <c r="BH117" s="38">
        <f t="shared" si="325"/>
        <v>1.3463086193889191E-3</v>
      </c>
      <c r="BI117" s="38">
        <f t="shared" si="325"/>
        <v>8.0094977125143157E-3</v>
      </c>
      <c r="BJ117" s="38">
        <f t="shared" si="325"/>
        <v>1.0144522523125038E-2</v>
      </c>
      <c r="BK117" s="38">
        <f t="shared" si="325"/>
        <v>1.1197757879665845E-2</v>
      </c>
      <c r="BL117" s="38">
        <f t="shared" si="325"/>
        <v>1.1663583575975365E-2</v>
      </c>
      <c r="BM117" s="38">
        <f t="shared" si="325"/>
        <v>9.7043651313205373E-3</v>
      </c>
      <c r="BN117" s="38">
        <f t="shared" si="325"/>
        <v>3.5435570758485077E-3</v>
      </c>
      <c r="BO117" s="38">
        <f t="shared" si="325"/>
        <v>2.0078783865003199E-3</v>
      </c>
      <c r="BP117" s="38">
        <f t="shared" si="325"/>
        <v>2.0347088985226075E-3</v>
      </c>
      <c r="BQ117" s="38">
        <f t="shared" si="325"/>
        <v>1.9465216149460649E-3</v>
      </c>
      <c r="BR117" s="38">
        <f t="shared" ref="BR117:EC117" si="326">SUMIF($C$148:$C$269,$A117,BS$148:BS$269)/BS$271</f>
        <v>1.0059636071137208E-2</v>
      </c>
      <c r="BS117" s="38">
        <f t="shared" si="326"/>
        <v>5.9873450630303429E-3</v>
      </c>
      <c r="BT117" s="38">
        <f t="shared" si="326"/>
        <v>5.8981574219805722E-3</v>
      </c>
      <c r="BU117" s="38">
        <f t="shared" si="326"/>
        <v>9.4028805544525869E-3</v>
      </c>
      <c r="BV117" s="38">
        <f t="shared" si="326"/>
        <v>2.5418006358973441E-2</v>
      </c>
      <c r="BW117" s="38">
        <f t="shared" si="326"/>
        <v>3.3798609458852144E-2</v>
      </c>
      <c r="BX117" s="38">
        <f t="shared" si="326"/>
        <v>3.1191806331471138E-3</v>
      </c>
      <c r="BY117" s="38">
        <f t="shared" si="326"/>
        <v>8.0200524175805185E-2</v>
      </c>
      <c r="BZ117" s="38">
        <f t="shared" si="326"/>
        <v>0.12454289402327889</v>
      </c>
      <c r="CA117" s="38">
        <f t="shared" si="326"/>
        <v>6.3572081063707417E-2</v>
      </c>
      <c r="CB117" s="38">
        <f t="shared" si="326"/>
        <v>5.5146499733391856E-2</v>
      </c>
      <c r="CC117" s="38">
        <f t="shared" si="326"/>
        <v>4.5553915942504235E-2</v>
      </c>
      <c r="CD117" s="38">
        <f t="shared" si="326"/>
        <v>0.39080225353726245</v>
      </c>
      <c r="CE117" s="38">
        <f t="shared" si="326"/>
        <v>0.37546117022898434</v>
      </c>
      <c r="CF117" s="38">
        <f t="shared" si="326"/>
        <v>0.50016211184671544</v>
      </c>
      <c r="CG117" s="38">
        <f t="shared" si="326"/>
        <v>0.3705173711723912</v>
      </c>
      <c r="CH117" s="38">
        <f t="shared" si="326"/>
        <v>4.9296494009132908E-3</v>
      </c>
      <c r="CI117" s="38">
        <f t="shared" si="326"/>
        <v>4.2096245557857372E-3</v>
      </c>
      <c r="CJ117" s="38">
        <f t="shared" si="326"/>
        <v>5.6048392364876345E-3</v>
      </c>
      <c r="CK117" s="38">
        <f t="shared" si="326"/>
        <v>5.1438334669967568E-3</v>
      </c>
      <c r="CL117" s="38">
        <f t="shared" si="326"/>
        <v>4.4708358619418177E-3</v>
      </c>
      <c r="CM117" s="38">
        <f t="shared" si="326"/>
        <v>9.6771769780865744E-3</v>
      </c>
      <c r="CN117" s="38">
        <f t="shared" si="326"/>
        <v>0</v>
      </c>
      <c r="CO117" s="38">
        <f t="shared" si="326"/>
        <v>0.15904644032805576</v>
      </c>
      <c r="CP117" s="38">
        <f t="shared" si="326"/>
        <v>0.26675560197515075</v>
      </c>
      <c r="CQ117" s="38">
        <f t="shared" si="326"/>
        <v>0.23653400963590435</v>
      </c>
      <c r="CR117" s="38">
        <f t="shared" si="326"/>
        <v>0.29199836277195301</v>
      </c>
      <c r="CS117" s="38">
        <f t="shared" si="326"/>
        <v>3.355164658837502E-2</v>
      </c>
      <c r="CT117" s="38">
        <f t="shared" si="326"/>
        <v>0.1296441506152658</v>
      </c>
      <c r="CU117" s="38">
        <f t="shared" si="326"/>
        <v>0.17743523046739348</v>
      </c>
      <c r="CV117" s="38">
        <f t="shared" si="326"/>
        <v>7.4365639375131118E-2</v>
      </c>
      <c r="CW117" s="38">
        <f t="shared" si="326"/>
        <v>0.50391297001720325</v>
      </c>
      <c r="CX117" s="38">
        <f t="shared" si="326"/>
        <v>0.28025219535810436</v>
      </c>
      <c r="CY117" s="38">
        <f t="shared" si="326"/>
        <v>0.62939418996148877</v>
      </c>
      <c r="CZ117" s="38">
        <f t="shared" si="326"/>
        <v>0.56924911469249118</v>
      </c>
      <c r="DA117" s="38">
        <f t="shared" si="326"/>
        <v>0.73699696837138651</v>
      </c>
      <c r="DB117" s="38">
        <f t="shared" si="326"/>
        <v>0.44301748031063909</v>
      </c>
      <c r="DC117" s="38">
        <f t="shared" si="326"/>
        <v>0.19552831531345408</v>
      </c>
      <c r="DD117" s="38">
        <f t="shared" si="326"/>
        <v>0.1997989699515407</v>
      </c>
      <c r="DE117" s="38">
        <f t="shared" si="326"/>
        <v>0.10429942728079374</v>
      </c>
      <c r="DF117" s="38">
        <f t="shared" si="326"/>
        <v>0.20846233230134159</v>
      </c>
      <c r="DG117" s="38">
        <f t="shared" si="326"/>
        <v>0.25555555555555554</v>
      </c>
      <c r="DH117" s="38">
        <f t="shared" si="326"/>
        <v>1.5156890971969084E-2</v>
      </c>
      <c r="DI117" s="38">
        <f t="shared" si="326"/>
        <v>8.4884806617770907E-4</v>
      </c>
      <c r="DJ117" s="38">
        <f t="shared" si="326"/>
        <v>2.5380195767310772E-2</v>
      </c>
      <c r="DK117" s="38">
        <f t="shared" si="326"/>
        <v>1.1017752083557906E-2</v>
      </c>
      <c r="DL117" s="38">
        <f t="shared" si="326"/>
        <v>3.6443852998749313E-3</v>
      </c>
      <c r="DM117" s="38">
        <f t="shared" si="326"/>
        <v>0.13013127994486409</v>
      </c>
      <c r="DN117" s="38">
        <f t="shared" si="326"/>
        <v>0</v>
      </c>
      <c r="DO117" s="38">
        <f t="shared" si="326"/>
        <v>4.7197483952177002E-2</v>
      </c>
      <c r="DP117" s="38">
        <f t="shared" si="326"/>
        <v>6.9159492992730942E-2</v>
      </c>
      <c r="DQ117" s="38">
        <f t="shared" si="326"/>
        <v>9.2859865257210756E-3</v>
      </c>
      <c r="DR117" s="38">
        <f t="shared" si="326"/>
        <v>9.8746897390290717E-2</v>
      </c>
      <c r="DS117" s="38">
        <f t="shared" si="326"/>
        <v>3.9133803015345581E-2</v>
      </c>
      <c r="DT117" s="38">
        <f t="shared" si="326"/>
        <v>0.17224784439542812</v>
      </c>
      <c r="DU117" s="38">
        <f t="shared" si="326"/>
        <v>0.35871012681567682</v>
      </c>
      <c r="DV117" s="38">
        <f t="shared" si="326"/>
        <v>0.61762479928817615</v>
      </c>
      <c r="DW117" s="38">
        <f t="shared" si="326"/>
        <v>0.13131944444444443</v>
      </c>
      <c r="DX117" s="38">
        <f t="shared" si="326"/>
        <v>0.12630527507775446</v>
      </c>
      <c r="DY117" s="38">
        <f t="shared" si="326"/>
        <v>0.10270253522935895</v>
      </c>
      <c r="DZ117" s="38">
        <f t="shared" si="326"/>
        <v>1.5467067736957992E-2</v>
      </c>
      <c r="EA117" s="38">
        <f t="shared" si="326"/>
        <v>0.39149042595642081</v>
      </c>
      <c r="EB117" s="38">
        <f t="shared" si="326"/>
        <v>0.27196535019458001</v>
      </c>
      <c r="EC117" s="38">
        <f t="shared" si="326"/>
        <v>0.1485979945162729</v>
      </c>
      <c r="ED117" s="38">
        <f t="shared" ref="ED117:EK117" si="327">SUMIF($C$148:$C$269,$A117,EE$148:EE$269)/EE$271</f>
        <v>3.3705815868876193E-2</v>
      </c>
      <c r="EE117" s="38">
        <f t="shared" si="327"/>
        <v>0.13063326668751776</v>
      </c>
      <c r="EF117" s="38">
        <f t="shared" si="327"/>
        <v>0.31505285555067714</v>
      </c>
      <c r="EG117" s="38">
        <f t="shared" si="327"/>
        <v>0.18124555780829585</v>
      </c>
      <c r="EH117" s="38">
        <f t="shared" si="327"/>
        <v>0.31574650170445062</v>
      </c>
      <c r="EI117" s="38">
        <f t="shared" si="327"/>
        <v>6.9224683544303792E-2</v>
      </c>
      <c r="EJ117" s="38">
        <f t="shared" si="327"/>
        <v>0</v>
      </c>
      <c r="EK117" s="38">
        <f t="shared" si="327"/>
        <v>0</v>
      </c>
    </row>
    <row r="118" spans="1:141">
      <c r="A118" s="36" t="s">
        <v>66</v>
      </c>
      <c r="B118" s="37" t="s">
        <v>135</v>
      </c>
      <c r="C118" s="38">
        <f t="shared" si="259"/>
        <v>2.0195790895888108E-3</v>
      </c>
      <c r="D118" s="38">
        <f t="shared" ref="D118:E118" si="328">SUMIF($C$148:$C$269,$A118,E$148:E$269)/E$271</f>
        <v>5.4823163424025292E-4</v>
      </c>
      <c r="E118" s="38">
        <f t="shared" si="328"/>
        <v>4.7582588233258501E-4</v>
      </c>
      <c r="F118" s="38">
        <f t="shared" ref="F118:BQ118" si="329">SUMIF($C$148:$C$269,$A118,G$148:G$269)/G$271</f>
        <v>3.1517460673212961E-3</v>
      </c>
      <c r="G118" s="38">
        <f t="shared" si="329"/>
        <v>2.4866718860679267E-2</v>
      </c>
      <c r="H118" s="38">
        <f t="shared" si="329"/>
        <v>7.102255059268381E-3</v>
      </c>
      <c r="I118" s="38">
        <f t="shared" si="329"/>
        <v>2.596936146290426E-2</v>
      </c>
      <c r="J118" s="38">
        <f t="shared" si="329"/>
        <v>3.0615951429609259E-3</v>
      </c>
      <c r="K118" s="38">
        <f t="shared" si="329"/>
        <v>3.5830764419425454E-2</v>
      </c>
      <c r="L118" s="38">
        <f t="shared" si="329"/>
        <v>1.8138550214021911E-2</v>
      </c>
      <c r="M118" s="38">
        <f t="shared" si="329"/>
        <v>2.1284511849551265E-2</v>
      </c>
      <c r="N118" s="38">
        <f t="shared" si="329"/>
        <v>8.8036887738214067E-3</v>
      </c>
      <c r="O118" s="38">
        <f t="shared" si="329"/>
        <v>1.6656942823803967E-2</v>
      </c>
      <c r="P118" s="38">
        <f t="shared" si="329"/>
        <v>0</v>
      </c>
      <c r="Q118" s="38">
        <f t="shared" si="329"/>
        <v>7.579282129698163E-2</v>
      </c>
      <c r="R118" s="38">
        <f t="shared" si="329"/>
        <v>6.3818403698293322E-2</v>
      </c>
      <c r="S118" s="38">
        <f t="shared" si="329"/>
        <v>0.10083346952116359</v>
      </c>
      <c r="T118" s="38">
        <f t="shared" si="329"/>
        <v>4.798749032008795E-2</v>
      </c>
      <c r="U118" s="38">
        <f t="shared" si="329"/>
        <v>8.3868567226853527E-2</v>
      </c>
      <c r="V118" s="38">
        <f t="shared" si="329"/>
        <v>0.11224899426882703</v>
      </c>
      <c r="W118" s="38">
        <f t="shared" si="329"/>
        <v>3.8399654365865649E-3</v>
      </c>
      <c r="X118" s="38">
        <f t="shared" si="329"/>
        <v>5.0658202919610339E-2</v>
      </c>
      <c r="Y118" s="38">
        <f t="shared" si="329"/>
        <v>7.1982857459893304E-4</v>
      </c>
      <c r="Z118" s="38">
        <f t="shared" si="329"/>
        <v>2.7372567346530025E-3</v>
      </c>
      <c r="AA118" s="38">
        <f t="shared" si="329"/>
        <v>1.5414803038819784E-3</v>
      </c>
      <c r="AB118" s="38">
        <f t="shared" si="329"/>
        <v>1.1715603719704181E-3</v>
      </c>
      <c r="AC118" s="38">
        <f t="shared" si="329"/>
        <v>7.9714658598801689E-4</v>
      </c>
      <c r="AD118" s="38">
        <f t="shared" si="329"/>
        <v>1.3860398070632588E-4</v>
      </c>
      <c r="AE118" s="38">
        <f t="shared" si="329"/>
        <v>5.169428002791491E-4</v>
      </c>
      <c r="AF118" s="38">
        <f t="shared" si="329"/>
        <v>4.8169394093698642E-4</v>
      </c>
      <c r="AG118" s="38">
        <f t="shared" si="329"/>
        <v>1.1590369430364452E-3</v>
      </c>
      <c r="AH118" s="38">
        <f t="shared" si="329"/>
        <v>1.3396464685259894E-3</v>
      </c>
      <c r="AI118" s="38">
        <f t="shared" si="329"/>
        <v>2.0175798457223944E-4</v>
      </c>
      <c r="AJ118" s="38">
        <f t="shared" si="329"/>
        <v>1.339365226374096E-2</v>
      </c>
      <c r="AK118" s="38">
        <f t="shared" si="329"/>
        <v>1.3541304329382619E-2</v>
      </c>
      <c r="AL118" s="38">
        <f t="shared" si="329"/>
        <v>1.4591546341626188E-2</v>
      </c>
      <c r="AM118" s="38">
        <f t="shared" si="329"/>
        <v>1.0946067720143475E-2</v>
      </c>
      <c r="AN118" s="38">
        <f t="shared" si="329"/>
        <v>1.9879260717012053E-2</v>
      </c>
      <c r="AO118" s="38">
        <f t="shared" si="329"/>
        <v>4.9051792222127065E-3</v>
      </c>
      <c r="AP118" s="38">
        <f t="shared" si="329"/>
        <v>1.8517037730891809E-2</v>
      </c>
      <c r="AQ118" s="38">
        <f t="shared" si="329"/>
        <v>4.3373627285552267E-2</v>
      </c>
      <c r="AR118" s="38">
        <f t="shared" si="329"/>
        <v>3.4733839299864414E-2</v>
      </c>
      <c r="AS118" s="38">
        <f t="shared" si="329"/>
        <v>4.17785761700319E-3</v>
      </c>
      <c r="AT118" s="38">
        <f t="shared" si="329"/>
        <v>7.5191405536037042E-3</v>
      </c>
      <c r="AU118" s="38">
        <f t="shared" si="329"/>
        <v>1.305323912983648E-3</v>
      </c>
      <c r="AV118" s="38">
        <f t="shared" si="329"/>
        <v>1.4961651322997871E-2</v>
      </c>
      <c r="AW118" s="38">
        <f t="shared" si="329"/>
        <v>1.069097132089258E-2</v>
      </c>
      <c r="AX118" s="38">
        <f t="shared" si="329"/>
        <v>6.7588750348681918E-3</v>
      </c>
      <c r="AY118" s="38">
        <f t="shared" si="329"/>
        <v>3.0244524912373741E-3</v>
      </c>
      <c r="AZ118" s="38">
        <f t="shared" si="329"/>
        <v>8.3434711371451475E-3</v>
      </c>
      <c r="BA118" s="38">
        <f t="shared" si="329"/>
        <v>5.0532329728019396E-2</v>
      </c>
      <c r="BB118" s="38">
        <f t="shared" si="329"/>
        <v>5.0659327604641036E-2</v>
      </c>
      <c r="BC118" s="38">
        <f t="shared" si="329"/>
        <v>5.0456087466093577E-2</v>
      </c>
      <c r="BD118" s="38">
        <f t="shared" si="329"/>
        <v>1.185738240984514E-2</v>
      </c>
      <c r="BE118" s="38">
        <f t="shared" si="329"/>
        <v>9.688609656652216E-3</v>
      </c>
      <c r="BF118" s="38">
        <f t="shared" si="329"/>
        <v>5.537421668021362E-3</v>
      </c>
      <c r="BG118" s="38">
        <f t="shared" si="329"/>
        <v>2.6680074935145548E-3</v>
      </c>
      <c r="BH118" s="38">
        <f t="shared" si="329"/>
        <v>1.43326286416413E-3</v>
      </c>
      <c r="BI118" s="38">
        <f t="shared" si="329"/>
        <v>5.6650497370740573E-3</v>
      </c>
      <c r="BJ118" s="38">
        <f t="shared" si="329"/>
        <v>5.0644985103479468E-3</v>
      </c>
      <c r="BK118" s="38">
        <f t="shared" si="329"/>
        <v>4.7785662813979992E-3</v>
      </c>
      <c r="BL118" s="38">
        <f t="shared" si="329"/>
        <v>7.7263556750292008E-3</v>
      </c>
      <c r="BM118" s="38">
        <f t="shared" si="329"/>
        <v>4.1399355835449996E-3</v>
      </c>
      <c r="BN118" s="38">
        <f t="shared" si="329"/>
        <v>4.4618777438670517E-3</v>
      </c>
      <c r="BO118" s="38">
        <f t="shared" si="329"/>
        <v>3.2746218719015697E-3</v>
      </c>
      <c r="BP118" s="38">
        <f t="shared" si="329"/>
        <v>2.9491724435049154E-3</v>
      </c>
      <c r="BQ118" s="38">
        <f t="shared" si="329"/>
        <v>4.018868802933246E-3</v>
      </c>
      <c r="BR118" s="38">
        <f t="shared" ref="BR118:EC118" si="330">SUMIF($C$148:$C$269,$A118,BS$148:BS$269)/BS$271</f>
        <v>1.9241563502717827E-3</v>
      </c>
      <c r="BS118" s="38">
        <f t="shared" si="330"/>
        <v>1.8732851296345888E-3</v>
      </c>
      <c r="BT118" s="38">
        <f t="shared" si="330"/>
        <v>1.40498561231141E-3</v>
      </c>
      <c r="BU118" s="38">
        <f t="shared" si="330"/>
        <v>1.5051077500631701E-3</v>
      </c>
      <c r="BV118" s="38">
        <f t="shared" si="330"/>
        <v>8.2326793995197226E-3</v>
      </c>
      <c r="BW118" s="38">
        <f t="shared" si="330"/>
        <v>3.1789462553202738E-3</v>
      </c>
      <c r="BX118" s="38">
        <f t="shared" si="330"/>
        <v>8.2169459962756052E-3</v>
      </c>
      <c r="BY118" s="38">
        <f t="shared" si="330"/>
        <v>3.5756350728287305E-2</v>
      </c>
      <c r="BZ118" s="38">
        <f t="shared" si="330"/>
        <v>4.1261847440621141E-2</v>
      </c>
      <c r="CA118" s="38">
        <f t="shared" si="330"/>
        <v>0.13380924992387591</v>
      </c>
      <c r="CB118" s="38">
        <f t="shared" si="330"/>
        <v>2.8895703277643993E-2</v>
      </c>
      <c r="CC118" s="38">
        <f t="shared" si="330"/>
        <v>1.7639503743783133E-2</v>
      </c>
      <c r="CD118" s="38">
        <f t="shared" si="330"/>
        <v>1.7392373547158314E-2</v>
      </c>
      <c r="CE118" s="38">
        <f t="shared" si="330"/>
        <v>1.4899736764541472E-2</v>
      </c>
      <c r="CF118" s="38">
        <f t="shared" si="330"/>
        <v>5.3245897524395215E-2</v>
      </c>
      <c r="CG118" s="38">
        <f t="shared" si="330"/>
        <v>8.6424789405288097E-3</v>
      </c>
      <c r="CH118" s="38">
        <f t="shared" si="330"/>
        <v>4.0656002202466891E-4</v>
      </c>
      <c r="CI118" s="38">
        <f t="shared" si="330"/>
        <v>3.2410087145261208E-4</v>
      </c>
      <c r="CJ118" s="38">
        <f t="shared" si="330"/>
        <v>4.31141479729818E-4</v>
      </c>
      <c r="CK118" s="38">
        <f t="shared" si="330"/>
        <v>3.9052965584574081E-4</v>
      </c>
      <c r="CL118" s="38">
        <f t="shared" si="330"/>
        <v>3.3031948808161194E-4</v>
      </c>
      <c r="CM118" s="38">
        <f t="shared" si="330"/>
        <v>9.5025944292697587E-4</v>
      </c>
      <c r="CN118" s="38">
        <f t="shared" si="330"/>
        <v>0</v>
      </c>
      <c r="CO118" s="38">
        <f t="shared" si="330"/>
        <v>9.6264950724875842E-3</v>
      </c>
      <c r="CP118" s="38">
        <f t="shared" si="330"/>
        <v>1.5159718710062888E-2</v>
      </c>
      <c r="CQ118" s="38">
        <f t="shared" si="330"/>
        <v>1.3389846012498732E-2</v>
      </c>
      <c r="CR118" s="38">
        <f t="shared" si="330"/>
        <v>1.6638015175844588E-2</v>
      </c>
      <c r="CS118" s="38">
        <f t="shared" si="330"/>
        <v>1.368945715964295E-2</v>
      </c>
      <c r="CT118" s="38">
        <f t="shared" si="330"/>
        <v>0.1233865065026116</v>
      </c>
      <c r="CU118" s="38">
        <f t="shared" si="330"/>
        <v>9.7471151485391608E-2</v>
      </c>
      <c r="CV118" s="38">
        <f t="shared" si="330"/>
        <v>0.1533620217670506</v>
      </c>
      <c r="CW118" s="38">
        <f t="shared" si="330"/>
        <v>1.4639214619246568E-2</v>
      </c>
      <c r="CX118" s="38">
        <f t="shared" si="330"/>
        <v>6.595144969828404E-3</v>
      </c>
      <c r="CY118" s="38">
        <f t="shared" si="330"/>
        <v>3.9034340351854983E-2</v>
      </c>
      <c r="CZ118" s="38">
        <f t="shared" si="330"/>
        <v>4.6349160463491608E-3</v>
      </c>
      <c r="DA118" s="38">
        <f t="shared" si="330"/>
        <v>5.8543294834043904E-4</v>
      </c>
      <c r="DB118" s="38">
        <f t="shared" si="330"/>
        <v>2.7935567081035097E-2</v>
      </c>
      <c r="DC118" s="38">
        <f t="shared" si="330"/>
        <v>1.3033996740353052E-2</v>
      </c>
      <c r="DD118" s="38">
        <f t="shared" si="330"/>
        <v>2.9956243688993606E-2</v>
      </c>
      <c r="DE118" s="38">
        <f t="shared" si="330"/>
        <v>9.6071630233120917E-2</v>
      </c>
      <c r="DF118" s="38">
        <f t="shared" si="330"/>
        <v>4.2311661506707947E-2</v>
      </c>
      <c r="DG118" s="38">
        <f t="shared" si="330"/>
        <v>4.4444444444444446E-2</v>
      </c>
      <c r="DH118" s="38">
        <f t="shared" si="330"/>
        <v>6.5014275431639831E-3</v>
      </c>
      <c r="DI118" s="38">
        <f t="shared" si="330"/>
        <v>1.0276842584640467E-3</v>
      </c>
      <c r="DJ118" s="38">
        <f t="shared" si="330"/>
        <v>4.702183001137508E-3</v>
      </c>
      <c r="DK118" s="38">
        <f t="shared" si="330"/>
        <v>9.9814101436695203E-3</v>
      </c>
      <c r="DL118" s="38">
        <f t="shared" si="330"/>
        <v>4.7763534611997206E-4</v>
      </c>
      <c r="DM118" s="38">
        <f t="shared" si="330"/>
        <v>3.9469787344757243E-2</v>
      </c>
      <c r="DN118" s="38">
        <f t="shared" si="330"/>
        <v>0</v>
      </c>
      <c r="DO118" s="38">
        <f t="shared" si="330"/>
        <v>2.4420857209968592E-2</v>
      </c>
      <c r="DP118" s="38">
        <f t="shared" si="330"/>
        <v>3.7748744860727233E-2</v>
      </c>
      <c r="DQ118" s="38">
        <f t="shared" si="330"/>
        <v>1.4138464470276996E-3</v>
      </c>
      <c r="DR118" s="38">
        <f t="shared" si="330"/>
        <v>2.3032166651593258E-2</v>
      </c>
      <c r="DS118" s="38">
        <f t="shared" si="330"/>
        <v>2.2269782748586774E-2</v>
      </c>
      <c r="DT118" s="38">
        <f t="shared" si="330"/>
        <v>1.7244836575095249E-2</v>
      </c>
      <c r="DU118" s="38">
        <f t="shared" si="330"/>
        <v>6.0263055458810513E-2</v>
      </c>
      <c r="DV118" s="38">
        <f t="shared" si="330"/>
        <v>1.3771132270370332E-2</v>
      </c>
      <c r="DW118" s="38">
        <f t="shared" si="330"/>
        <v>1.2652777777777778E-2</v>
      </c>
      <c r="DX118" s="38">
        <f t="shared" si="330"/>
        <v>2.9091096519128321E-2</v>
      </c>
      <c r="DY118" s="38">
        <f t="shared" si="330"/>
        <v>1.8567111067506015E-2</v>
      </c>
      <c r="DZ118" s="38">
        <f t="shared" si="330"/>
        <v>2.472953761334281E-2</v>
      </c>
      <c r="EA118" s="38">
        <f t="shared" si="330"/>
        <v>7.4754536922030698E-2</v>
      </c>
      <c r="EB118" s="38">
        <f t="shared" si="330"/>
        <v>0.10115617150183553</v>
      </c>
      <c r="EC118" s="38">
        <f t="shared" si="330"/>
        <v>3.3312021389441872E-2</v>
      </c>
      <c r="ED118" s="38">
        <f t="shared" ref="ED118:EK118" si="331">SUMIF($C$148:$C$269,$A118,EE$148:EE$269)/EE$271</f>
        <v>5.8613939875258321E-2</v>
      </c>
      <c r="EE118" s="38">
        <f t="shared" si="331"/>
        <v>2.8946568935402549E-2</v>
      </c>
      <c r="EF118" s="38">
        <f t="shared" si="331"/>
        <v>6.7189030362389809E-2</v>
      </c>
      <c r="EG118" s="38">
        <f t="shared" si="331"/>
        <v>1.4804433264234489E-2</v>
      </c>
      <c r="EH118" s="38">
        <f t="shared" si="331"/>
        <v>8.7451429116307891E-2</v>
      </c>
      <c r="EI118" s="38">
        <f t="shared" si="331"/>
        <v>8.915699718706048E-2</v>
      </c>
      <c r="EJ118" s="38">
        <f t="shared" si="331"/>
        <v>0</v>
      </c>
      <c r="EK118" s="38">
        <f t="shared" si="331"/>
        <v>0</v>
      </c>
    </row>
    <row r="119" spans="1:141">
      <c r="A119" s="39" t="s">
        <v>67</v>
      </c>
      <c r="B119" s="40" t="s">
        <v>136</v>
      </c>
      <c r="C119" s="41">
        <v>0</v>
      </c>
      <c r="D119" s="41">
        <v>0</v>
      </c>
      <c r="E119" s="41">
        <v>0</v>
      </c>
      <c r="F119" s="41">
        <v>0</v>
      </c>
      <c r="G119" s="41">
        <v>0</v>
      </c>
      <c r="H119" s="41">
        <v>0</v>
      </c>
      <c r="I119" s="41">
        <v>0</v>
      </c>
      <c r="J119" s="41">
        <v>0</v>
      </c>
      <c r="K119" s="41">
        <v>0</v>
      </c>
      <c r="L119" s="41">
        <v>0</v>
      </c>
      <c r="M119" s="41">
        <v>0</v>
      </c>
      <c r="N119" s="41">
        <v>0</v>
      </c>
      <c r="O119" s="41">
        <v>0</v>
      </c>
      <c r="P119" s="41">
        <v>0</v>
      </c>
      <c r="Q119" s="41">
        <v>0</v>
      </c>
      <c r="R119" s="41">
        <v>0</v>
      </c>
      <c r="S119" s="41">
        <v>0</v>
      </c>
      <c r="T119" s="41">
        <v>0</v>
      </c>
      <c r="U119" s="41">
        <v>0</v>
      </c>
      <c r="V119" s="41">
        <v>0</v>
      </c>
      <c r="W119" s="41">
        <v>0</v>
      </c>
      <c r="X119" s="41">
        <v>0</v>
      </c>
      <c r="Y119" s="41">
        <v>0</v>
      </c>
      <c r="Z119" s="41">
        <v>0</v>
      </c>
      <c r="AA119" s="41">
        <v>0</v>
      </c>
      <c r="AB119" s="41">
        <v>0</v>
      </c>
      <c r="AC119" s="41">
        <v>0</v>
      </c>
      <c r="AD119" s="41">
        <v>0</v>
      </c>
      <c r="AE119" s="41">
        <v>0</v>
      </c>
      <c r="AF119" s="41">
        <v>0</v>
      </c>
      <c r="AG119" s="41">
        <v>0</v>
      </c>
      <c r="AH119" s="41">
        <v>0</v>
      </c>
      <c r="AI119" s="41">
        <v>0</v>
      </c>
      <c r="AJ119" s="41">
        <v>0</v>
      </c>
      <c r="AK119" s="41">
        <v>0</v>
      </c>
      <c r="AL119" s="41">
        <v>0</v>
      </c>
      <c r="AM119" s="41">
        <v>0</v>
      </c>
      <c r="AN119" s="41">
        <v>0</v>
      </c>
      <c r="AO119" s="41">
        <v>0</v>
      </c>
      <c r="AP119" s="41">
        <v>0</v>
      </c>
      <c r="AQ119" s="41">
        <v>0</v>
      </c>
      <c r="AR119" s="41">
        <v>0</v>
      </c>
      <c r="AS119" s="41">
        <v>0</v>
      </c>
      <c r="AT119" s="41">
        <v>0</v>
      </c>
      <c r="AU119" s="41">
        <v>0</v>
      </c>
      <c r="AV119" s="41">
        <v>0</v>
      </c>
      <c r="AW119" s="41">
        <v>0</v>
      </c>
      <c r="AX119" s="41">
        <v>0</v>
      </c>
      <c r="AY119" s="41">
        <v>0</v>
      </c>
      <c r="AZ119" s="41">
        <v>0</v>
      </c>
      <c r="BA119" s="41">
        <v>0</v>
      </c>
      <c r="BB119" s="41">
        <v>0</v>
      </c>
      <c r="BC119" s="41">
        <v>0</v>
      </c>
      <c r="BD119" s="41">
        <v>0</v>
      </c>
      <c r="BE119" s="41">
        <v>0</v>
      </c>
      <c r="BF119" s="41">
        <v>0</v>
      </c>
      <c r="BG119" s="41">
        <v>0</v>
      </c>
      <c r="BH119" s="41">
        <v>0</v>
      </c>
      <c r="BI119" s="41">
        <v>0</v>
      </c>
      <c r="BJ119" s="41">
        <v>0</v>
      </c>
      <c r="BK119" s="41">
        <v>0</v>
      </c>
      <c r="BL119" s="41">
        <v>0</v>
      </c>
      <c r="BM119" s="41">
        <v>0</v>
      </c>
      <c r="BN119" s="41">
        <v>0</v>
      </c>
      <c r="BO119" s="41">
        <v>0</v>
      </c>
      <c r="BP119" s="41">
        <v>0</v>
      </c>
      <c r="BQ119" s="41">
        <v>0</v>
      </c>
      <c r="BR119" s="41">
        <v>0</v>
      </c>
      <c r="BS119" s="41">
        <v>0</v>
      </c>
      <c r="BT119" s="41">
        <v>0</v>
      </c>
      <c r="BU119" s="41">
        <v>0</v>
      </c>
      <c r="BV119" s="41">
        <v>0</v>
      </c>
      <c r="BW119" s="41">
        <v>0</v>
      </c>
      <c r="BX119" s="41">
        <v>0</v>
      </c>
      <c r="BY119" s="41">
        <v>0</v>
      </c>
      <c r="BZ119" s="41">
        <v>0</v>
      </c>
      <c r="CA119" s="41">
        <v>0</v>
      </c>
      <c r="CB119" s="41">
        <v>0</v>
      </c>
      <c r="CC119" s="41">
        <v>0</v>
      </c>
      <c r="CD119" s="41">
        <v>0</v>
      </c>
      <c r="CE119" s="41">
        <v>0</v>
      </c>
      <c r="CF119" s="41">
        <v>0</v>
      </c>
      <c r="CG119" s="41">
        <v>0</v>
      </c>
      <c r="CH119" s="41">
        <v>0</v>
      </c>
      <c r="CI119" s="41">
        <v>0</v>
      </c>
      <c r="CJ119" s="41">
        <v>0</v>
      </c>
      <c r="CK119" s="41">
        <v>0</v>
      </c>
      <c r="CL119" s="41">
        <v>0</v>
      </c>
      <c r="CM119" s="41">
        <v>0</v>
      </c>
      <c r="CN119" s="41">
        <v>0</v>
      </c>
      <c r="CO119" s="41">
        <v>0</v>
      </c>
      <c r="CP119" s="41">
        <v>0</v>
      </c>
      <c r="CQ119" s="41">
        <v>0</v>
      </c>
      <c r="CR119" s="41">
        <v>0</v>
      </c>
      <c r="CS119" s="41">
        <v>0</v>
      </c>
      <c r="CT119" s="41">
        <v>0</v>
      </c>
      <c r="CU119" s="41">
        <v>0</v>
      </c>
      <c r="CV119" s="41">
        <v>0</v>
      </c>
      <c r="CW119" s="41">
        <v>0</v>
      </c>
      <c r="CX119" s="41">
        <v>0</v>
      </c>
      <c r="CY119" s="41">
        <v>0</v>
      </c>
      <c r="CZ119" s="41">
        <v>0</v>
      </c>
      <c r="DA119" s="41">
        <v>0</v>
      </c>
      <c r="DB119" s="41">
        <v>0</v>
      </c>
      <c r="DC119" s="41">
        <v>0</v>
      </c>
      <c r="DD119" s="41">
        <v>0</v>
      </c>
      <c r="DE119" s="41">
        <v>0</v>
      </c>
      <c r="DF119" s="41">
        <v>0</v>
      </c>
      <c r="DG119" s="41">
        <v>0</v>
      </c>
      <c r="DH119" s="41">
        <v>0</v>
      </c>
      <c r="DI119" s="41">
        <v>0</v>
      </c>
      <c r="DJ119" s="41">
        <v>0</v>
      </c>
      <c r="DK119" s="41">
        <v>0</v>
      </c>
      <c r="DL119" s="41">
        <v>0</v>
      </c>
      <c r="DM119" s="41">
        <v>0</v>
      </c>
      <c r="DN119" s="41">
        <v>0</v>
      </c>
      <c r="DO119" s="41">
        <v>0</v>
      </c>
      <c r="DP119" s="41">
        <v>0</v>
      </c>
      <c r="DQ119" s="41">
        <v>0</v>
      </c>
      <c r="DR119" s="41">
        <v>0</v>
      </c>
      <c r="DS119" s="41">
        <v>0</v>
      </c>
      <c r="DT119" s="41">
        <v>0</v>
      </c>
      <c r="DU119" s="41">
        <v>0</v>
      </c>
      <c r="DV119" s="41">
        <v>0</v>
      </c>
      <c r="DW119" s="41">
        <v>0</v>
      </c>
      <c r="DX119" s="41">
        <v>0</v>
      </c>
      <c r="DY119" s="41">
        <v>0</v>
      </c>
      <c r="DZ119" s="41">
        <v>0</v>
      </c>
      <c r="EA119" s="41">
        <v>0</v>
      </c>
      <c r="EB119" s="41">
        <v>0</v>
      </c>
      <c r="EC119" s="41">
        <v>0</v>
      </c>
      <c r="ED119" s="41">
        <v>0</v>
      </c>
      <c r="EE119" s="41">
        <v>0</v>
      </c>
      <c r="EF119" s="41">
        <v>0</v>
      </c>
      <c r="EG119" s="41">
        <v>0</v>
      </c>
      <c r="EH119" s="41">
        <v>0</v>
      </c>
      <c r="EI119" s="41">
        <v>0</v>
      </c>
      <c r="EJ119" s="41">
        <v>0</v>
      </c>
      <c r="EK119" s="41">
        <v>0</v>
      </c>
    </row>
    <row r="120" spans="1:141">
      <c r="A120" s="36" t="s">
        <v>68</v>
      </c>
      <c r="B120" s="37" t="s">
        <v>137</v>
      </c>
      <c r="C120" s="38">
        <v>0</v>
      </c>
      <c r="D120" s="38">
        <v>0</v>
      </c>
      <c r="E120" s="38">
        <v>0</v>
      </c>
      <c r="F120" s="38">
        <v>0</v>
      </c>
      <c r="G120" s="38">
        <v>0</v>
      </c>
      <c r="H120" s="38">
        <v>0</v>
      </c>
      <c r="I120" s="38">
        <v>0</v>
      </c>
      <c r="J120" s="38">
        <v>0</v>
      </c>
      <c r="K120" s="38">
        <v>0</v>
      </c>
      <c r="L120" s="38">
        <v>0</v>
      </c>
      <c r="M120" s="38">
        <v>0</v>
      </c>
      <c r="N120" s="38">
        <v>0</v>
      </c>
      <c r="O120" s="38">
        <v>0</v>
      </c>
      <c r="P120" s="38">
        <v>0</v>
      </c>
      <c r="Q120" s="38">
        <v>0</v>
      </c>
      <c r="R120" s="38">
        <v>0</v>
      </c>
      <c r="S120" s="38">
        <v>0</v>
      </c>
      <c r="T120" s="38">
        <v>0</v>
      </c>
      <c r="U120" s="38">
        <v>0</v>
      </c>
      <c r="V120" s="38">
        <v>0</v>
      </c>
      <c r="W120" s="38">
        <v>0</v>
      </c>
      <c r="X120" s="38">
        <v>0</v>
      </c>
      <c r="Y120" s="38">
        <v>0</v>
      </c>
      <c r="Z120" s="38">
        <v>0</v>
      </c>
      <c r="AA120" s="38">
        <v>0</v>
      </c>
      <c r="AB120" s="38">
        <v>0</v>
      </c>
      <c r="AC120" s="38">
        <v>0</v>
      </c>
      <c r="AD120" s="38">
        <v>0</v>
      </c>
      <c r="AE120" s="38">
        <v>0</v>
      </c>
      <c r="AF120" s="38">
        <v>0</v>
      </c>
      <c r="AG120" s="38">
        <v>0</v>
      </c>
      <c r="AH120" s="38">
        <v>0</v>
      </c>
      <c r="AI120" s="38">
        <v>0</v>
      </c>
      <c r="AJ120" s="38">
        <v>0</v>
      </c>
      <c r="AK120" s="38">
        <v>0</v>
      </c>
      <c r="AL120" s="38">
        <v>0</v>
      </c>
      <c r="AM120" s="38">
        <v>0</v>
      </c>
      <c r="AN120" s="38">
        <v>0</v>
      </c>
      <c r="AO120" s="38">
        <v>0</v>
      </c>
      <c r="AP120" s="38">
        <v>0</v>
      </c>
      <c r="AQ120" s="38">
        <v>0</v>
      </c>
      <c r="AR120" s="38">
        <v>0</v>
      </c>
      <c r="AS120" s="38">
        <v>0</v>
      </c>
      <c r="AT120" s="38">
        <v>0</v>
      </c>
      <c r="AU120" s="38">
        <v>0</v>
      </c>
      <c r="AV120" s="38">
        <v>0</v>
      </c>
      <c r="AW120" s="38">
        <v>0</v>
      </c>
      <c r="AX120" s="38">
        <v>0</v>
      </c>
      <c r="AY120" s="38">
        <v>0</v>
      </c>
      <c r="AZ120" s="38">
        <v>0</v>
      </c>
      <c r="BA120" s="38">
        <v>0</v>
      </c>
      <c r="BB120" s="38">
        <v>0</v>
      </c>
      <c r="BC120" s="38">
        <v>0</v>
      </c>
      <c r="BD120" s="38">
        <v>0</v>
      </c>
      <c r="BE120" s="38">
        <v>0</v>
      </c>
      <c r="BF120" s="38">
        <v>0</v>
      </c>
      <c r="BG120" s="38">
        <v>0</v>
      </c>
      <c r="BH120" s="38">
        <v>0</v>
      </c>
      <c r="BI120" s="38">
        <v>0</v>
      </c>
      <c r="BJ120" s="38">
        <v>0</v>
      </c>
      <c r="BK120" s="38">
        <v>0</v>
      </c>
      <c r="BL120" s="38">
        <v>0</v>
      </c>
      <c r="BM120" s="38">
        <v>0</v>
      </c>
      <c r="BN120" s="38">
        <v>0</v>
      </c>
      <c r="BO120" s="38">
        <v>0</v>
      </c>
      <c r="BP120" s="38">
        <v>0</v>
      </c>
      <c r="BQ120" s="38">
        <v>0</v>
      </c>
      <c r="BR120" s="38">
        <v>0</v>
      </c>
      <c r="BS120" s="38">
        <v>0</v>
      </c>
      <c r="BT120" s="38">
        <v>0</v>
      </c>
      <c r="BU120" s="38">
        <v>0</v>
      </c>
      <c r="BV120" s="38">
        <v>0</v>
      </c>
      <c r="BW120" s="38">
        <v>0</v>
      </c>
      <c r="BX120" s="38">
        <v>0</v>
      </c>
      <c r="BY120" s="38">
        <v>0</v>
      </c>
      <c r="BZ120" s="38">
        <v>0</v>
      </c>
      <c r="CA120" s="38">
        <v>0</v>
      </c>
      <c r="CB120" s="38">
        <v>0</v>
      </c>
      <c r="CC120" s="38">
        <v>0</v>
      </c>
      <c r="CD120" s="38">
        <v>0</v>
      </c>
      <c r="CE120" s="38">
        <v>0</v>
      </c>
      <c r="CF120" s="38">
        <v>0</v>
      </c>
      <c r="CG120" s="38">
        <v>0</v>
      </c>
      <c r="CH120" s="38">
        <v>0</v>
      </c>
      <c r="CI120" s="38">
        <v>0</v>
      </c>
      <c r="CJ120" s="38">
        <v>0</v>
      </c>
      <c r="CK120" s="38">
        <v>0</v>
      </c>
      <c r="CL120" s="38">
        <v>0</v>
      </c>
      <c r="CM120" s="38">
        <v>0</v>
      </c>
      <c r="CN120" s="38">
        <v>0</v>
      </c>
      <c r="CO120" s="38">
        <v>0</v>
      </c>
      <c r="CP120" s="38">
        <v>0</v>
      </c>
      <c r="CQ120" s="38">
        <v>0</v>
      </c>
      <c r="CR120" s="38">
        <v>0</v>
      </c>
      <c r="CS120" s="38">
        <v>0</v>
      </c>
      <c r="CT120" s="38">
        <v>0</v>
      </c>
      <c r="CU120" s="38">
        <v>0</v>
      </c>
      <c r="CV120" s="38">
        <v>0</v>
      </c>
      <c r="CW120" s="38">
        <v>0</v>
      </c>
      <c r="CX120" s="38">
        <v>0</v>
      </c>
      <c r="CY120" s="38">
        <v>0</v>
      </c>
      <c r="CZ120" s="38">
        <v>0</v>
      </c>
      <c r="DA120" s="38">
        <v>0</v>
      </c>
      <c r="DB120" s="38">
        <v>0</v>
      </c>
      <c r="DC120" s="38">
        <v>0</v>
      </c>
      <c r="DD120" s="38">
        <v>0</v>
      </c>
      <c r="DE120" s="38">
        <v>0</v>
      </c>
      <c r="DF120" s="38">
        <v>0</v>
      </c>
      <c r="DG120" s="38">
        <v>0</v>
      </c>
      <c r="DH120" s="38">
        <v>0</v>
      </c>
      <c r="DI120" s="38">
        <v>0</v>
      </c>
      <c r="DJ120" s="38">
        <v>0</v>
      </c>
      <c r="DK120" s="38">
        <v>0</v>
      </c>
      <c r="DL120" s="38">
        <v>0</v>
      </c>
      <c r="DM120" s="38">
        <v>0</v>
      </c>
      <c r="DN120" s="38">
        <v>0</v>
      </c>
      <c r="DO120" s="38">
        <v>0</v>
      </c>
      <c r="DP120" s="38">
        <v>0</v>
      </c>
      <c r="DQ120" s="38">
        <v>0</v>
      </c>
      <c r="DR120" s="38">
        <v>0</v>
      </c>
      <c r="DS120" s="38">
        <v>0</v>
      </c>
      <c r="DT120" s="38">
        <v>0</v>
      </c>
      <c r="DU120" s="38">
        <v>0</v>
      </c>
      <c r="DV120" s="38">
        <v>0</v>
      </c>
      <c r="DW120" s="38">
        <v>0</v>
      </c>
      <c r="DX120" s="38">
        <v>0</v>
      </c>
      <c r="DY120" s="38">
        <v>0</v>
      </c>
      <c r="DZ120" s="38">
        <v>0</v>
      </c>
      <c r="EA120" s="38">
        <v>0</v>
      </c>
      <c r="EB120" s="38">
        <v>0</v>
      </c>
      <c r="EC120" s="38">
        <v>0</v>
      </c>
      <c r="ED120" s="38">
        <v>0</v>
      </c>
      <c r="EE120" s="38">
        <v>0</v>
      </c>
      <c r="EF120" s="38">
        <v>0</v>
      </c>
      <c r="EG120" s="38">
        <v>0</v>
      </c>
      <c r="EH120" s="38">
        <v>0</v>
      </c>
      <c r="EI120" s="38">
        <v>0</v>
      </c>
      <c r="EJ120" s="38">
        <v>0</v>
      </c>
      <c r="EK120" s="38">
        <v>0</v>
      </c>
    </row>
    <row r="121" spans="1:141">
      <c r="A121" s="36" t="s">
        <v>69</v>
      </c>
      <c r="B121" s="37" t="s">
        <v>138</v>
      </c>
      <c r="C121" s="38">
        <f t="shared" si="259"/>
        <v>0</v>
      </c>
      <c r="D121" s="38">
        <f t="shared" ref="D121:E121" si="332">SUMIF($C$148:$C$269,$A121,E$148:E$269)/E$271</f>
        <v>0</v>
      </c>
      <c r="E121" s="38">
        <f t="shared" si="332"/>
        <v>0</v>
      </c>
      <c r="F121" s="38">
        <f t="shared" ref="F121:BQ121" si="333">SUMIF($C$148:$C$269,$A121,G$148:G$269)/G$271</f>
        <v>0</v>
      </c>
      <c r="G121" s="38">
        <f t="shared" si="333"/>
        <v>0</v>
      </c>
      <c r="H121" s="38">
        <f t="shared" si="333"/>
        <v>0</v>
      </c>
      <c r="I121" s="38">
        <f t="shared" si="333"/>
        <v>0</v>
      </c>
      <c r="J121" s="38">
        <f t="shared" si="333"/>
        <v>0</v>
      </c>
      <c r="K121" s="38">
        <f t="shared" si="333"/>
        <v>0</v>
      </c>
      <c r="L121" s="38">
        <f t="shared" si="333"/>
        <v>0</v>
      </c>
      <c r="M121" s="38">
        <f t="shared" si="333"/>
        <v>0</v>
      </c>
      <c r="N121" s="38">
        <f t="shared" si="333"/>
        <v>0</v>
      </c>
      <c r="O121" s="38">
        <f t="shared" si="333"/>
        <v>0</v>
      </c>
      <c r="P121" s="38">
        <f t="shared" si="333"/>
        <v>0</v>
      </c>
      <c r="Q121" s="38">
        <f t="shared" si="333"/>
        <v>0</v>
      </c>
      <c r="R121" s="38">
        <f t="shared" si="333"/>
        <v>0</v>
      </c>
      <c r="S121" s="38">
        <f t="shared" si="333"/>
        <v>0</v>
      </c>
      <c r="T121" s="38">
        <f t="shared" si="333"/>
        <v>0</v>
      </c>
      <c r="U121" s="38">
        <f t="shared" si="333"/>
        <v>0</v>
      </c>
      <c r="V121" s="38">
        <f t="shared" si="333"/>
        <v>0</v>
      </c>
      <c r="W121" s="38">
        <f t="shared" si="333"/>
        <v>0</v>
      </c>
      <c r="X121" s="38">
        <f t="shared" si="333"/>
        <v>0</v>
      </c>
      <c r="Y121" s="38">
        <f t="shared" si="333"/>
        <v>0</v>
      </c>
      <c r="Z121" s="38">
        <f t="shared" si="333"/>
        <v>0</v>
      </c>
      <c r="AA121" s="38">
        <f t="shared" si="333"/>
        <v>0</v>
      </c>
      <c r="AB121" s="38">
        <f t="shared" si="333"/>
        <v>0</v>
      </c>
      <c r="AC121" s="38">
        <f t="shared" si="333"/>
        <v>0</v>
      </c>
      <c r="AD121" s="38">
        <f t="shared" si="333"/>
        <v>0</v>
      </c>
      <c r="AE121" s="38">
        <f t="shared" si="333"/>
        <v>0</v>
      </c>
      <c r="AF121" s="38">
        <f t="shared" si="333"/>
        <v>0</v>
      </c>
      <c r="AG121" s="38">
        <f t="shared" si="333"/>
        <v>0</v>
      </c>
      <c r="AH121" s="38">
        <f t="shared" si="333"/>
        <v>0</v>
      </c>
      <c r="AI121" s="38">
        <f t="shared" si="333"/>
        <v>0</v>
      </c>
      <c r="AJ121" s="38">
        <f t="shared" si="333"/>
        <v>0</v>
      </c>
      <c r="AK121" s="38">
        <f t="shared" si="333"/>
        <v>0</v>
      </c>
      <c r="AL121" s="38">
        <f t="shared" si="333"/>
        <v>0</v>
      </c>
      <c r="AM121" s="38">
        <f t="shared" si="333"/>
        <v>0</v>
      </c>
      <c r="AN121" s="38">
        <f t="shared" si="333"/>
        <v>0</v>
      </c>
      <c r="AO121" s="38">
        <f t="shared" si="333"/>
        <v>0</v>
      </c>
      <c r="AP121" s="38">
        <f t="shared" si="333"/>
        <v>0</v>
      </c>
      <c r="AQ121" s="38">
        <f t="shared" si="333"/>
        <v>0</v>
      </c>
      <c r="AR121" s="38">
        <f t="shared" si="333"/>
        <v>0</v>
      </c>
      <c r="AS121" s="38">
        <f t="shared" si="333"/>
        <v>0</v>
      </c>
      <c r="AT121" s="38">
        <f t="shared" si="333"/>
        <v>0</v>
      </c>
      <c r="AU121" s="38">
        <f t="shared" si="333"/>
        <v>0</v>
      </c>
      <c r="AV121" s="38">
        <f t="shared" si="333"/>
        <v>0</v>
      </c>
      <c r="AW121" s="38">
        <f t="shared" si="333"/>
        <v>0</v>
      </c>
      <c r="AX121" s="38">
        <f t="shared" si="333"/>
        <v>0</v>
      </c>
      <c r="AY121" s="38">
        <f t="shared" si="333"/>
        <v>0</v>
      </c>
      <c r="AZ121" s="38">
        <f t="shared" si="333"/>
        <v>0</v>
      </c>
      <c r="BA121" s="38">
        <f t="shared" si="333"/>
        <v>0</v>
      </c>
      <c r="BB121" s="38">
        <f t="shared" si="333"/>
        <v>0</v>
      </c>
      <c r="BC121" s="38">
        <f t="shared" si="333"/>
        <v>0</v>
      </c>
      <c r="BD121" s="38">
        <f t="shared" si="333"/>
        <v>0</v>
      </c>
      <c r="BE121" s="38">
        <f t="shared" si="333"/>
        <v>0</v>
      </c>
      <c r="BF121" s="38">
        <f t="shared" si="333"/>
        <v>0</v>
      </c>
      <c r="BG121" s="38">
        <f t="shared" si="333"/>
        <v>0</v>
      </c>
      <c r="BH121" s="38">
        <f t="shared" si="333"/>
        <v>0</v>
      </c>
      <c r="BI121" s="38">
        <f t="shared" si="333"/>
        <v>0</v>
      </c>
      <c r="BJ121" s="38">
        <f t="shared" si="333"/>
        <v>0</v>
      </c>
      <c r="BK121" s="38">
        <f t="shared" si="333"/>
        <v>0</v>
      </c>
      <c r="BL121" s="38">
        <f t="shared" si="333"/>
        <v>0</v>
      </c>
      <c r="BM121" s="38">
        <f t="shared" si="333"/>
        <v>0</v>
      </c>
      <c r="BN121" s="38">
        <f t="shared" si="333"/>
        <v>0</v>
      </c>
      <c r="BO121" s="38">
        <f t="shared" si="333"/>
        <v>0</v>
      </c>
      <c r="BP121" s="38">
        <f t="shared" si="333"/>
        <v>0</v>
      </c>
      <c r="BQ121" s="38">
        <f t="shared" si="333"/>
        <v>0</v>
      </c>
      <c r="BR121" s="38">
        <f t="shared" ref="BR121:EC121" si="334">SUMIF($C$148:$C$269,$A121,BS$148:BS$269)/BS$271</f>
        <v>0</v>
      </c>
      <c r="BS121" s="38">
        <f t="shared" si="334"/>
        <v>0</v>
      </c>
      <c r="BT121" s="38">
        <f t="shared" si="334"/>
        <v>0</v>
      </c>
      <c r="BU121" s="38">
        <f t="shared" si="334"/>
        <v>0</v>
      </c>
      <c r="BV121" s="38">
        <f t="shared" si="334"/>
        <v>0</v>
      </c>
      <c r="BW121" s="38">
        <f t="shared" si="334"/>
        <v>0</v>
      </c>
      <c r="BX121" s="38">
        <f t="shared" si="334"/>
        <v>0</v>
      </c>
      <c r="BY121" s="38">
        <f t="shared" si="334"/>
        <v>0</v>
      </c>
      <c r="BZ121" s="38">
        <f t="shared" si="334"/>
        <v>0</v>
      </c>
      <c r="CA121" s="38">
        <f t="shared" si="334"/>
        <v>0</v>
      </c>
      <c r="CB121" s="38">
        <f t="shared" si="334"/>
        <v>0</v>
      </c>
      <c r="CC121" s="38">
        <f t="shared" si="334"/>
        <v>0</v>
      </c>
      <c r="CD121" s="38">
        <f t="shared" si="334"/>
        <v>0</v>
      </c>
      <c r="CE121" s="38">
        <f t="shared" si="334"/>
        <v>0</v>
      </c>
      <c r="CF121" s="38">
        <f t="shared" si="334"/>
        <v>0</v>
      </c>
      <c r="CG121" s="38">
        <f t="shared" si="334"/>
        <v>0</v>
      </c>
      <c r="CH121" s="38">
        <f t="shared" si="334"/>
        <v>0</v>
      </c>
      <c r="CI121" s="38">
        <f t="shared" si="334"/>
        <v>0</v>
      </c>
      <c r="CJ121" s="38">
        <f t="shared" si="334"/>
        <v>0</v>
      </c>
      <c r="CK121" s="38">
        <f t="shared" si="334"/>
        <v>0</v>
      </c>
      <c r="CL121" s="38">
        <f t="shared" si="334"/>
        <v>0</v>
      </c>
      <c r="CM121" s="38">
        <f t="shared" si="334"/>
        <v>0</v>
      </c>
      <c r="CN121" s="38">
        <f t="shared" si="334"/>
        <v>0</v>
      </c>
      <c r="CO121" s="38">
        <f t="shared" si="334"/>
        <v>0</v>
      </c>
      <c r="CP121" s="38">
        <f t="shared" si="334"/>
        <v>0</v>
      </c>
      <c r="CQ121" s="38">
        <f t="shared" si="334"/>
        <v>0</v>
      </c>
      <c r="CR121" s="38">
        <f t="shared" si="334"/>
        <v>0</v>
      </c>
      <c r="CS121" s="38">
        <f t="shared" si="334"/>
        <v>0</v>
      </c>
      <c r="CT121" s="38">
        <f t="shared" si="334"/>
        <v>0</v>
      </c>
      <c r="CU121" s="38">
        <f t="shared" si="334"/>
        <v>0</v>
      </c>
      <c r="CV121" s="38">
        <f t="shared" si="334"/>
        <v>0</v>
      </c>
      <c r="CW121" s="38">
        <f t="shared" si="334"/>
        <v>0</v>
      </c>
      <c r="CX121" s="38">
        <f t="shared" si="334"/>
        <v>0</v>
      </c>
      <c r="CY121" s="38">
        <f t="shared" si="334"/>
        <v>0</v>
      </c>
      <c r="CZ121" s="38">
        <f t="shared" si="334"/>
        <v>0</v>
      </c>
      <c r="DA121" s="38">
        <f t="shared" si="334"/>
        <v>0</v>
      </c>
      <c r="DB121" s="38">
        <f t="shared" si="334"/>
        <v>0</v>
      </c>
      <c r="DC121" s="38">
        <f t="shared" si="334"/>
        <v>0</v>
      </c>
      <c r="DD121" s="38">
        <f t="shared" si="334"/>
        <v>0</v>
      </c>
      <c r="DE121" s="38">
        <f t="shared" si="334"/>
        <v>0</v>
      </c>
      <c r="DF121" s="38">
        <f t="shared" si="334"/>
        <v>0</v>
      </c>
      <c r="DG121" s="38">
        <f t="shared" si="334"/>
        <v>0</v>
      </c>
      <c r="DH121" s="38">
        <f t="shared" si="334"/>
        <v>0</v>
      </c>
      <c r="DI121" s="38">
        <f t="shared" si="334"/>
        <v>0</v>
      </c>
      <c r="DJ121" s="38">
        <f t="shared" si="334"/>
        <v>0</v>
      </c>
      <c r="DK121" s="38">
        <f t="shared" si="334"/>
        <v>0</v>
      </c>
      <c r="DL121" s="38">
        <f t="shared" si="334"/>
        <v>0</v>
      </c>
      <c r="DM121" s="38">
        <f t="shared" si="334"/>
        <v>0</v>
      </c>
      <c r="DN121" s="38">
        <f t="shared" si="334"/>
        <v>0</v>
      </c>
      <c r="DO121" s="38">
        <f t="shared" si="334"/>
        <v>0</v>
      </c>
      <c r="DP121" s="38">
        <f t="shared" si="334"/>
        <v>0</v>
      </c>
      <c r="DQ121" s="38">
        <f t="shared" si="334"/>
        <v>0</v>
      </c>
      <c r="DR121" s="38">
        <f t="shared" si="334"/>
        <v>0</v>
      </c>
      <c r="DS121" s="38">
        <f t="shared" si="334"/>
        <v>0</v>
      </c>
      <c r="DT121" s="38">
        <f t="shared" si="334"/>
        <v>0</v>
      </c>
      <c r="DU121" s="38">
        <f t="shared" si="334"/>
        <v>0</v>
      </c>
      <c r="DV121" s="38">
        <f t="shared" si="334"/>
        <v>0</v>
      </c>
      <c r="DW121" s="38">
        <f t="shared" si="334"/>
        <v>0</v>
      </c>
      <c r="DX121" s="38">
        <f t="shared" si="334"/>
        <v>0</v>
      </c>
      <c r="DY121" s="38">
        <f t="shared" si="334"/>
        <v>0</v>
      </c>
      <c r="DZ121" s="38">
        <f t="shared" si="334"/>
        <v>0</v>
      </c>
      <c r="EA121" s="38">
        <f t="shared" si="334"/>
        <v>0</v>
      </c>
      <c r="EB121" s="38">
        <f t="shared" si="334"/>
        <v>0</v>
      </c>
      <c r="EC121" s="38">
        <f t="shared" si="334"/>
        <v>0</v>
      </c>
      <c r="ED121" s="38">
        <f t="shared" ref="ED121:EK121" si="335">SUMIF($C$148:$C$269,$A121,EE$148:EE$269)/EE$271</f>
        <v>0</v>
      </c>
      <c r="EE121" s="38">
        <f t="shared" si="335"/>
        <v>0</v>
      </c>
      <c r="EF121" s="38">
        <f t="shared" si="335"/>
        <v>0</v>
      </c>
      <c r="EG121" s="38">
        <f t="shared" si="335"/>
        <v>0</v>
      </c>
      <c r="EH121" s="38">
        <f t="shared" si="335"/>
        <v>0</v>
      </c>
      <c r="EI121" s="38">
        <f t="shared" si="335"/>
        <v>0</v>
      </c>
      <c r="EJ121" s="38">
        <f t="shared" si="335"/>
        <v>0</v>
      </c>
      <c r="EK121" s="38">
        <f t="shared" si="335"/>
        <v>0</v>
      </c>
    </row>
    <row r="122" spans="1:141">
      <c r="A122" s="36" t="s">
        <v>70</v>
      </c>
      <c r="B122" s="37" t="s">
        <v>139</v>
      </c>
      <c r="C122" s="38">
        <f t="shared" si="259"/>
        <v>0</v>
      </c>
      <c r="D122" s="38">
        <f t="shared" ref="D122:E122" si="336">SUMIF($C$148:$C$269,$A122,E$148:E$269)/E$271</f>
        <v>0</v>
      </c>
      <c r="E122" s="38">
        <f t="shared" si="336"/>
        <v>0</v>
      </c>
      <c r="F122" s="38">
        <f t="shared" ref="F122:BQ122" si="337">SUMIF($C$148:$C$269,$A122,G$148:G$269)/G$271</f>
        <v>0</v>
      </c>
      <c r="G122" s="38">
        <f t="shared" si="337"/>
        <v>0</v>
      </c>
      <c r="H122" s="38">
        <f t="shared" si="337"/>
        <v>0</v>
      </c>
      <c r="I122" s="38">
        <f t="shared" si="337"/>
        <v>0</v>
      </c>
      <c r="J122" s="38">
        <f t="shared" si="337"/>
        <v>0</v>
      </c>
      <c r="K122" s="38">
        <f t="shared" si="337"/>
        <v>0</v>
      </c>
      <c r="L122" s="38">
        <f t="shared" si="337"/>
        <v>0</v>
      </c>
      <c r="M122" s="38">
        <f t="shared" si="337"/>
        <v>0</v>
      </c>
      <c r="N122" s="38">
        <f t="shared" si="337"/>
        <v>0</v>
      </c>
      <c r="O122" s="38">
        <f t="shared" si="337"/>
        <v>0</v>
      </c>
      <c r="P122" s="38">
        <f t="shared" si="337"/>
        <v>0</v>
      </c>
      <c r="Q122" s="38">
        <f t="shared" si="337"/>
        <v>0</v>
      </c>
      <c r="R122" s="38">
        <f t="shared" si="337"/>
        <v>0</v>
      </c>
      <c r="S122" s="38">
        <f t="shared" si="337"/>
        <v>0</v>
      </c>
      <c r="T122" s="38">
        <f t="shared" si="337"/>
        <v>0</v>
      </c>
      <c r="U122" s="38">
        <f t="shared" si="337"/>
        <v>0</v>
      </c>
      <c r="V122" s="38">
        <f t="shared" si="337"/>
        <v>0</v>
      </c>
      <c r="W122" s="38">
        <f t="shared" si="337"/>
        <v>0</v>
      </c>
      <c r="X122" s="38">
        <f t="shared" si="337"/>
        <v>0</v>
      </c>
      <c r="Y122" s="38">
        <f t="shared" si="337"/>
        <v>0</v>
      </c>
      <c r="Z122" s="38">
        <f t="shared" si="337"/>
        <v>0</v>
      </c>
      <c r="AA122" s="38">
        <f t="shared" si="337"/>
        <v>0</v>
      </c>
      <c r="AB122" s="38">
        <f t="shared" si="337"/>
        <v>0</v>
      </c>
      <c r="AC122" s="38">
        <f t="shared" si="337"/>
        <v>0</v>
      </c>
      <c r="AD122" s="38">
        <f t="shared" si="337"/>
        <v>0</v>
      </c>
      <c r="AE122" s="38">
        <f t="shared" si="337"/>
        <v>0</v>
      </c>
      <c r="AF122" s="38">
        <f t="shared" si="337"/>
        <v>0</v>
      </c>
      <c r="AG122" s="38">
        <f t="shared" si="337"/>
        <v>0</v>
      </c>
      <c r="AH122" s="38">
        <f t="shared" si="337"/>
        <v>0</v>
      </c>
      <c r="AI122" s="38">
        <f t="shared" si="337"/>
        <v>0</v>
      </c>
      <c r="AJ122" s="38">
        <f t="shared" si="337"/>
        <v>0</v>
      </c>
      <c r="AK122" s="38">
        <f t="shared" si="337"/>
        <v>0</v>
      </c>
      <c r="AL122" s="38">
        <f t="shared" si="337"/>
        <v>0</v>
      </c>
      <c r="AM122" s="38">
        <f t="shared" si="337"/>
        <v>0</v>
      </c>
      <c r="AN122" s="38">
        <f t="shared" si="337"/>
        <v>0</v>
      </c>
      <c r="AO122" s="38">
        <f t="shared" si="337"/>
        <v>0</v>
      </c>
      <c r="AP122" s="38">
        <f t="shared" si="337"/>
        <v>0</v>
      </c>
      <c r="AQ122" s="38">
        <f t="shared" si="337"/>
        <v>0</v>
      </c>
      <c r="AR122" s="38">
        <f t="shared" si="337"/>
        <v>0</v>
      </c>
      <c r="AS122" s="38">
        <f t="shared" si="337"/>
        <v>0</v>
      </c>
      <c r="AT122" s="38">
        <f t="shared" si="337"/>
        <v>0</v>
      </c>
      <c r="AU122" s="38">
        <f t="shared" si="337"/>
        <v>0</v>
      </c>
      <c r="AV122" s="38">
        <f t="shared" si="337"/>
        <v>0</v>
      </c>
      <c r="AW122" s="38">
        <f t="shared" si="337"/>
        <v>0</v>
      </c>
      <c r="AX122" s="38">
        <f t="shared" si="337"/>
        <v>0</v>
      </c>
      <c r="AY122" s="38">
        <f t="shared" si="337"/>
        <v>0</v>
      </c>
      <c r="AZ122" s="38">
        <f t="shared" si="337"/>
        <v>0</v>
      </c>
      <c r="BA122" s="38">
        <f t="shared" si="337"/>
        <v>0</v>
      </c>
      <c r="BB122" s="38">
        <f t="shared" si="337"/>
        <v>0</v>
      </c>
      <c r="BC122" s="38">
        <f t="shared" si="337"/>
        <v>0</v>
      </c>
      <c r="BD122" s="38">
        <f t="shared" si="337"/>
        <v>0</v>
      </c>
      <c r="BE122" s="38">
        <f t="shared" si="337"/>
        <v>0</v>
      </c>
      <c r="BF122" s="38">
        <f t="shared" si="337"/>
        <v>0</v>
      </c>
      <c r="BG122" s="38">
        <f t="shared" si="337"/>
        <v>0</v>
      </c>
      <c r="BH122" s="38">
        <f t="shared" si="337"/>
        <v>0</v>
      </c>
      <c r="BI122" s="38">
        <f t="shared" si="337"/>
        <v>0</v>
      </c>
      <c r="BJ122" s="38">
        <f t="shared" si="337"/>
        <v>0</v>
      </c>
      <c r="BK122" s="38">
        <f t="shared" si="337"/>
        <v>0</v>
      </c>
      <c r="BL122" s="38">
        <f t="shared" si="337"/>
        <v>0</v>
      </c>
      <c r="BM122" s="38">
        <f t="shared" si="337"/>
        <v>0</v>
      </c>
      <c r="BN122" s="38">
        <f t="shared" si="337"/>
        <v>0</v>
      </c>
      <c r="BO122" s="38">
        <f t="shared" si="337"/>
        <v>0</v>
      </c>
      <c r="BP122" s="38">
        <f t="shared" si="337"/>
        <v>0</v>
      </c>
      <c r="BQ122" s="38">
        <f t="shared" si="337"/>
        <v>0</v>
      </c>
      <c r="BR122" s="38">
        <f t="shared" ref="BR122:EC122" si="338">SUMIF($C$148:$C$269,$A122,BS$148:BS$269)/BS$271</f>
        <v>0</v>
      </c>
      <c r="BS122" s="38">
        <f t="shared" si="338"/>
        <v>0</v>
      </c>
      <c r="BT122" s="38">
        <f t="shared" si="338"/>
        <v>0</v>
      </c>
      <c r="BU122" s="38">
        <f t="shared" si="338"/>
        <v>0</v>
      </c>
      <c r="BV122" s="38">
        <f t="shared" si="338"/>
        <v>0</v>
      </c>
      <c r="BW122" s="38">
        <f t="shared" si="338"/>
        <v>0</v>
      </c>
      <c r="BX122" s="38">
        <f t="shared" si="338"/>
        <v>0</v>
      </c>
      <c r="BY122" s="38">
        <f t="shared" si="338"/>
        <v>0</v>
      </c>
      <c r="BZ122" s="38">
        <f t="shared" si="338"/>
        <v>0</v>
      </c>
      <c r="CA122" s="38">
        <f t="shared" si="338"/>
        <v>0</v>
      </c>
      <c r="CB122" s="38">
        <f t="shared" si="338"/>
        <v>0</v>
      </c>
      <c r="CC122" s="38">
        <f t="shared" si="338"/>
        <v>0</v>
      </c>
      <c r="CD122" s="38">
        <f t="shared" si="338"/>
        <v>0</v>
      </c>
      <c r="CE122" s="38">
        <f t="shared" si="338"/>
        <v>0</v>
      </c>
      <c r="CF122" s="38">
        <f t="shared" si="338"/>
        <v>0</v>
      </c>
      <c r="CG122" s="38">
        <f t="shared" si="338"/>
        <v>0</v>
      </c>
      <c r="CH122" s="38">
        <f t="shared" si="338"/>
        <v>0</v>
      </c>
      <c r="CI122" s="38">
        <f t="shared" si="338"/>
        <v>0</v>
      </c>
      <c r="CJ122" s="38">
        <f t="shared" si="338"/>
        <v>0</v>
      </c>
      <c r="CK122" s="38">
        <f t="shared" si="338"/>
        <v>0</v>
      </c>
      <c r="CL122" s="38">
        <f t="shared" si="338"/>
        <v>0</v>
      </c>
      <c r="CM122" s="38">
        <f t="shared" si="338"/>
        <v>0</v>
      </c>
      <c r="CN122" s="38">
        <f t="shared" si="338"/>
        <v>0</v>
      </c>
      <c r="CO122" s="38">
        <f t="shared" si="338"/>
        <v>0</v>
      </c>
      <c r="CP122" s="38">
        <f t="shared" si="338"/>
        <v>0</v>
      </c>
      <c r="CQ122" s="38">
        <f t="shared" si="338"/>
        <v>0</v>
      </c>
      <c r="CR122" s="38">
        <f t="shared" si="338"/>
        <v>0</v>
      </c>
      <c r="CS122" s="38">
        <f t="shared" si="338"/>
        <v>0</v>
      </c>
      <c r="CT122" s="38">
        <f t="shared" si="338"/>
        <v>0</v>
      </c>
      <c r="CU122" s="38">
        <f t="shared" si="338"/>
        <v>0</v>
      </c>
      <c r="CV122" s="38">
        <f t="shared" si="338"/>
        <v>0</v>
      </c>
      <c r="CW122" s="38">
        <f t="shared" si="338"/>
        <v>0</v>
      </c>
      <c r="CX122" s="38">
        <f t="shared" si="338"/>
        <v>0</v>
      </c>
      <c r="CY122" s="38">
        <f t="shared" si="338"/>
        <v>0</v>
      </c>
      <c r="CZ122" s="38">
        <f t="shared" si="338"/>
        <v>0</v>
      </c>
      <c r="DA122" s="38">
        <f t="shared" si="338"/>
        <v>0</v>
      </c>
      <c r="DB122" s="38">
        <f t="shared" si="338"/>
        <v>0</v>
      </c>
      <c r="DC122" s="38">
        <f t="shared" si="338"/>
        <v>0</v>
      </c>
      <c r="DD122" s="38">
        <f t="shared" si="338"/>
        <v>0</v>
      </c>
      <c r="DE122" s="38">
        <f t="shared" si="338"/>
        <v>0</v>
      </c>
      <c r="DF122" s="38">
        <f t="shared" si="338"/>
        <v>0</v>
      </c>
      <c r="DG122" s="38">
        <f t="shared" si="338"/>
        <v>0</v>
      </c>
      <c r="DH122" s="38">
        <f t="shared" si="338"/>
        <v>0</v>
      </c>
      <c r="DI122" s="38">
        <f t="shared" si="338"/>
        <v>0</v>
      </c>
      <c r="DJ122" s="38">
        <f t="shared" si="338"/>
        <v>0</v>
      </c>
      <c r="DK122" s="38">
        <f t="shared" si="338"/>
        <v>0</v>
      </c>
      <c r="DL122" s="38">
        <f t="shared" si="338"/>
        <v>0</v>
      </c>
      <c r="DM122" s="38">
        <f t="shared" si="338"/>
        <v>0</v>
      </c>
      <c r="DN122" s="38">
        <f t="shared" si="338"/>
        <v>0</v>
      </c>
      <c r="DO122" s="38">
        <f t="shared" si="338"/>
        <v>0</v>
      </c>
      <c r="DP122" s="38">
        <f t="shared" si="338"/>
        <v>0</v>
      </c>
      <c r="DQ122" s="38">
        <f t="shared" si="338"/>
        <v>0</v>
      </c>
      <c r="DR122" s="38">
        <f t="shared" si="338"/>
        <v>0</v>
      </c>
      <c r="DS122" s="38">
        <f t="shared" si="338"/>
        <v>0</v>
      </c>
      <c r="DT122" s="38">
        <f t="shared" si="338"/>
        <v>0</v>
      </c>
      <c r="DU122" s="38">
        <f t="shared" si="338"/>
        <v>0</v>
      </c>
      <c r="DV122" s="38">
        <f t="shared" si="338"/>
        <v>0</v>
      </c>
      <c r="DW122" s="38">
        <f t="shared" si="338"/>
        <v>0</v>
      </c>
      <c r="DX122" s="38">
        <f t="shared" si="338"/>
        <v>0</v>
      </c>
      <c r="DY122" s="38">
        <f t="shared" si="338"/>
        <v>0</v>
      </c>
      <c r="DZ122" s="38">
        <f t="shared" si="338"/>
        <v>0</v>
      </c>
      <c r="EA122" s="38">
        <f t="shared" si="338"/>
        <v>0</v>
      </c>
      <c r="EB122" s="38">
        <f t="shared" si="338"/>
        <v>0</v>
      </c>
      <c r="EC122" s="38">
        <f t="shared" si="338"/>
        <v>0</v>
      </c>
      <c r="ED122" s="38">
        <f t="shared" ref="ED122:EK122" si="339">SUMIF($C$148:$C$269,$A122,EE$148:EE$269)/EE$271</f>
        <v>0</v>
      </c>
      <c r="EE122" s="38">
        <f t="shared" si="339"/>
        <v>0</v>
      </c>
      <c r="EF122" s="38">
        <f t="shared" si="339"/>
        <v>0</v>
      </c>
      <c r="EG122" s="38">
        <f t="shared" si="339"/>
        <v>0</v>
      </c>
      <c r="EH122" s="38">
        <f t="shared" si="339"/>
        <v>0</v>
      </c>
      <c r="EI122" s="38">
        <f t="shared" si="339"/>
        <v>0</v>
      </c>
      <c r="EJ122" s="38">
        <f t="shared" si="339"/>
        <v>0</v>
      </c>
      <c r="EK122" s="38">
        <f t="shared" si="339"/>
        <v>0</v>
      </c>
    </row>
    <row r="123" spans="1:141">
      <c r="A123" s="36" t="s">
        <v>71</v>
      </c>
      <c r="B123" s="37" t="s">
        <v>140</v>
      </c>
      <c r="C123" s="38">
        <f t="shared" si="259"/>
        <v>0</v>
      </c>
      <c r="D123" s="38">
        <f t="shared" ref="D123:E123" si="340">SUMIF($C$148:$C$269,$A123,E$148:E$269)/E$271</f>
        <v>0</v>
      </c>
      <c r="E123" s="38">
        <f t="shared" si="340"/>
        <v>0</v>
      </c>
      <c r="F123" s="38">
        <f t="shared" ref="F123:BQ123" si="341">SUMIF($C$148:$C$269,$A123,G$148:G$269)/G$271</f>
        <v>0</v>
      </c>
      <c r="G123" s="38">
        <f t="shared" si="341"/>
        <v>0</v>
      </c>
      <c r="H123" s="38">
        <f t="shared" si="341"/>
        <v>0</v>
      </c>
      <c r="I123" s="38">
        <f t="shared" si="341"/>
        <v>0</v>
      </c>
      <c r="J123" s="38">
        <f t="shared" si="341"/>
        <v>0</v>
      </c>
      <c r="K123" s="38">
        <f t="shared" si="341"/>
        <v>0</v>
      </c>
      <c r="L123" s="38">
        <f t="shared" si="341"/>
        <v>0</v>
      </c>
      <c r="M123" s="38">
        <f t="shared" si="341"/>
        <v>0</v>
      </c>
      <c r="N123" s="38">
        <f t="shared" si="341"/>
        <v>0</v>
      </c>
      <c r="O123" s="38">
        <f t="shared" si="341"/>
        <v>0</v>
      </c>
      <c r="P123" s="38">
        <f t="shared" si="341"/>
        <v>0</v>
      </c>
      <c r="Q123" s="38">
        <f t="shared" si="341"/>
        <v>0</v>
      </c>
      <c r="R123" s="38">
        <f t="shared" si="341"/>
        <v>0</v>
      </c>
      <c r="S123" s="38">
        <f t="shared" si="341"/>
        <v>0</v>
      </c>
      <c r="T123" s="38">
        <f t="shared" si="341"/>
        <v>0</v>
      </c>
      <c r="U123" s="38">
        <f t="shared" si="341"/>
        <v>0</v>
      </c>
      <c r="V123" s="38">
        <f t="shared" si="341"/>
        <v>0</v>
      </c>
      <c r="W123" s="38">
        <f t="shared" si="341"/>
        <v>0</v>
      </c>
      <c r="X123" s="38">
        <f t="shared" si="341"/>
        <v>0</v>
      </c>
      <c r="Y123" s="38">
        <f t="shared" si="341"/>
        <v>0</v>
      </c>
      <c r="Z123" s="38">
        <f t="shared" si="341"/>
        <v>0</v>
      </c>
      <c r="AA123" s="38">
        <f t="shared" si="341"/>
        <v>0</v>
      </c>
      <c r="AB123" s="38">
        <f t="shared" si="341"/>
        <v>0</v>
      </c>
      <c r="AC123" s="38">
        <f t="shared" si="341"/>
        <v>0</v>
      </c>
      <c r="AD123" s="38">
        <f t="shared" si="341"/>
        <v>0</v>
      </c>
      <c r="AE123" s="38">
        <f t="shared" si="341"/>
        <v>0</v>
      </c>
      <c r="AF123" s="38">
        <f t="shared" si="341"/>
        <v>0</v>
      </c>
      <c r="AG123" s="38">
        <f t="shared" si="341"/>
        <v>0</v>
      </c>
      <c r="AH123" s="38">
        <f t="shared" si="341"/>
        <v>0</v>
      </c>
      <c r="AI123" s="38">
        <f t="shared" si="341"/>
        <v>0</v>
      </c>
      <c r="AJ123" s="38">
        <f t="shared" si="341"/>
        <v>0</v>
      </c>
      <c r="AK123" s="38">
        <f t="shared" si="341"/>
        <v>0</v>
      </c>
      <c r="AL123" s="38">
        <f t="shared" si="341"/>
        <v>0</v>
      </c>
      <c r="AM123" s="38">
        <f t="shared" si="341"/>
        <v>0</v>
      </c>
      <c r="AN123" s="38">
        <f t="shared" si="341"/>
        <v>0</v>
      </c>
      <c r="AO123" s="38">
        <f t="shared" si="341"/>
        <v>0</v>
      </c>
      <c r="AP123" s="38">
        <f t="shared" si="341"/>
        <v>0</v>
      </c>
      <c r="AQ123" s="38">
        <f t="shared" si="341"/>
        <v>0</v>
      </c>
      <c r="AR123" s="38">
        <f t="shared" si="341"/>
        <v>0</v>
      </c>
      <c r="AS123" s="38">
        <f t="shared" si="341"/>
        <v>0</v>
      </c>
      <c r="AT123" s="38">
        <f t="shared" si="341"/>
        <v>0</v>
      </c>
      <c r="AU123" s="38">
        <f t="shared" si="341"/>
        <v>0</v>
      </c>
      <c r="AV123" s="38">
        <f t="shared" si="341"/>
        <v>0</v>
      </c>
      <c r="AW123" s="38">
        <f t="shared" si="341"/>
        <v>0</v>
      </c>
      <c r="AX123" s="38">
        <f t="shared" si="341"/>
        <v>0</v>
      </c>
      <c r="AY123" s="38">
        <f t="shared" si="341"/>
        <v>0</v>
      </c>
      <c r="AZ123" s="38">
        <f t="shared" si="341"/>
        <v>0</v>
      </c>
      <c r="BA123" s="38">
        <f t="shared" si="341"/>
        <v>0</v>
      </c>
      <c r="BB123" s="38">
        <f t="shared" si="341"/>
        <v>0</v>
      </c>
      <c r="BC123" s="38">
        <f t="shared" si="341"/>
        <v>0</v>
      </c>
      <c r="BD123" s="38">
        <f t="shared" si="341"/>
        <v>0</v>
      </c>
      <c r="BE123" s="38">
        <f t="shared" si="341"/>
        <v>0</v>
      </c>
      <c r="BF123" s="38">
        <f t="shared" si="341"/>
        <v>0</v>
      </c>
      <c r="BG123" s="38">
        <f t="shared" si="341"/>
        <v>0</v>
      </c>
      <c r="BH123" s="38">
        <f t="shared" si="341"/>
        <v>0</v>
      </c>
      <c r="BI123" s="38">
        <f t="shared" si="341"/>
        <v>0</v>
      </c>
      <c r="BJ123" s="38">
        <f t="shared" si="341"/>
        <v>0</v>
      </c>
      <c r="BK123" s="38">
        <f t="shared" si="341"/>
        <v>0</v>
      </c>
      <c r="BL123" s="38">
        <f t="shared" si="341"/>
        <v>0</v>
      </c>
      <c r="BM123" s="38">
        <f t="shared" si="341"/>
        <v>0</v>
      </c>
      <c r="BN123" s="38">
        <f t="shared" si="341"/>
        <v>0</v>
      </c>
      <c r="BO123" s="38">
        <f t="shared" si="341"/>
        <v>0</v>
      </c>
      <c r="BP123" s="38">
        <f t="shared" si="341"/>
        <v>0</v>
      </c>
      <c r="BQ123" s="38">
        <f t="shared" si="341"/>
        <v>0</v>
      </c>
      <c r="BR123" s="38">
        <f t="shared" ref="BR123:EC123" si="342">SUMIF($C$148:$C$269,$A123,BS$148:BS$269)/BS$271</f>
        <v>0</v>
      </c>
      <c r="BS123" s="38">
        <f t="shared" si="342"/>
        <v>0</v>
      </c>
      <c r="BT123" s="38">
        <f t="shared" si="342"/>
        <v>0</v>
      </c>
      <c r="BU123" s="38">
        <f t="shared" si="342"/>
        <v>0</v>
      </c>
      <c r="BV123" s="38">
        <f t="shared" si="342"/>
        <v>0</v>
      </c>
      <c r="BW123" s="38">
        <f t="shared" si="342"/>
        <v>0</v>
      </c>
      <c r="BX123" s="38">
        <f t="shared" si="342"/>
        <v>0</v>
      </c>
      <c r="BY123" s="38">
        <f t="shared" si="342"/>
        <v>0</v>
      </c>
      <c r="BZ123" s="38">
        <f t="shared" si="342"/>
        <v>0</v>
      </c>
      <c r="CA123" s="38">
        <f t="shared" si="342"/>
        <v>0</v>
      </c>
      <c r="CB123" s="38">
        <f t="shared" si="342"/>
        <v>0</v>
      </c>
      <c r="CC123" s="38">
        <f t="shared" si="342"/>
        <v>0</v>
      </c>
      <c r="CD123" s="38">
        <f t="shared" si="342"/>
        <v>0</v>
      </c>
      <c r="CE123" s="38">
        <f t="shared" si="342"/>
        <v>0</v>
      </c>
      <c r="CF123" s="38">
        <f t="shared" si="342"/>
        <v>0</v>
      </c>
      <c r="CG123" s="38">
        <f t="shared" si="342"/>
        <v>0</v>
      </c>
      <c r="CH123" s="38">
        <f t="shared" si="342"/>
        <v>0</v>
      </c>
      <c r="CI123" s="38">
        <f t="shared" si="342"/>
        <v>0</v>
      </c>
      <c r="CJ123" s="38">
        <f t="shared" si="342"/>
        <v>0</v>
      </c>
      <c r="CK123" s="38">
        <f t="shared" si="342"/>
        <v>0</v>
      </c>
      <c r="CL123" s="38">
        <f t="shared" si="342"/>
        <v>0</v>
      </c>
      <c r="CM123" s="38">
        <f t="shared" si="342"/>
        <v>0</v>
      </c>
      <c r="CN123" s="38">
        <f t="shared" si="342"/>
        <v>0</v>
      </c>
      <c r="CO123" s="38">
        <f t="shared" si="342"/>
        <v>0</v>
      </c>
      <c r="CP123" s="38">
        <f t="shared" si="342"/>
        <v>0</v>
      </c>
      <c r="CQ123" s="38">
        <f t="shared" si="342"/>
        <v>0</v>
      </c>
      <c r="CR123" s="38">
        <f t="shared" si="342"/>
        <v>0</v>
      </c>
      <c r="CS123" s="38">
        <f t="shared" si="342"/>
        <v>0</v>
      </c>
      <c r="CT123" s="38">
        <f t="shared" si="342"/>
        <v>0</v>
      </c>
      <c r="CU123" s="38">
        <f t="shared" si="342"/>
        <v>0</v>
      </c>
      <c r="CV123" s="38">
        <f t="shared" si="342"/>
        <v>0</v>
      </c>
      <c r="CW123" s="38">
        <f t="shared" si="342"/>
        <v>0</v>
      </c>
      <c r="CX123" s="38">
        <f t="shared" si="342"/>
        <v>0</v>
      </c>
      <c r="CY123" s="38">
        <f t="shared" si="342"/>
        <v>0</v>
      </c>
      <c r="CZ123" s="38">
        <f t="shared" si="342"/>
        <v>0</v>
      </c>
      <c r="DA123" s="38">
        <f t="shared" si="342"/>
        <v>0</v>
      </c>
      <c r="DB123" s="38">
        <f t="shared" si="342"/>
        <v>0</v>
      </c>
      <c r="DC123" s="38">
        <f t="shared" si="342"/>
        <v>0</v>
      </c>
      <c r="DD123" s="38">
        <f t="shared" si="342"/>
        <v>0</v>
      </c>
      <c r="DE123" s="38">
        <f t="shared" si="342"/>
        <v>0</v>
      </c>
      <c r="DF123" s="38">
        <f t="shared" si="342"/>
        <v>0</v>
      </c>
      <c r="DG123" s="38">
        <f t="shared" si="342"/>
        <v>0</v>
      </c>
      <c r="DH123" s="38">
        <f t="shared" si="342"/>
        <v>0</v>
      </c>
      <c r="DI123" s="38">
        <f t="shared" si="342"/>
        <v>0</v>
      </c>
      <c r="DJ123" s="38">
        <f t="shared" si="342"/>
        <v>0</v>
      </c>
      <c r="DK123" s="38">
        <f t="shared" si="342"/>
        <v>0</v>
      </c>
      <c r="DL123" s="38">
        <f t="shared" si="342"/>
        <v>0</v>
      </c>
      <c r="DM123" s="38">
        <f t="shared" si="342"/>
        <v>0</v>
      </c>
      <c r="DN123" s="38">
        <f t="shared" si="342"/>
        <v>0</v>
      </c>
      <c r="DO123" s="38">
        <f t="shared" si="342"/>
        <v>0</v>
      </c>
      <c r="DP123" s="38">
        <f t="shared" si="342"/>
        <v>0</v>
      </c>
      <c r="DQ123" s="38">
        <f t="shared" si="342"/>
        <v>0</v>
      </c>
      <c r="DR123" s="38">
        <f t="shared" si="342"/>
        <v>0</v>
      </c>
      <c r="DS123" s="38">
        <f t="shared" si="342"/>
        <v>0</v>
      </c>
      <c r="DT123" s="38">
        <f t="shared" si="342"/>
        <v>0</v>
      </c>
      <c r="DU123" s="38">
        <f t="shared" si="342"/>
        <v>0</v>
      </c>
      <c r="DV123" s="38">
        <f t="shared" si="342"/>
        <v>0</v>
      </c>
      <c r="DW123" s="38">
        <f t="shared" si="342"/>
        <v>0</v>
      </c>
      <c r="DX123" s="38">
        <f t="shared" si="342"/>
        <v>0</v>
      </c>
      <c r="DY123" s="38">
        <f t="shared" si="342"/>
        <v>0</v>
      </c>
      <c r="DZ123" s="38">
        <f t="shared" si="342"/>
        <v>0</v>
      </c>
      <c r="EA123" s="38">
        <f t="shared" si="342"/>
        <v>0</v>
      </c>
      <c r="EB123" s="38">
        <f t="shared" si="342"/>
        <v>0</v>
      </c>
      <c r="EC123" s="38">
        <f t="shared" si="342"/>
        <v>0</v>
      </c>
      <c r="ED123" s="38">
        <f t="shared" ref="ED123:EK123" si="343">SUMIF($C$148:$C$269,$A123,EE$148:EE$269)/EE$271</f>
        <v>0</v>
      </c>
      <c r="EE123" s="38">
        <f t="shared" si="343"/>
        <v>0</v>
      </c>
      <c r="EF123" s="38">
        <f t="shared" si="343"/>
        <v>0</v>
      </c>
      <c r="EG123" s="38">
        <f t="shared" si="343"/>
        <v>0</v>
      </c>
      <c r="EH123" s="38">
        <f t="shared" si="343"/>
        <v>0</v>
      </c>
      <c r="EI123" s="38">
        <f t="shared" si="343"/>
        <v>0</v>
      </c>
      <c r="EJ123" s="38">
        <f t="shared" si="343"/>
        <v>0</v>
      </c>
      <c r="EK123" s="38">
        <f t="shared" si="343"/>
        <v>0</v>
      </c>
    </row>
    <row r="124" spans="1:141">
      <c r="A124" s="39" t="s">
        <v>72</v>
      </c>
      <c r="B124" s="40" t="s">
        <v>141</v>
      </c>
      <c r="C124" s="38">
        <f t="shared" si="259"/>
        <v>0.28652444875455368</v>
      </c>
      <c r="D124" s="38">
        <f t="shared" ref="D124:E124" si="344">SUMIF($C$148:$C$269,$A124,E$148:E$269)/E$271</f>
        <v>0.3464211948899712</v>
      </c>
      <c r="E124" s="38">
        <f t="shared" si="344"/>
        <v>0.18412298801351346</v>
      </c>
      <c r="F124" s="38">
        <f t="shared" ref="F124:BQ124" si="345">SUMIF($C$148:$C$269,$A124,G$148:G$269)/G$271</f>
        <v>0.32359327067195226</v>
      </c>
      <c r="G124" s="38">
        <f t="shared" si="345"/>
        <v>0.16493307981955785</v>
      </c>
      <c r="H124" s="38">
        <f t="shared" si="345"/>
        <v>0.14540343545157158</v>
      </c>
      <c r="I124" s="38">
        <f t="shared" si="345"/>
        <v>0.18372191077033589</v>
      </c>
      <c r="J124" s="38">
        <f t="shared" si="345"/>
        <v>0.16361372009755593</v>
      </c>
      <c r="K124" s="38">
        <f t="shared" si="345"/>
        <v>0.19237814412723941</v>
      </c>
      <c r="L124" s="38">
        <f t="shared" si="345"/>
        <v>8.5634725634725628E-2</v>
      </c>
      <c r="M124" s="38">
        <f t="shared" si="345"/>
        <v>8.5003670177831447E-2</v>
      </c>
      <c r="N124" s="38">
        <f t="shared" si="345"/>
        <v>8.7962475912378796E-2</v>
      </c>
      <c r="O124" s="38">
        <f t="shared" si="345"/>
        <v>8.8943990665110856E-2</v>
      </c>
      <c r="P124" s="38">
        <f t="shared" si="345"/>
        <v>0</v>
      </c>
      <c r="Q124" s="38">
        <f t="shared" si="345"/>
        <v>0.16514433048386704</v>
      </c>
      <c r="R124" s="38">
        <f t="shared" si="345"/>
        <v>0.15643203664628758</v>
      </c>
      <c r="S124" s="38">
        <f t="shared" si="345"/>
        <v>0.18336329465598955</v>
      </c>
      <c r="T124" s="38">
        <f t="shared" si="345"/>
        <v>0.11410937347132009</v>
      </c>
      <c r="U124" s="38">
        <f t="shared" si="345"/>
        <v>0.16272291568848057</v>
      </c>
      <c r="V124" s="38">
        <f t="shared" si="345"/>
        <v>0.16704105774733299</v>
      </c>
      <c r="W124" s="38">
        <f t="shared" si="345"/>
        <v>6.7361411140741623E-2</v>
      </c>
      <c r="X124" s="38">
        <f t="shared" si="345"/>
        <v>0.12239610718621836</v>
      </c>
      <c r="Y124" s="38">
        <f t="shared" si="345"/>
        <v>3.8425939926340795E-2</v>
      </c>
      <c r="Z124" s="38">
        <f t="shared" si="345"/>
        <v>7.3739025937176614E-2</v>
      </c>
      <c r="AA124" s="38">
        <f t="shared" si="345"/>
        <v>6.5962942399674457E-2</v>
      </c>
      <c r="AB124" s="38">
        <f t="shared" si="345"/>
        <v>8.8101339972175438E-2</v>
      </c>
      <c r="AC124" s="38">
        <f t="shared" si="345"/>
        <v>5.8588420240849495E-2</v>
      </c>
      <c r="AD124" s="38">
        <f t="shared" si="345"/>
        <v>5.7643855531530869E-2</v>
      </c>
      <c r="AE124" s="38">
        <f t="shared" si="345"/>
        <v>6.2343301713665381E-2</v>
      </c>
      <c r="AF124" s="38">
        <f t="shared" si="345"/>
        <v>2.2985199253808784E-2</v>
      </c>
      <c r="AG124" s="38">
        <f t="shared" si="345"/>
        <v>3.3031829382816444E-2</v>
      </c>
      <c r="AH124" s="38">
        <f t="shared" si="345"/>
        <v>7.6430518129779787E-2</v>
      </c>
      <c r="AI124" s="38">
        <f t="shared" si="345"/>
        <v>7.6775638395889523E-2</v>
      </c>
      <c r="AJ124" s="38">
        <f t="shared" si="345"/>
        <v>7.2774552060698897E-2</v>
      </c>
      <c r="AK124" s="38">
        <f t="shared" si="345"/>
        <v>7.682851301020624E-2</v>
      </c>
      <c r="AL124" s="38">
        <f t="shared" si="345"/>
        <v>8.3280499954714246E-2</v>
      </c>
      <c r="AM124" s="38">
        <f t="shared" si="345"/>
        <v>6.0885108989498608E-2</v>
      </c>
      <c r="AN124" s="38">
        <f t="shared" si="345"/>
        <v>9.4241772710400809E-2</v>
      </c>
      <c r="AO124" s="38">
        <f t="shared" si="345"/>
        <v>7.2469146375115367E-2</v>
      </c>
      <c r="AP124" s="38">
        <f t="shared" si="345"/>
        <v>0.10737254543585291</v>
      </c>
      <c r="AQ124" s="38">
        <f t="shared" si="345"/>
        <v>0.10104838040441481</v>
      </c>
      <c r="AR124" s="38">
        <f t="shared" si="345"/>
        <v>0.10995967528922855</v>
      </c>
      <c r="AS124" s="38">
        <f t="shared" si="345"/>
        <v>7.201884889833822E-2</v>
      </c>
      <c r="AT124" s="38">
        <f t="shared" si="345"/>
        <v>8.6954976543936968E-2</v>
      </c>
      <c r="AU124" s="38">
        <f t="shared" si="345"/>
        <v>6.8879426601085939E-2</v>
      </c>
      <c r="AV124" s="38">
        <f t="shared" si="345"/>
        <v>8.135712756444971E-2</v>
      </c>
      <c r="AW124" s="38">
        <f t="shared" si="345"/>
        <v>5.9636776172209242E-2</v>
      </c>
      <c r="AX124" s="38">
        <f t="shared" si="345"/>
        <v>5.7944146710540934E-2</v>
      </c>
      <c r="AY124" s="38">
        <f t="shared" si="345"/>
        <v>7.7832006164911385E-2</v>
      </c>
      <c r="AZ124" s="38">
        <f t="shared" si="345"/>
        <v>4.9505298613992277E-2</v>
      </c>
      <c r="BA124" s="38">
        <f t="shared" si="345"/>
        <v>0.11596870343878914</v>
      </c>
      <c r="BB124" s="38">
        <f t="shared" si="345"/>
        <v>0.11053340197204292</v>
      </c>
      <c r="BC124" s="38">
        <f t="shared" si="345"/>
        <v>0.11923174758643315</v>
      </c>
      <c r="BD124" s="38">
        <f t="shared" si="345"/>
        <v>8.9945529547497335E-2</v>
      </c>
      <c r="BE124" s="38">
        <f t="shared" si="345"/>
        <v>7.8091630574676676E-2</v>
      </c>
      <c r="BF124" s="38">
        <f t="shared" si="345"/>
        <v>3.3512391138563295E-2</v>
      </c>
      <c r="BG124" s="38">
        <f t="shared" si="345"/>
        <v>7.7714422076336151E-2</v>
      </c>
      <c r="BH124" s="38">
        <f t="shared" si="345"/>
        <v>9.295804013037208E-2</v>
      </c>
      <c r="BI124" s="38">
        <f t="shared" si="345"/>
        <v>4.0714247168374539E-2</v>
      </c>
      <c r="BJ124" s="38">
        <f t="shared" si="345"/>
        <v>4.4205882493443462E-2</v>
      </c>
      <c r="BK124" s="38">
        <f t="shared" si="345"/>
        <v>3.5778070105467803E-2</v>
      </c>
      <c r="BL124" s="38">
        <f t="shared" si="345"/>
        <v>7.7889489361939943E-2</v>
      </c>
      <c r="BM124" s="38">
        <f t="shared" si="345"/>
        <v>3.3226845426693553E-2</v>
      </c>
      <c r="BN124" s="38">
        <f t="shared" si="345"/>
        <v>5.9929811624778957E-2</v>
      </c>
      <c r="BO124" s="38">
        <f t="shared" si="345"/>
        <v>2.616979492460407E-2</v>
      </c>
      <c r="BP124" s="38">
        <f t="shared" si="345"/>
        <v>2.5735381100756606E-2</v>
      </c>
      <c r="BQ124" s="38">
        <f t="shared" si="345"/>
        <v>2.7163224708116128E-2</v>
      </c>
      <c r="BR124" s="38">
        <f t="shared" ref="BR124:EC124" si="346">SUMIF($C$148:$C$269,$A124,BS$148:BS$269)/BS$271</f>
        <v>4.648222175433217E-2</v>
      </c>
      <c r="BS124" s="38">
        <f t="shared" si="346"/>
        <v>4.1345846226421859E-2</v>
      </c>
      <c r="BT124" s="38">
        <f t="shared" si="346"/>
        <v>4.1241395208343266E-2</v>
      </c>
      <c r="BU124" s="38">
        <f t="shared" si="346"/>
        <v>4.5058513518391512E-2</v>
      </c>
      <c r="BV124" s="38">
        <f t="shared" si="346"/>
        <v>9.8979970575214307E-2</v>
      </c>
      <c r="BW124" s="38">
        <f t="shared" si="346"/>
        <v>5.8744415364686602E-2</v>
      </c>
      <c r="BX124" s="38">
        <f t="shared" si="346"/>
        <v>8.7686219739292359E-2</v>
      </c>
      <c r="BY124" s="38">
        <f t="shared" si="346"/>
        <v>0.1166804366979973</v>
      </c>
      <c r="BZ124" s="38">
        <f t="shared" si="346"/>
        <v>0.12104912559047175</v>
      </c>
      <c r="CA124" s="38">
        <f t="shared" si="346"/>
        <v>0.20966268565821972</v>
      </c>
      <c r="CB124" s="38">
        <f t="shared" si="346"/>
        <v>0.10815435938008312</v>
      </c>
      <c r="CC124" s="38">
        <f t="shared" si="346"/>
        <v>0.11805213969503198</v>
      </c>
      <c r="CD124" s="38">
        <f t="shared" si="346"/>
        <v>0.1308613029688166</v>
      </c>
      <c r="CE124" s="38">
        <f t="shared" si="346"/>
        <v>0.13068395483326728</v>
      </c>
      <c r="CF124" s="38">
        <f t="shared" si="346"/>
        <v>0.15121723336087492</v>
      </c>
      <c r="CG124" s="38">
        <f t="shared" si="346"/>
        <v>0.12486910114013433</v>
      </c>
      <c r="CH124" s="38">
        <f t="shared" si="346"/>
        <v>5.83528585942336E-2</v>
      </c>
      <c r="CI124" s="38">
        <f t="shared" si="346"/>
        <v>5.6534989655249848E-2</v>
      </c>
      <c r="CJ124" s="38">
        <f t="shared" si="346"/>
        <v>8.9716622463777582E-2</v>
      </c>
      <c r="CK124" s="38">
        <f t="shared" si="346"/>
        <v>4.0284528749259037E-2</v>
      </c>
      <c r="CL124" s="38">
        <f t="shared" si="346"/>
        <v>8.3202101753766022E-2</v>
      </c>
      <c r="CM124" s="38">
        <f t="shared" si="346"/>
        <v>7.0339087927727251E-2</v>
      </c>
      <c r="CN124" s="38">
        <f t="shared" si="346"/>
        <v>7.4366160464055267E-2</v>
      </c>
      <c r="CO124" s="38">
        <f t="shared" si="346"/>
        <v>0.16644926382605033</v>
      </c>
      <c r="CP124" s="38">
        <f t="shared" si="346"/>
        <v>9.5313580453629546E-2</v>
      </c>
      <c r="CQ124" s="38">
        <f t="shared" si="346"/>
        <v>8.2839525904660233E-2</v>
      </c>
      <c r="CR124" s="38">
        <f t="shared" si="346"/>
        <v>0.10573260707576378</v>
      </c>
      <c r="CS124" s="38">
        <f t="shared" si="346"/>
        <v>4.3026715604212333E-2</v>
      </c>
      <c r="CT124" s="38">
        <f t="shared" si="346"/>
        <v>0.17356628772825572</v>
      </c>
      <c r="CU124" s="38">
        <f t="shared" si="346"/>
        <v>0.1520826006463129</v>
      </c>
      <c r="CV124" s="38">
        <f t="shared" si="346"/>
        <v>0.19841582537237826</v>
      </c>
      <c r="CW124" s="38">
        <f t="shared" si="346"/>
        <v>0.11734795755362848</v>
      </c>
      <c r="CX124" s="38">
        <f t="shared" si="346"/>
        <v>8.6787007502210647E-2</v>
      </c>
      <c r="CY124" s="38">
        <f t="shared" si="346"/>
        <v>0.13335838316651211</v>
      </c>
      <c r="CZ124" s="38">
        <f t="shared" si="346"/>
        <v>0.11678832116788321</v>
      </c>
      <c r="DA124" s="38">
        <f t="shared" si="346"/>
        <v>0.13439603559606433</v>
      </c>
      <c r="DB124" s="38">
        <f t="shared" si="346"/>
        <v>0.10134189511813617</v>
      </c>
      <c r="DC124" s="38">
        <f t="shared" si="346"/>
        <v>0.11034134471914239</v>
      </c>
      <c r="DD124" s="38">
        <f t="shared" si="346"/>
        <v>0.12718378111700779</v>
      </c>
      <c r="DE124" s="38">
        <f t="shared" si="346"/>
        <v>0.16435427926111157</v>
      </c>
      <c r="DF124" s="38">
        <f t="shared" si="346"/>
        <v>0.13003095975232198</v>
      </c>
      <c r="DG124" s="38">
        <f t="shared" si="346"/>
        <v>0.12777777777777777</v>
      </c>
      <c r="DH124" s="38">
        <f t="shared" si="346"/>
        <v>8.6591641239806894E-2</v>
      </c>
      <c r="DI124" s="38">
        <f t="shared" si="346"/>
        <v>0.11457119863918135</v>
      </c>
      <c r="DJ124" s="38">
        <f t="shared" si="346"/>
        <v>8.3632200896964951E-2</v>
      </c>
      <c r="DK124" s="38">
        <f t="shared" si="346"/>
        <v>3.0782948771045968E-2</v>
      </c>
      <c r="DL124" s="38">
        <f t="shared" si="346"/>
        <v>4.133340327608151E-2</v>
      </c>
      <c r="DM124" s="38">
        <f t="shared" si="346"/>
        <v>0.11024968930689835</v>
      </c>
      <c r="DN124" s="38">
        <f t="shared" si="346"/>
        <v>0</v>
      </c>
      <c r="DO124" s="38">
        <f t="shared" si="346"/>
        <v>5.3089780945738338E-2</v>
      </c>
      <c r="DP124" s="38">
        <f t="shared" si="346"/>
        <v>5.4325918169383938E-2</v>
      </c>
      <c r="DQ124" s="38">
        <f t="shared" si="346"/>
        <v>5.0955922741488899E-2</v>
      </c>
      <c r="DR124" s="38">
        <f t="shared" si="346"/>
        <v>0.17429682554038167</v>
      </c>
      <c r="DS124" s="38">
        <f t="shared" si="346"/>
        <v>0.17769492411745222</v>
      </c>
      <c r="DT124" s="38">
        <f t="shared" si="346"/>
        <v>0.1635251654301183</v>
      </c>
      <c r="DU124" s="38">
        <f t="shared" si="346"/>
        <v>0.1535719407510602</v>
      </c>
      <c r="DV124" s="38">
        <f t="shared" si="346"/>
        <v>0.14867504627877723</v>
      </c>
      <c r="DW124" s="38">
        <f t="shared" si="346"/>
        <v>9.1499999999999998E-2</v>
      </c>
      <c r="DX124" s="38">
        <f t="shared" si="346"/>
        <v>0.16587535147500357</v>
      </c>
      <c r="DY124" s="38">
        <f t="shared" si="346"/>
        <v>0.17154854589284904</v>
      </c>
      <c r="DZ124" s="38">
        <f t="shared" si="346"/>
        <v>5.145936996133775E-2</v>
      </c>
      <c r="EA124" s="38">
        <f t="shared" si="346"/>
        <v>0.17978238510866695</v>
      </c>
      <c r="EB124" s="38">
        <f t="shared" si="346"/>
        <v>0.18381275082306009</v>
      </c>
      <c r="EC124" s="38">
        <f t="shared" si="346"/>
        <v>0.13856107492675881</v>
      </c>
      <c r="ED124" s="38">
        <f t="shared" ref="ED124:EK124" si="347">SUMIF($C$148:$C$269,$A124,EE$148:EE$269)/EE$271</f>
        <v>0.16700391630847355</v>
      </c>
      <c r="EE124" s="38">
        <f t="shared" si="347"/>
        <v>0.12322545434014817</v>
      </c>
      <c r="EF124" s="38">
        <f t="shared" si="347"/>
        <v>0.1639298861832551</v>
      </c>
      <c r="EG124" s="38">
        <f t="shared" si="347"/>
        <v>0.13069401942258918</v>
      </c>
      <c r="EH124" s="38">
        <f t="shared" si="347"/>
        <v>0.16813869222150707</v>
      </c>
      <c r="EI124" s="38">
        <f t="shared" si="347"/>
        <v>0.18411568213783402</v>
      </c>
      <c r="EJ124" s="38">
        <f t="shared" si="347"/>
        <v>0</v>
      </c>
      <c r="EK124" s="38">
        <f t="shared" si="347"/>
        <v>0</v>
      </c>
    </row>
    <row r="125" spans="1:141">
      <c r="A125" s="36" t="s">
        <v>73</v>
      </c>
      <c r="B125" s="37" t="s">
        <v>142</v>
      </c>
      <c r="C125" s="285">
        <f t="shared" si="259"/>
        <v>0</v>
      </c>
      <c r="D125" s="285">
        <f t="shared" ref="D125:E125" si="348">SUMIF($C$148:$C$269,$A125,E$148:E$269)/E$271</f>
        <v>0</v>
      </c>
      <c r="E125" s="285">
        <f t="shared" si="348"/>
        <v>0</v>
      </c>
      <c r="F125" s="285">
        <f t="shared" ref="F125:BQ125" si="349">SUMIF($C$148:$C$269,$A125,G$148:G$269)/G$271</f>
        <v>0</v>
      </c>
      <c r="G125" s="285">
        <f t="shared" si="349"/>
        <v>0</v>
      </c>
      <c r="H125" s="285">
        <f t="shared" si="349"/>
        <v>0</v>
      </c>
      <c r="I125" s="285">
        <f t="shared" si="349"/>
        <v>0</v>
      </c>
      <c r="J125" s="285">
        <f t="shared" si="349"/>
        <v>0</v>
      </c>
      <c r="K125" s="285">
        <f t="shared" si="349"/>
        <v>0</v>
      </c>
      <c r="L125" s="285">
        <f t="shared" si="349"/>
        <v>0</v>
      </c>
      <c r="M125" s="285">
        <f t="shared" si="349"/>
        <v>0</v>
      </c>
      <c r="N125" s="285">
        <f t="shared" si="349"/>
        <v>0</v>
      </c>
      <c r="O125" s="285">
        <f t="shared" si="349"/>
        <v>0</v>
      </c>
      <c r="P125" s="285">
        <f t="shared" si="349"/>
        <v>0</v>
      </c>
      <c r="Q125" s="285">
        <f t="shared" si="349"/>
        <v>0</v>
      </c>
      <c r="R125" s="285">
        <f t="shared" si="349"/>
        <v>0</v>
      </c>
      <c r="S125" s="285">
        <f t="shared" si="349"/>
        <v>0</v>
      </c>
      <c r="T125" s="285">
        <f t="shared" si="349"/>
        <v>0</v>
      </c>
      <c r="U125" s="285">
        <f t="shared" si="349"/>
        <v>0</v>
      </c>
      <c r="V125" s="285">
        <f t="shared" si="349"/>
        <v>0</v>
      </c>
      <c r="W125" s="285">
        <f t="shared" si="349"/>
        <v>0</v>
      </c>
      <c r="X125" s="285">
        <f t="shared" si="349"/>
        <v>0</v>
      </c>
      <c r="Y125" s="285">
        <f t="shared" si="349"/>
        <v>0</v>
      </c>
      <c r="Z125" s="285">
        <f t="shared" si="349"/>
        <v>0</v>
      </c>
      <c r="AA125" s="285">
        <f t="shared" si="349"/>
        <v>0</v>
      </c>
      <c r="AB125" s="285">
        <f t="shared" si="349"/>
        <v>0</v>
      </c>
      <c r="AC125" s="285">
        <f t="shared" si="349"/>
        <v>0</v>
      </c>
      <c r="AD125" s="285">
        <f t="shared" si="349"/>
        <v>0</v>
      </c>
      <c r="AE125" s="285">
        <f t="shared" si="349"/>
        <v>0</v>
      </c>
      <c r="AF125" s="285">
        <f t="shared" si="349"/>
        <v>0</v>
      </c>
      <c r="AG125" s="285">
        <f t="shared" si="349"/>
        <v>0</v>
      </c>
      <c r="AH125" s="285">
        <f t="shared" si="349"/>
        <v>0</v>
      </c>
      <c r="AI125" s="285">
        <f t="shared" si="349"/>
        <v>0</v>
      </c>
      <c r="AJ125" s="285">
        <f t="shared" si="349"/>
        <v>0</v>
      </c>
      <c r="AK125" s="285">
        <f t="shared" si="349"/>
        <v>0</v>
      </c>
      <c r="AL125" s="285">
        <f t="shared" si="349"/>
        <v>0</v>
      </c>
      <c r="AM125" s="285">
        <f t="shared" si="349"/>
        <v>0</v>
      </c>
      <c r="AN125" s="285">
        <f t="shared" si="349"/>
        <v>0</v>
      </c>
      <c r="AO125" s="285">
        <f t="shared" si="349"/>
        <v>0</v>
      </c>
      <c r="AP125" s="285">
        <f t="shared" si="349"/>
        <v>0</v>
      </c>
      <c r="AQ125" s="285">
        <f t="shared" si="349"/>
        <v>0</v>
      </c>
      <c r="AR125" s="285">
        <f t="shared" si="349"/>
        <v>0</v>
      </c>
      <c r="AS125" s="285">
        <f t="shared" si="349"/>
        <v>0</v>
      </c>
      <c r="AT125" s="285">
        <f t="shared" si="349"/>
        <v>0</v>
      </c>
      <c r="AU125" s="285">
        <f t="shared" si="349"/>
        <v>0</v>
      </c>
      <c r="AV125" s="285">
        <f t="shared" si="349"/>
        <v>0</v>
      </c>
      <c r="AW125" s="285">
        <f t="shared" si="349"/>
        <v>0</v>
      </c>
      <c r="AX125" s="285">
        <f t="shared" si="349"/>
        <v>0</v>
      </c>
      <c r="AY125" s="285">
        <f t="shared" si="349"/>
        <v>0</v>
      </c>
      <c r="AZ125" s="285">
        <f t="shared" si="349"/>
        <v>0</v>
      </c>
      <c r="BA125" s="285">
        <f t="shared" si="349"/>
        <v>0</v>
      </c>
      <c r="BB125" s="285">
        <f t="shared" si="349"/>
        <v>0</v>
      </c>
      <c r="BC125" s="285">
        <f t="shared" si="349"/>
        <v>0</v>
      </c>
      <c r="BD125" s="285">
        <f t="shared" si="349"/>
        <v>0</v>
      </c>
      <c r="BE125" s="285">
        <f t="shared" si="349"/>
        <v>0</v>
      </c>
      <c r="BF125" s="285">
        <f t="shared" si="349"/>
        <v>0</v>
      </c>
      <c r="BG125" s="285">
        <f t="shared" si="349"/>
        <v>0</v>
      </c>
      <c r="BH125" s="285">
        <f t="shared" si="349"/>
        <v>0</v>
      </c>
      <c r="BI125" s="285">
        <f t="shared" si="349"/>
        <v>0</v>
      </c>
      <c r="BJ125" s="285">
        <f t="shared" si="349"/>
        <v>0</v>
      </c>
      <c r="BK125" s="285">
        <f t="shared" si="349"/>
        <v>0</v>
      </c>
      <c r="BL125" s="285">
        <f t="shared" si="349"/>
        <v>0</v>
      </c>
      <c r="BM125" s="285">
        <f t="shared" si="349"/>
        <v>0</v>
      </c>
      <c r="BN125" s="285">
        <f t="shared" si="349"/>
        <v>0</v>
      </c>
      <c r="BO125" s="285">
        <f t="shared" si="349"/>
        <v>0</v>
      </c>
      <c r="BP125" s="285">
        <f t="shared" si="349"/>
        <v>0</v>
      </c>
      <c r="BQ125" s="285">
        <f t="shared" si="349"/>
        <v>0</v>
      </c>
      <c r="BR125" s="285">
        <f t="shared" ref="BR125:EC125" si="350">SUMIF($C$148:$C$269,$A125,BS$148:BS$269)/BS$271</f>
        <v>0</v>
      </c>
      <c r="BS125" s="285">
        <f t="shared" si="350"/>
        <v>0</v>
      </c>
      <c r="BT125" s="285">
        <f t="shared" si="350"/>
        <v>0</v>
      </c>
      <c r="BU125" s="285">
        <f t="shared" si="350"/>
        <v>0</v>
      </c>
      <c r="BV125" s="285">
        <f t="shared" si="350"/>
        <v>0</v>
      </c>
      <c r="BW125" s="285">
        <f t="shared" si="350"/>
        <v>0</v>
      </c>
      <c r="BX125" s="285">
        <f t="shared" si="350"/>
        <v>0</v>
      </c>
      <c r="BY125" s="285">
        <f t="shared" si="350"/>
        <v>0</v>
      </c>
      <c r="BZ125" s="285">
        <f t="shared" si="350"/>
        <v>0</v>
      </c>
      <c r="CA125" s="285">
        <f t="shared" si="350"/>
        <v>0</v>
      </c>
      <c r="CB125" s="285">
        <f t="shared" si="350"/>
        <v>0</v>
      </c>
      <c r="CC125" s="285">
        <f t="shared" si="350"/>
        <v>0</v>
      </c>
      <c r="CD125" s="285">
        <f t="shared" si="350"/>
        <v>0</v>
      </c>
      <c r="CE125" s="285">
        <f t="shared" si="350"/>
        <v>0</v>
      </c>
      <c r="CF125" s="285">
        <f t="shared" si="350"/>
        <v>0</v>
      </c>
      <c r="CG125" s="285">
        <f t="shared" si="350"/>
        <v>0</v>
      </c>
      <c r="CH125" s="285">
        <f t="shared" si="350"/>
        <v>0</v>
      </c>
      <c r="CI125" s="285">
        <f t="shared" si="350"/>
        <v>0</v>
      </c>
      <c r="CJ125" s="285">
        <f t="shared" si="350"/>
        <v>0</v>
      </c>
      <c r="CK125" s="285">
        <f t="shared" si="350"/>
        <v>0</v>
      </c>
      <c r="CL125" s="285">
        <f t="shared" si="350"/>
        <v>0</v>
      </c>
      <c r="CM125" s="285">
        <f t="shared" si="350"/>
        <v>0</v>
      </c>
      <c r="CN125" s="285">
        <f t="shared" si="350"/>
        <v>0</v>
      </c>
      <c r="CO125" s="285">
        <f t="shared" si="350"/>
        <v>0</v>
      </c>
      <c r="CP125" s="285">
        <f t="shared" si="350"/>
        <v>0</v>
      </c>
      <c r="CQ125" s="285">
        <f t="shared" si="350"/>
        <v>0</v>
      </c>
      <c r="CR125" s="285">
        <f t="shared" si="350"/>
        <v>0</v>
      </c>
      <c r="CS125" s="285">
        <f t="shared" si="350"/>
        <v>0</v>
      </c>
      <c r="CT125" s="285">
        <f t="shared" si="350"/>
        <v>0</v>
      </c>
      <c r="CU125" s="285">
        <f t="shared" si="350"/>
        <v>0</v>
      </c>
      <c r="CV125" s="285">
        <f t="shared" si="350"/>
        <v>0</v>
      </c>
      <c r="CW125" s="285">
        <f t="shared" si="350"/>
        <v>0</v>
      </c>
      <c r="CX125" s="285">
        <f t="shared" si="350"/>
        <v>0</v>
      </c>
      <c r="CY125" s="285">
        <f t="shared" si="350"/>
        <v>0</v>
      </c>
      <c r="CZ125" s="285">
        <f t="shared" si="350"/>
        <v>0</v>
      </c>
      <c r="DA125" s="285">
        <f t="shared" si="350"/>
        <v>0</v>
      </c>
      <c r="DB125" s="285">
        <f t="shared" si="350"/>
        <v>0</v>
      </c>
      <c r="DC125" s="285">
        <f t="shared" si="350"/>
        <v>0</v>
      </c>
      <c r="DD125" s="285">
        <f t="shared" si="350"/>
        <v>0</v>
      </c>
      <c r="DE125" s="285">
        <f t="shared" si="350"/>
        <v>0</v>
      </c>
      <c r="DF125" s="285">
        <f t="shared" si="350"/>
        <v>0</v>
      </c>
      <c r="DG125" s="285">
        <f t="shared" si="350"/>
        <v>0</v>
      </c>
      <c r="DH125" s="285">
        <f t="shared" si="350"/>
        <v>0</v>
      </c>
      <c r="DI125" s="285">
        <f t="shared" si="350"/>
        <v>0</v>
      </c>
      <c r="DJ125" s="285">
        <f t="shared" si="350"/>
        <v>0</v>
      </c>
      <c r="DK125" s="285">
        <f t="shared" si="350"/>
        <v>0</v>
      </c>
      <c r="DL125" s="285">
        <f t="shared" si="350"/>
        <v>0</v>
      </c>
      <c r="DM125" s="285">
        <f t="shared" si="350"/>
        <v>0</v>
      </c>
      <c r="DN125" s="285">
        <f t="shared" si="350"/>
        <v>0</v>
      </c>
      <c r="DO125" s="285">
        <f t="shared" si="350"/>
        <v>0</v>
      </c>
      <c r="DP125" s="285">
        <f t="shared" si="350"/>
        <v>0</v>
      </c>
      <c r="DQ125" s="285">
        <f t="shared" si="350"/>
        <v>0</v>
      </c>
      <c r="DR125" s="285">
        <f t="shared" si="350"/>
        <v>0</v>
      </c>
      <c r="DS125" s="285">
        <f t="shared" si="350"/>
        <v>0</v>
      </c>
      <c r="DT125" s="285">
        <f t="shared" si="350"/>
        <v>0</v>
      </c>
      <c r="DU125" s="285">
        <f t="shared" si="350"/>
        <v>0</v>
      </c>
      <c r="DV125" s="285">
        <f t="shared" si="350"/>
        <v>0</v>
      </c>
      <c r="DW125" s="285">
        <f t="shared" si="350"/>
        <v>0</v>
      </c>
      <c r="DX125" s="285">
        <f t="shared" si="350"/>
        <v>0</v>
      </c>
      <c r="DY125" s="285">
        <f t="shared" si="350"/>
        <v>0</v>
      </c>
      <c r="DZ125" s="285">
        <f t="shared" si="350"/>
        <v>0</v>
      </c>
      <c r="EA125" s="285">
        <f t="shared" si="350"/>
        <v>0</v>
      </c>
      <c r="EB125" s="285">
        <f t="shared" si="350"/>
        <v>0</v>
      </c>
      <c r="EC125" s="285">
        <f t="shared" si="350"/>
        <v>0</v>
      </c>
      <c r="ED125" s="285">
        <f t="shared" ref="ED125:EK125" si="351">SUMIF($C$148:$C$269,$A125,EE$148:EE$269)/EE$271</f>
        <v>0</v>
      </c>
      <c r="EE125" s="285">
        <f t="shared" si="351"/>
        <v>0</v>
      </c>
      <c r="EF125" s="285">
        <f t="shared" si="351"/>
        <v>0</v>
      </c>
      <c r="EG125" s="285">
        <f t="shared" si="351"/>
        <v>0</v>
      </c>
      <c r="EH125" s="285">
        <f t="shared" si="351"/>
        <v>0</v>
      </c>
      <c r="EI125" s="285">
        <f t="shared" si="351"/>
        <v>0</v>
      </c>
      <c r="EJ125" s="285">
        <f t="shared" si="351"/>
        <v>0</v>
      </c>
      <c r="EK125" s="285">
        <f t="shared" si="351"/>
        <v>0</v>
      </c>
    </row>
    <row r="126" spans="1:141">
      <c r="A126" s="36" t="s">
        <v>74</v>
      </c>
      <c r="B126" s="37" t="s">
        <v>143</v>
      </c>
      <c r="C126" s="38">
        <f t="shared" si="259"/>
        <v>0</v>
      </c>
      <c r="D126" s="38">
        <f t="shared" ref="D126:E126" si="352">SUMIF($C$148:$C$269,$A126,E$148:E$269)/E$271</f>
        <v>0</v>
      </c>
      <c r="E126" s="38">
        <f t="shared" si="352"/>
        <v>0</v>
      </c>
      <c r="F126" s="38">
        <f t="shared" ref="F126:BQ126" si="353">SUMIF($C$148:$C$269,$A126,G$148:G$269)/G$271</f>
        <v>0</v>
      </c>
      <c r="G126" s="38">
        <f t="shared" si="353"/>
        <v>0</v>
      </c>
      <c r="H126" s="38">
        <f t="shared" si="353"/>
        <v>0</v>
      </c>
      <c r="I126" s="38">
        <f t="shared" si="353"/>
        <v>0</v>
      </c>
      <c r="J126" s="38">
        <f t="shared" si="353"/>
        <v>0</v>
      </c>
      <c r="K126" s="38">
        <f t="shared" si="353"/>
        <v>0</v>
      </c>
      <c r="L126" s="38">
        <f t="shared" si="353"/>
        <v>0</v>
      </c>
      <c r="M126" s="38">
        <f t="shared" si="353"/>
        <v>0</v>
      </c>
      <c r="N126" s="38">
        <f t="shared" si="353"/>
        <v>0</v>
      </c>
      <c r="O126" s="38">
        <f t="shared" si="353"/>
        <v>0</v>
      </c>
      <c r="P126" s="38">
        <f t="shared" si="353"/>
        <v>0</v>
      </c>
      <c r="Q126" s="38">
        <f t="shared" si="353"/>
        <v>0</v>
      </c>
      <c r="R126" s="38">
        <f t="shared" si="353"/>
        <v>0</v>
      </c>
      <c r="S126" s="38">
        <f t="shared" si="353"/>
        <v>0</v>
      </c>
      <c r="T126" s="38">
        <f t="shared" si="353"/>
        <v>0</v>
      </c>
      <c r="U126" s="38">
        <f t="shared" si="353"/>
        <v>0</v>
      </c>
      <c r="V126" s="38">
        <f t="shared" si="353"/>
        <v>0</v>
      </c>
      <c r="W126" s="38">
        <f t="shared" si="353"/>
        <v>0</v>
      </c>
      <c r="X126" s="38">
        <f t="shared" si="353"/>
        <v>0</v>
      </c>
      <c r="Y126" s="38">
        <f t="shared" si="353"/>
        <v>0</v>
      </c>
      <c r="Z126" s="38">
        <f t="shared" si="353"/>
        <v>0</v>
      </c>
      <c r="AA126" s="38">
        <f t="shared" si="353"/>
        <v>0</v>
      </c>
      <c r="AB126" s="38">
        <f t="shared" si="353"/>
        <v>0</v>
      </c>
      <c r="AC126" s="38">
        <f t="shared" si="353"/>
        <v>0</v>
      </c>
      <c r="AD126" s="38">
        <f t="shared" si="353"/>
        <v>0</v>
      </c>
      <c r="AE126" s="38">
        <f t="shared" si="353"/>
        <v>0</v>
      </c>
      <c r="AF126" s="38">
        <f t="shared" si="353"/>
        <v>0</v>
      </c>
      <c r="AG126" s="38">
        <f t="shared" si="353"/>
        <v>0</v>
      </c>
      <c r="AH126" s="38">
        <f t="shared" si="353"/>
        <v>0</v>
      </c>
      <c r="AI126" s="38">
        <f t="shared" si="353"/>
        <v>0</v>
      </c>
      <c r="AJ126" s="38">
        <f t="shared" si="353"/>
        <v>0</v>
      </c>
      <c r="AK126" s="38">
        <f t="shared" si="353"/>
        <v>0</v>
      </c>
      <c r="AL126" s="38">
        <f t="shared" si="353"/>
        <v>0</v>
      </c>
      <c r="AM126" s="38">
        <f t="shared" si="353"/>
        <v>0</v>
      </c>
      <c r="AN126" s="38">
        <f t="shared" si="353"/>
        <v>0</v>
      </c>
      <c r="AO126" s="38">
        <f t="shared" si="353"/>
        <v>0</v>
      </c>
      <c r="AP126" s="38">
        <f t="shared" si="353"/>
        <v>0</v>
      </c>
      <c r="AQ126" s="38">
        <f t="shared" si="353"/>
        <v>0</v>
      </c>
      <c r="AR126" s="38">
        <f t="shared" si="353"/>
        <v>0</v>
      </c>
      <c r="AS126" s="38">
        <f t="shared" si="353"/>
        <v>0</v>
      </c>
      <c r="AT126" s="38">
        <f t="shared" si="353"/>
        <v>0</v>
      </c>
      <c r="AU126" s="38">
        <f t="shared" si="353"/>
        <v>0</v>
      </c>
      <c r="AV126" s="38">
        <f t="shared" si="353"/>
        <v>0</v>
      </c>
      <c r="AW126" s="38">
        <f t="shared" si="353"/>
        <v>0</v>
      </c>
      <c r="AX126" s="38">
        <f t="shared" si="353"/>
        <v>0</v>
      </c>
      <c r="AY126" s="38">
        <f t="shared" si="353"/>
        <v>0</v>
      </c>
      <c r="AZ126" s="38">
        <f t="shared" si="353"/>
        <v>0</v>
      </c>
      <c r="BA126" s="38">
        <f t="shared" si="353"/>
        <v>0</v>
      </c>
      <c r="BB126" s="38">
        <f t="shared" si="353"/>
        <v>0</v>
      </c>
      <c r="BC126" s="38">
        <f t="shared" si="353"/>
        <v>0</v>
      </c>
      <c r="BD126" s="38">
        <f t="shared" si="353"/>
        <v>0</v>
      </c>
      <c r="BE126" s="38">
        <f t="shared" si="353"/>
        <v>0</v>
      </c>
      <c r="BF126" s="38">
        <f t="shared" si="353"/>
        <v>0</v>
      </c>
      <c r="BG126" s="38">
        <f t="shared" si="353"/>
        <v>0</v>
      </c>
      <c r="BH126" s="38">
        <f t="shared" si="353"/>
        <v>0</v>
      </c>
      <c r="BI126" s="38">
        <f t="shared" si="353"/>
        <v>0</v>
      </c>
      <c r="BJ126" s="38">
        <f t="shared" si="353"/>
        <v>0</v>
      </c>
      <c r="BK126" s="38">
        <f t="shared" si="353"/>
        <v>0</v>
      </c>
      <c r="BL126" s="38">
        <f t="shared" si="353"/>
        <v>0</v>
      </c>
      <c r="BM126" s="38">
        <f t="shared" si="353"/>
        <v>0</v>
      </c>
      <c r="BN126" s="38">
        <f t="shared" si="353"/>
        <v>0</v>
      </c>
      <c r="BO126" s="38">
        <f t="shared" si="353"/>
        <v>0</v>
      </c>
      <c r="BP126" s="38">
        <f t="shared" si="353"/>
        <v>0</v>
      </c>
      <c r="BQ126" s="38">
        <f t="shared" si="353"/>
        <v>0</v>
      </c>
      <c r="BR126" s="38">
        <f t="shared" ref="BR126:EC126" si="354">SUMIF($C$148:$C$269,$A126,BS$148:BS$269)/BS$271</f>
        <v>0</v>
      </c>
      <c r="BS126" s="38">
        <f t="shared" si="354"/>
        <v>0</v>
      </c>
      <c r="BT126" s="38">
        <f t="shared" si="354"/>
        <v>0</v>
      </c>
      <c r="BU126" s="38">
        <f t="shared" si="354"/>
        <v>0</v>
      </c>
      <c r="BV126" s="38">
        <f t="shared" si="354"/>
        <v>0</v>
      </c>
      <c r="BW126" s="38">
        <f t="shared" si="354"/>
        <v>0</v>
      </c>
      <c r="BX126" s="38">
        <f t="shared" si="354"/>
        <v>0</v>
      </c>
      <c r="BY126" s="38">
        <f t="shared" si="354"/>
        <v>0</v>
      </c>
      <c r="BZ126" s="38">
        <f t="shared" si="354"/>
        <v>0</v>
      </c>
      <c r="CA126" s="38">
        <f t="shared" si="354"/>
        <v>0</v>
      </c>
      <c r="CB126" s="38">
        <f t="shared" si="354"/>
        <v>0</v>
      </c>
      <c r="CC126" s="38">
        <f t="shared" si="354"/>
        <v>0</v>
      </c>
      <c r="CD126" s="38">
        <f t="shared" si="354"/>
        <v>0</v>
      </c>
      <c r="CE126" s="38">
        <f t="shared" si="354"/>
        <v>0</v>
      </c>
      <c r="CF126" s="38">
        <f t="shared" si="354"/>
        <v>0</v>
      </c>
      <c r="CG126" s="38">
        <f t="shared" si="354"/>
        <v>0</v>
      </c>
      <c r="CH126" s="38">
        <f t="shared" si="354"/>
        <v>0</v>
      </c>
      <c r="CI126" s="38">
        <f t="shared" si="354"/>
        <v>0</v>
      </c>
      <c r="CJ126" s="38">
        <f t="shared" si="354"/>
        <v>0</v>
      </c>
      <c r="CK126" s="38">
        <f t="shared" si="354"/>
        <v>0</v>
      </c>
      <c r="CL126" s="38">
        <f t="shared" si="354"/>
        <v>0</v>
      </c>
      <c r="CM126" s="38">
        <f t="shared" si="354"/>
        <v>0</v>
      </c>
      <c r="CN126" s="38">
        <f t="shared" si="354"/>
        <v>0</v>
      </c>
      <c r="CO126" s="38">
        <f t="shared" si="354"/>
        <v>0</v>
      </c>
      <c r="CP126" s="38">
        <f t="shared" si="354"/>
        <v>0</v>
      </c>
      <c r="CQ126" s="38">
        <f t="shared" si="354"/>
        <v>0</v>
      </c>
      <c r="CR126" s="38">
        <f t="shared" si="354"/>
        <v>0</v>
      </c>
      <c r="CS126" s="38">
        <f t="shared" si="354"/>
        <v>0</v>
      </c>
      <c r="CT126" s="38">
        <f t="shared" si="354"/>
        <v>0.20588182958092172</v>
      </c>
      <c r="CU126" s="38">
        <f t="shared" si="354"/>
        <v>0.22008259179877152</v>
      </c>
      <c r="CV126" s="38">
        <f t="shared" si="354"/>
        <v>0.18945623308243745</v>
      </c>
      <c r="CW126" s="38">
        <f t="shared" si="354"/>
        <v>0</v>
      </c>
      <c r="CX126" s="38">
        <f t="shared" si="354"/>
        <v>0</v>
      </c>
      <c r="CY126" s="38">
        <f t="shared" si="354"/>
        <v>0</v>
      </c>
      <c r="CZ126" s="38">
        <f t="shared" si="354"/>
        <v>0</v>
      </c>
      <c r="DA126" s="38">
        <f t="shared" si="354"/>
        <v>0</v>
      </c>
      <c r="DB126" s="38">
        <f t="shared" si="354"/>
        <v>0</v>
      </c>
      <c r="DC126" s="38">
        <f t="shared" si="354"/>
        <v>0</v>
      </c>
      <c r="DD126" s="38">
        <f t="shared" si="354"/>
        <v>0</v>
      </c>
      <c r="DE126" s="38">
        <f t="shared" si="354"/>
        <v>0</v>
      </c>
      <c r="DF126" s="38">
        <f t="shared" si="354"/>
        <v>0</v>
      </c>
      <c r="DG126" s="38">
        <f t="shared" si="354"/>
        <v>0</v>
      </c>
      <c r="DH126" s="38">
        <f t="shared" si="354"/>
        <v>0</v>
      </c>
      <c r="DI126" s="38">
        <f t="shared" si="354"/>
        <v>0</v>
      </c>
      <c r="DJ126" s="38">
        <f t="shared" si="354"/>
        <v>0</v>
      </c>
      <c r="DK126" s="38">
        <f t="shared" si="354"/>
        <v>0</v>
      </c>
      <c r="DL126" s="38">
        <f t="shared" si="354"/>
        <v>0</v>
      </c>
      <c r="DM126" s="38">
        <f t="shared" si="354"/>
        <v>0</v>
      </c>
      <c r="DN126" s="38">
        <f t="shared" si="354"/>
        <v>0</v>
      </c>
      <c r="DO126" s="38">
        <f t="shared" si="354"/>
        <v>0</v>
      </c>
      <c r="DP126" s="38">
        <f t="shared" si="354"/>
        <v>0</v>
      </c>
      <c r="DQ126" s="38">
        <f t="shared" si="354"/>
        <v>0</v>
      </c>
      <c r="DR126" s="38">
        <f t="shared" si="354"/>
        <v>0</v>
      </c>
      <c r="DS126" s="38">
        <f t="shared" si="354"/>
        <v>0</v>
      </c>
      <c r="DT126" s="38">
        <f t="shared" si="354"/>
        <v>0</v>
      </c>
      <c r="DU126" s="38">
        <f t="shared" si="354"/>
        <v>0</v>
      </c>
      <c r="DV126" s="38">
        <f t="shared" si="354"/>
        <v>0</v>
      </c>
      <c r="DW126" s="38">
        <f t="shared" si="354"/>
        <v>0</v>
      </c>
      <c r="DX126" s="38">
        <f t="shared" si="354"/>
        <v>0</v>
      </c>
      <c r="DY126" s="38">
        <f t="shared" si="354"/>
        <v>0</v>
      </c>
      <c r="DZ126" s="38">
        <f t="shared" si="354"/>
        <v>0</v>
      </c>
      <c r="EA126" s="38">
        <f t="shared" si="354"/>
        <v>0</v>
      </c>
      <c r="EB126" s="38">
        <f t="shared" si="354"/>
        <v>0</v>
      </c>
      <c r="EC126" s="38">
        <f t="shared" si="354"/>
        <v>0</v>
      </c>
      <c r="ED126" s="38">
        <f t="shared" ref="ED126:EK126" si="355">SUMIF($C$148:$C$269,$A126,EE$148:EE$269)/EE$271</f>
        <v>0</v>
      </c>
      <c r="EE126" s="38">
        <f t="shared" si="355"/>
        <v>0</v>
      </c>
      <c r="EF126" s="38">
        <f t="shared" si="355"/>
        <v>0</v>
      </c>
      <c r="EG126" s="38">
        <f t="shared" si="355"/>
        <v>0</v>
      </c>
      <c r="EH126" s="38">
        <f t="shared" si="355"/>
        <v>0</v>
      </c>
      <c r="EI126" s="38">
        <f t="shared" si="355"/>
        <v>0</v>
      </c>
      <c r="EJ126" s="38">
        <f t="shared" si="355"/>
        <v>1</v>
      </c>
      <c r="EK126" s="38">
        <f t="shared" si="355"/>
        <v>1</v>
      </c>
    </row>
    <row r="127" spans="1:141">
      <c r="A127" s="36" t="s">
        <v>75</v>
      </c>
      <c r="B127" s="37" t="s">
        <v>144</v>
      </c>
      <c r="C127" s="38">
        <f t="shared" si="259"/>
        <v>0</v>
      </c>
      <c r="D127" s="38">
        <f t="shared" ref="D127:E127" si="356">SUMIF($C$148:$C$269,$A127,E$148:E$269)/E$271</f>
        <v>0</v>
      </c>
      <c r="E127" s="38">
        <f t="shared" si="356"/>
        <v>0</v>
      </c>
      <c r="F127" s="38">
        <f t="shared" ref="F127:BQ127" si="357">SUMIF($C$148:$C$269,$A127,G$148:G$269)/G$271</f>
        <v>0</v>
      </c>
      <c r="G127" s="38">
        <f t="shared" si="357"/>
        <v>0</v>
      </c>
      <c r="H127" s="38">
        <f t="shared" si="357"/>
        <v>0</v>
      </c>
      <c r="I127" s="38">
        <f t="shared" si="357"/>
        <v>0</v>
      </c>
      <c r="J127" s="38">
        <f t="shared" si="357"/>
        <v>0</v>
      </c>
      <c r="K127" s="38">
        <f t="shared" si="357"/>
        <v>0</v>
      </c>
      <c r="L127" s="38">
        <f t="shared" si="357"/>
        <v>0</v>
      </c>
      <c r="M127" s="38">
        <f t="shared" si="357"/>
        <v>0</v>
      </c>
      <c r="N127" s="38">
        <f t="shared" si="357"/>
        <v>0</v>
      </c>
      <c r="O127" s="38">
        <f t="shared" si="357"/>
        <v>0</v>
      </c>
      <c r="P127" s="38">
        <f t="shared" si="357"/>
        <v>0</v>
      </c>
      <c r="Q127" s="38">
        <f t="shared" si="357"/>
        <v>0</v>
      </c>
      <c r="R127" s="38">
        <f t="shared" si="357"/>
        <v>0</v>
      </c>
      <c r="S127" s="38">
        <f t="shared" si="357"/>
        <v>0</v>
      </c>
      <c r="T127" s="38">
        <f t="shared" si="357"/>
        <v>0</v>
      </c>
      <c r="U127" s="38">
        <f t="shared" si="357"/>
        <v>0</v>
      </c>
      <c r="V127" s="38">
        <f t="shared" si="357"/>
        <v>0</v>
      </c>
      <c r="W127" s="38">
        <f t="shared" si="357"/>
        <v>0</v>
      </c>
      <c r="X127" s="38">
        <f t="shared" si="357"/>
        <v>0</v>
      </c>
      <c r="Y127" s="38">
        <f t="shared" si="357"/>
        <v>0</v>
      </c>
      <c r="Z127" s="38">
        <f t="shared" si="357"/>
        <v>0</v>
      </c>
      <c r="AA127" s="38">
        <f t="shared" si="357"/>
        <v>0</v>
      </c>
      <c r="AB127" s="38">
        <f t="shared" si="357"/>
        <v>0</v>
      </c>
      <c r="AC127" s="38">
        <f t="shared" si="357"/>
        <v>0</v>
      </c>
      <c r="AD127" s="38">
        <f t="shared" si="357"/>
        <v>0</v>
      </c>
      <c r="AE127" s="38">
        <f t="shared" si="357"/>
        <v>0</v>
      </c>
      <c r="AF127" s="38">
        <f t="shared" si="357"/>
        <v>0</v>
      </c>
      <c r="AG127" s="38">
        <f t="shared" si="357"/>
        <v>0</v>
      </c>
      <c r="AH127" s="38">
        <f t="shared" si="357"/>
        <v>0</v>
      </c>
      <c r="AI127" s="38">
        <f t="shared" si="357"/>
        <v>0</v>
      </c>
      <c r="AJ127" s="38">
        <f t="shared" si="357"/>
        <v>0</v>
      </c>
      <c r="AK127" s="38">
        <f t="shared" si="357"/>
        <v>0</v>
      </c>
      <c r="AL127" s="38">
        <f t="shared" si="357"/>
        <v>0</v>
      </c>
      <c r="AM127" s="38">
        <f t="shared" si="357"/>
        <v>0</v>
      </c>
      <c r="AN127" s="38">
        <f t="shared" si="357"/>
        <v>0</v>
      </c>
      <c r="AO127" s="38">
        <f t="shared" si="357"/>
        <v>0</v>
      </c>
      <c r="AP127" s="38">
        <f t="shared" si="357"/>
        <v>0</v>
      </c>
      <c r="AQ127" s="38">
        <f t="shared" si="357"/>
        <v>0</v>
      </c>
      <c r="AR127" s="38">
        <f t="shared" si="357"/>
        <v>0</v>
      </c>
      <c r="AS127" s="38">
        <f t="shared" si="357"/>
        <v>0</v>
      </c>
      <c r="AT127" s="38">
        <f t="shared" si="357"/>
        <v>0</v>
      </c>
      <c r="AU127" s="38">
        <f t="shared" si="357"/>
        <v>0</v>
      </c>
      <c r="AV127" s="38">
        <f t="shared" si="357"/>
        <v>0</v>
      </c>
      <c r="AW127" s="38">
        <f t="shared" si="357"/>
        <v>0</v>
      </c>
      <c r="AX127" s="38">
        <f t="shared" si="357"/>
        <v>0</v>
      </c>
      <c r="AY127" s="38">
        <f t="shared" si="357"/>
        <v>0</v>
      </c>
      <c r="AZ127" s="38">
        <f t="shared" si="357"/>
        <v>0</v>
      </c>
      <c r="BA127" s="38">
        <f t="shared" si="357"/>
        <v>0</v>
      </c>
      <c r="BB127" s="38">
        <f t="shared" si="357"/>
        <v>0</v>
      </c>
      <c r="BC127" s="38">
        <f t="shared" si="357"/>
        <v>0</v>
      </c>
      <c r="BD127" s="38">
        <f t="shared" si="357"/>
        <v>0</v>
      </c>
      <c r="BE127" s="38">
        <f t="shared" si="357"/>
        <v>0</v>
      </c>
      <c r="BF127" s="38">
        <f t="shared" si="357"/>
        <v>0</v>
      </c>
      <c r="BG127" s="38">
        <f t="shared" si="357"/>
        <v>0</v>
      </c>
      <c r="BH127" s="38">
        <f t="shared" si="357"/>
        <v>0</v>
      </c>
      <c r="BI127" s="38">
        <f t="shared" si="357"/>
        <v>0</v>
      </c>
      <c r="BJ127" s="38">
        <f t="shared" si="357"/>
        <v>0</v>
      </c>
      <c r="BK127" s="38">
        <f t="shared" si="357"/>
        <v>0</v>
      </c>
      <c r="BL127" s="38">
        <f t="shared" si="357"/>
        <v>0</v>
      </c>
      <c r="BM127" s="38">
        <f t="shared" si="357"/>
        <v>0</v>
      </c>
      <c r="BN127" s="38">
        <f t="shared" si="357"/>
        <v>0</v>
      </c>
      <c r="BO127" s="38">
        <f t="shared" si="357"/>
        <v>0</v>
      </c>
      <c r="BP127" s="38">
        <f t="shared" si="357"/>
        <v>0</v>
      </c>
      <c r="BQ127" s="38">
        <f t="shared" si="357"/>
        <v>0</v>
      </c>
      <c r="BR127" s="38">
        <f t="shared" ref="BR127:EC127" si="358">SUMIF($C$148:$C$269,$A127,BS$148:BS$269)/BS$271</f>
        <v>0</v>
      </c>
      <c r="BS127" s="38">
        <f t="shared" si="358"/>
        <v>0</v>
      </c>
      <c r="BT127" s="38">
        <f t="shared" si="358"/>
        <v>0</v>
      </c>
      <c r="BU127" s="38">
        <f t="shared" si="358"/>
        <v>0</v>
      </c>
      <c r="BV127" s="38">
        <f t="shared" si="358"/>
        <v>0</v>
      </c>
      <c r="BW127" s="38">
        <f t="shared" si="358"/>
        <v>0</v>
      </c>
      <c r="BX127" s="38">
        <f t="shared" si="358"/>
        <v>0</v>
      </c>
      <c r="BY127" s="38">
        <f t="shared" si="358"/>
        <v>0</v>
      </c>
      <c r="BZ127" s="38">
        <f t="shared" si="358"/>
        <v>0</v>
      </c>
      <c r="CA127" s="38">
        <f t="shared" si="358"/>
        <v>0</v>
      </c>
      <c r="CB127" s="38">
        <f t="shared" si="358"/>
        <v>0</v>
      </c>
      <c r="CC127" s="38">
        <f t="shared" si="358"/>
        <v>0</v>
      </c>
      <c r="CD127" s="38">
        <f t="shared" si="358"/>
        <v>0</v>
      </c>
      <c r="CE127" s="38">
        <f t="shared" si="358"/>
        <v>0</v>
      </c>
      <c r="CF127" s="38">
        <f t="shared" si="358"/>
        <v>0</v>
      </c>
      <c r="CG127" s="38">
        <f t="shared" si="358"/>
        <v>0</v>
      </c>
      <c r="CH127" s="38">
        <f t="shared" si="358"/>
        <v>0</v>
      </c>
      <c r="CI127" s="38">
        <f t="shared" si="358"/>
        <v>0</v>
      </c>
      <c r="CJ127" s="38">
        <f t="shared" si="358"/>
        <v>0</v>
      </c>
      <c r="CK127" s="38">
        <f t="shared" si="358"/>
        <v>0</v>
      </c>
      <c r="CL127" s="38">
        <f t="shared" si="358"/>
        <v>0</v>
      </c>
      <c r="CM127" s="38">
        <f t="shared" si="358"/>
        <v>0</v>
      </c>
      <c r="CN127" s="38">
        <f t="shared" si="358"/>
        <v>0</v>
      </c>
      <c r="CO127" s="38">
        <f t="shared" si="358"/>
        <v>0</v>
      </c>
      <c r="CP127" s="38">
        <f t="shared" si="358"/>
        <v>0</v>
      </c>
      <c r="CQ127" s="38">
        <f t="shared" si="358"/>
        <v>0</v>
      </c>
      <c r="CR127" s="38">
        <f t="shared" si="358"/>
        <v>0</v>
      </c>
      <c r="CS127" s="38">
        <f t="shared" si="358"/>
        <v>0</v>
      </c>
      <c r="CT127" s="38">
        <f t="shared" si="358"/>
        <v>0</v>
      </c>
      <c r="CU127" s="38">
        <f t="shared" si="358"/>
        <v>0</v>
      </c>
      <c r="CV127" s="38">
        <f t="shared" si="358"/>
        <v>0</v>
      </c>
      <c r="CW127" s="38">
        <f t="shared" si="358"/>
        <v>0</v>
      </c>
      <c r="CX127" s="38">
        <f t="shared" si="358"/>
        <v>0</v>
      </c>
      <c r="CY127" s="38">
        <f t="shared" si="358"/>
        <v>0</v>
      </c>
      <c r="CZ127" s="38">
        <f t="shared" si="358"/>
        <v>0</v>
      </c>
      <c r="DA127" s="38">
        <f t="shared" si="358"/>
        <v>0</v>
      </c>
      <c r="DB127" s="38">
        <f t="shared" si="358"/>
        <v>0</v>
      </c>
      <c r="DC127" s="38">
        <f t="shared" si="358"/>
        <v>0</v>
      </c>
      <c r="DD127" s="38">
        <f t="shared" si="358"/>
        <v>0</v>
      </c>
      <c r="DE127" s="38">
        <f t="shared" si="358"/>
        <v>0</v>
      </c>
      <c r="DF127" s="38">
        <f t="shared" si="358"/>
        <v>0</v>
      </c>
      <c r="DG127" s="38">
        <f t="shared" si="358"/>
        <v>0</v>
      </c>
      <c r="DH127" s="38">
        <f t="shared" si="358"/>
        <v>0</v>
      </c>
      <c r="DI127" s="38">
        <f t="shared" si="358"/>
        <v>0</v>
      </c>
      <c r="DJ127" s="38">
        <f t="shared" si="358"/>
        <v>0</v>
      </c>
      <c r="DK127" s="38">
        <f t="shared" si="358"/>
        <v>0</v>
      </c>
      <c r="DL127" s="38">
        <f t="shared" si="358"/>
        <v>0</v>
      </c>
      <c r="DM127" s="38">
        <f t="shared" si="358"/>
        <v>0</v>
      </c>
      <c r="DN127" s="38">
        <f t="shared" si="358"/>
        <v>0</v>
      </c>
      <c r="DO127" s="38">
        <f t="shared" si="358"/>
        <v>0</v>
      </c>
      <c r="DP127" s="38">
        <f t="shared" si="358"/>
        <v>0</v>
      </c>
      <c r="DQ127" s="38">
        <f t="shared" si="358"/>
        <v>0</v>
      </c>
      <c r="DR127" s="38">
        <f t="shared" si="358"/>
        <v>0</v>
      </c>
      <c r="DS127" s="38">
        <f t="shared" si="358"/>
        <v>0</v>
      </c>
      <c r="DT127" s="38">
        <f t="shared" si="358"/>
        <v>0</v>
      </c>
      <c r="DU127" s="38">
        <f t="shared" si="358"/>
        <v>0</v>
      </c>
      <c r="DV127" s="38">
        <f t="shared" si="358"/>
        <v>0</v>
      </c>
      <c r="DW127" s="38">
        <f t="shared" si="358"/>
        <v>0</v>
      </c>
      <c r="DX127" s="38">
        <f t="shared" si="358"/>
        <v>0</v>
      </c>
      <c r="DY127" s="38">
        <f t="shared" si="358"/>
        <v>0</v>
      </c>
      <c r="DZ127" s="38">
        <f t="shared" si="358"/>
        <v>0</v>
      </c>
      <c r="EA127" s="38">
        <f t="shared" si="358"/>
        <v>0</v>
      </c>
      <c r="EB127" s="38">
        <f t="shared" si="358"/>
        <v>0</v>
      </c>
      <c r="EC127" s="38">
        <f t="shared" si="358"/>
        <v>0</v>
      </c>
      <c r="ED127" s="38">
        <f t="shared" ref="ED127:EK127" si="359">SUMIF($C$148:$C$269,$A127,EE$148:EE$269)/EE$271</f>
        <v>0</v>
      </c>
      <c r="EE127" s="38">
        <f t="shared" si="359"/>
        <v>0</v>
      </c>
      <c r="EF127" s="38">
        <f t="shared" si="359"/>
        <v>0</v>
      </c>
      <c r="EG127" s="38">
        <f t="shared" si="359"/>
        <v>0</v>
      </c>
      <c r="EH127" s="38">
        <f t="shared" si="359"/>
        <v>0</v>
      </c>
      <c r="EI127" s="38">
        <f t="shared" si="359"/>
        <v>0</v>
      </c>
      <c r="EJ127" s="38">
        <f t="shared" si="359"/>
        <v>0</v>
      </c>
      <c r="EK127" s="38">
        <f t="shared" si="359"/>
        <v>0</v>
      </c>
    </row>
    <row r="128" spans="1:141">
      <c r="A128" s="36" t="s">
        <v>76</v>
      </c>
      <c r="B128" s="37" t="s">
        <v>145</v>
      </c>
      <c r="C128" s="38">
        <f t="shared" si="259"/>
        <v>9.8554518043220875E-3</v>
      </c>
      <c r="D128" s="38">
        <f t="shared" ref="D128:E128" si="360">SUMIF($C$148:$C$269,$A128,E$148:E$269)/E$271</f>
        <v>1.0337353698651096E-2</v>
      </c>
      <c r="E128" s="38">
        <f t="shared" si="360"/>
        <v>5.8353555933332467E-3</v>
      </c>
      <c r="F128" s="38">
        <f t="shared" ref="F128:BQ128" si="361">SUMIF($C$148:$C$269,$A128,G$148:G$269)/G$271</f>
        <v>1.0477804703805908E-2</v>
      </c>
      <c r="G128" s="38">
        <f t="shared" si="361"/>
        <v>1.6776646907504755E-2</v>
      </c>
      <c r="H128" s="38">
        <f t="shared" si="361"/>
        <v>1.1853676132193987E-2</v>
      </c>
      <c r="I128" s="38">
        <f t="shared" si="361"/>
        <v>1.5444196324000188E-2</v>
      </c>
      <c r="J128" s="38">
        <f t="shared" si="361"/>
        <v>9.859374189196201E-3</v>
      </c>
      <c r="K128" s="38">
        <f t="shared" si="361"/>
        <v>1.7848367064289862E-2</v>
      </c>
      <c r="L128" s="38">
        <f t="shared" si="361"/>
        <v>1.221949221949222E-2</v>
      </c>
      <c r="M128" s="38">
        <f t="shared" si="361"/>
        <v>1.2326590396396003E-2</v>
      </c>
      <c r="N128" s="38">
        <f t="shared" si="361"/>
        <v>1.1985435809536517E-2</v>
      </c>
      <c r="O128" s="38">
        <f t="shared" si="361"/>
        <v>1.2281213535589265E-2</v>
      </c>
      <c r="P128" s="38">
        <f t="shared" si="361"/>
        <v>0</v>
      </c>
      <c r="Q128" s="38">
        <f t="shared" si="361"/>
        <v>2.0177393511025075E-2</v>
      </c>
      <c r="R128" s="38">
        <f t="shared" si="361"/>
        <v>1.8232970838067412E-2</v>
      </c>
      <c r="S128" s="38">
        <f t="shared" si="361"/>
        <v>2.4243528982865477E-2</v>
      </c>
      <c r="T128" s="38">
        <f t="shared" si="361"/>
        <v>1.6244011720362887E-2</v>
      </c>
      <c r="U128" s="38">
        <f t="shared" si="361"/>
        <v>2.3813109612948379E-2</v>
      </c>
      <c r="V128" s="38">
        <f t="shared" si="361"/>
        <v>2.4906259875810351E-2</v>
      </c>
      <c r="W128" s="38">
        <f t="shared" si="361"/>
        <v>8.7414150142276128E-3</v>
      </c>
      <c r="X128" s="38">
        <f t="shared" si="361"/>
        <v>1.7638117453610318E-2</v>
      </c>
      <c r="Y128" s="38">
        <f t="shared" si="361"/>
        <v>4.0408504501964586E-3</v>
      </c>
      <c r="Z128" s="38">
        <f t="shared" si="361"/>
        <v>7.6109089695229832E-3</v>
      </c>
      <c r="AA128" s="38">
        <f t="shared" si="361"/>
        <v>6.7935485428355655E-3</v>
      </c>
      <c r="AB128" s="38">
        <f t="shared" si="361"/>
        <v>9.1601376583437064E-3</v>
      </c>
      <c r="AC128" s="38">
        <f t="shared" si="361"/>
        <v>6.1621284926143445E-3</v>
      </c>
      <c r="AD128" s="38">
        <f t="shared" si="361"/>
        <v>5.9722915242125755E-3</v>
      </c>
      <c r="AE128" s="38">
        <f t="shared" si="361"/>
        <v>6.1343878966459032E-3</v>
      </c>
      <c r="AF128" s="38">
        <f t="shared" si="361"/>
        <v>2.4297067121009917E-3</v>
      </c>
      <c r="AG128" s="38">
        <f t="shared" si="361"/>
        <v>3.6348324605587398E-3</v>
      </c>
      <c r="AH128" s="38">
        <f t="shared" si="361"/>
        <v>9.9336629191388165E-3</v>
      </c>
      <c r="AI128" s="38">
        <f t="shared" si="361"/>
        <v>9.9903828694020563E-3</v>
      </c>
      <c r="AJ128" s="38">
        <f t="shared" si="361"/>
        <v>9.3328108859046053E-3</v>
      </c>
      <c r="AK128" s="38">
        <f t="shared" si="361"/>
        <v>9.567401097828946E-3</v>
      </c>
      <c r="AL128" s="38">
        <f t="shared" si="361"/>
        <v>1.0553963933472845E-2</v>
      </c>
      <c r="AM128" s="38">
        <f t="shared" si="361"/>
        <v>7.1295211058561613E-3</v>
      </c>
      <c r="AN128" s="38">
        <f t="shared" si="361"/>
        <v>1.0671489701443408E-2</v>
      </c>
      <c r="AO128" s="38">
        <f t="shared" si="361"/>
        <v>7.588516837467767E-3</v>
      </c>
      <c r="AP128" s="38">
        <f t="shared" si="361"/>
        <v>1.1320409865091786E-2</v>
      </c>
      <c r="AQ128" s="38">
        <f t="shared" si="361"/>
        <v>1.3001023484827529E-2</v>
      </c>
      <c r="AR128" s="38">
        <f t="shared" si="361"/>
        <v>1.3893535719945765E-2</v>
      </c>
      <c r="AS128" s="38">
        <f t="shared" si="361"/>
        <v>1.0470444084312788E-2</v>
      </c>
      <c r="AT128" s="38">
        <f t="shared" si="361"/>
        <v>1.0585690786133507E-2</v>
      </c>
      <c r="AU128" s="38">
        <f t="shared" si="361"/>
        <v>1.0607722642258682E-2</v>
      </c>
      <c r="AV128" s="38">
        <f t="shared" si="361"/>
        <v>1.1183456544463056E-2</v>
      </c>
      <c r="AW128" s="38">
        <f t="shared" si="361"/>
        <v>8.7008354724890154E-3</v>
      </c>
      <c r="AX128" s="38">
        <f t="shared" si="361"/>
        <v>7.2822064838791696E-3</v>
      </c>
      <c r="AY128" s="38">
        <f t="shared" si="361"/>
        <v>8.8496308510726453E-3</v>
      </c>
      <c r="AZ128" s="38">
        <f t="shared" si="361"/>
        <v>6.6171144880350476E-3</v>
      </c>
      <c r="BA128" s="38">
        <f t="shared" si="361"/>
        <v>1.7263021541267996E-2</v>
      </c>
      <c r="BB128" s="38">
        <f t="shared" si="361"/>
        <v>1.647329030214232E-2</v>
      </c>
      <c r="BC128" s="38">
        <f t="shared" si="361"/>
        <v>1.773713101133265E-2</v>
      </c>
      <c r="BD128" s="38">
        <f t="shared" si="361"/>
        <v>1.1735118436740249E-2</v>
      </c>
      <c r="BE128" s="38">
        <f t="shared" si="361"/>
        <v>9.526808331224098E-3</v>
      </c>
      <c r="BF128" s="38">
        <f t="shared" si="361"/>
        <v>4.3430211248787331E-3</v>
      </c>
      <c r="BG128" s="38">
        <f t="shared" si="361"/>
        <v>9.0285373580532534E-3</v>
      </c>
      <c r="BH128" s="38">
        <f t="shared" si="361"/>
        <v>1.0758611558096551E-2</v>
      </c>
      <c r="BI128" s="38">
        <f t="shared" si="361"/>
        <v>4.8292030675692694E-3</v>
      </c>
      <c r="BJ128" s="38">
        <f t="shared" si="361"/>
        <v>5.2452312822154172E-3</v>
      </c>
      <c r="BK128" s="38">
        <f t="shared" si="361"/>
        <v>4.3445813397290905E-3</v>
      </c>
      <c r="BL128" s="38">
        <f t="shared" si="361"/>
        <v>9.29677588818161E-3</v>
      </c>
      <c r="BM128" s="38">
        <f t="shared" si="361"/>
        <v>3.7890492026499776E-3</v>
      </c>
      <c r="BN128" s="38">
        <f t="shared" si="361"/>
        <v>6.7423171722551089E-3</v>
      </c>
      <c r="BO128" s="38">
        <f t="shared" si="361"/>
        <v>2.8523740434344864E-3</v>
      </c>
      <c r="BP128" s="38">
        <f t="shared" si="361"/>
        <v>2.7841068216669538E-3</v>
      </c>
      <c r="BQ128" s="38">
        <f t="shared" si="361"/>
        <v>3.008489451413084E-3</v>
      </c>
      <c r="BR128" s="38">
        <f t="shared" ref="BR128:EC128" si="362">SUMIF($C$148:$C$269,$A128,BS$148:BS$269)/BS$271</f>
        <v>6.167189060929737E-3</v>
      </c>
      <c r="BS128" s="38">
        <f t="shared" si="362"/>
        <v>5.6934836392163604E-3</v>
      </c>
      <c r="BT128" s="38">
        <f t="shared" si="362"/>
        <v>5.458975215020429E-3</v>
      </c>
      <c r="BU128" s="38">
        <f t="shared" si="362"/>
        <v>5.9641194094502397E-3</v>
      </c>
      <c r="BV128" s="38">
        <f t="shared" si="362"/>
        <v>1.2293120950179098E-2</v>
      </c>
      <c r="BW128" s="38">
        <f t="shared" si="362"/>
        <v>7.5442144499960348E-3</v>
      </c>
      <c r="BX128" s="38">
        <f t="shared" si="362"/>
        <v>1.1289571694599628E-2</v>
      </c>
      <c r="BY128" s="38">
        <f t="shared" si="362"/>
        <v>1.5213089964543439E-2</v>
      </c>
      <c r="BZ128" s="38">
        <f t="shared" si="362"/>
        <v>1.5904385729724947E-2</v>
      </c>
      <c r="CA128" s="38">
        <f t="shared" si="362"/>
        <v>2.9299319958047163E-2</v>
      </c>
      <c r="CB128" s="38">
        <f t="shared" si="362"/>
        <v>1.4462288903133657E-2</v>
      </c>
      <c r="CC128" s="38">
        <f t="shared" si="362"/>
        <v>1.1436301032956222E-2</v>
      </c>
      <c r="CD128" s="38">
        <f t="shared" si="362"/>
        <v>1.5438873369634726E-2</v>
      </c>
      <c r="CE128" s="38">
        <f t="shared" si="362"/>
        <v>1.5036944435974834E-2</v>
      </c>
      <c r="CF128" s="38">
        <f t="shared" si="362"/>
        <v>2.1353442174878591E-2</v>
      </c>
      <c r="CG128" s="38">
        <f t="shared" si="362"/>
        <v>1.3987778567493345E-2</v>
      </c>
      <c r="CH128" s="38">
        <f t="shared" si="362"/>
        <v>2.4673857084693992E-2</v>
      </c>
      <c r="CI128" s="38">
        <f t="shared" si="362"/>
        <v>2.6974107792531201E-2</v>
      </c>
      <c r="CJ128" s="38">
        <f t="shared" si="362"/>
        <v>8.021844501639645E-3</v>
      </c>
      <c r="CK128" s="38">
        <f t="shared" si="362"/>
        <v>4.7658565500889151E-3</v>
      </c>
      <c r="CL128" s="38">
        <f t="shared" si="362"/>
        <v>9.7252202770074583E-3</v>
      </c>
      <c r="CM128" s="38">
        <f t="shared" si="362"/>
        <v>9.5070142406322097E-3</v>
      </c>
      <c r="CN128" s="38">
        <f t="shared" si="362"/>
        <v>7.9515088313889069E-3</v>
      </c>
      <c r="CO128" s="38">
        <f t="shared" si="362"/>
        <v>1.3480687951603046E-2</v>
      </c>
      <c r="CP128" s="38">
        <f t="shared" si="362"/>
        <v>1.2680143751299547E-2</v>
      </c>
      <c r="CQ128" s="38">
        <f t="shared" si="362"/>
        <v>1.1142708085173111E-2</v>
      </c>
      <c r="CR128" s="38">
        <f t="shared" si="362"/>
        <v>1.3964295834514027E-2</v>
      </c>
      <c r="CS128" s="38">
        <f t="shared" si="362"/>
        <v>4.9167861677732365E-3</v>
      </c>
      <c r="CT128" s="38">
        <f t="shared" si="362"/>
        <v>2.5470687534179786E-2</v>
      </c>
      <c r="CU128" s="38">
        <f t="shared" si="362"/>
        <v>2.2286956733310773E-2</v>
      </c>
      <c r="CV128" s="38">
        <f t="shared" si="362"/>
        <v>2.9153213633316789E-2</v>
      </c>
      <c r="CW128" s="38">
        <f t="shared" si="362"/>
        <v>1.466719183372538E-2</v>
      </c>
      <c r="CX128" s="38">
        <f t="shared" si="362"/>
        <v>1.1381341814483817E-2</v>
      </c>
      <c r="CY128" s="38">
        <f t="shared" si="362"/>
        <v>1.9922612004732821E-2</v>
      </c>
      <c r="CZ128" s="38">
        <f t="shared" si="362"/>
        <v>5.2829370528293708E-3</v>
      </c>
      <c r="DA128" s="38">
        <f t="shared" si="362"/>
        <v>1.777735702051627E-2</v>
      </c>
      <c r="DB128" s="38">
        <f t="shared" si="362"/>
        <v>1.512033149474493E-2</v>
      </c>
      <c r="DC128" s="38">
        <f t="shared" si="362"/>
        <v>1.3993526616624199E-2</v>
      </c>
      <c r="DD128" s="38">
        <f t="shared" si="362"/>
        <v>1.3454258747804116E-2</v>
      </c>
      <c r="DE128" s="38">
        <f t="shared" si="362"/>
        <v>2.5732031943212066E-2</v>
      </c>
      <c r="DF128" s="38">
        <f t="shared" si="362"/>
        <v>1.7543859649122806E-2</v>
      </c>
      <c r="DG128" s="38">
        <f t="shared" si="362"/>
        <v>1.1111111111111112E-2</v>
      </c>
      <c r="DH128" s="38">
        <f t="shared" si="362"/>
        <v>5.786962080826883E-3</v>
      </c>
      <c r="DI128" s="38">
        <f t="shared" si="362"/>
        <v>5.9648108599317509E-3</v>
      </c>
      <c r="DJ128" s="38">
        <f t="shared" si="362"/>
        <v>8.2016504734786742E-3</v>
      </c>
      <c r="DK128" s="38">
        <f t="shared" si="362"/>
        <v>3.1846712167373004E-3</v>
      </c>
      <c r="DL128" s="38">
        <f t="shared" si="362"/>
        <v>3.4014262798832693E-3</v>
      </c>
      <c r="DM128" s="38">
        <f t="shared" si="362"/>
        <v>1.3689871543279757E-2</v>
      </c>
      <c r="DN128" s="38">
        <f t="shared" si="362"/>
        <v>0</v>
      </c>
      <c r="DO128" s="38">
        <f t="shared" si="362"/>
        <v>6.1677916890034955E-3</v>
      </c>
      <c r="DP128" s="38">
        <f t="shared" si="362"/>
        <v>6.2974101718028955E-3</v>
      </c>
      <c r="DQ128" s="38">
        <f t="shared" si="362"/>
        <v>5.9440402658984164E-3</v>
      </c>
      <c r="DR128" s="38">
        <f t="shared" si="362"/>
        <v>1.4336217378633947E-2</v>
      </c>
      <c r="DS128" s="38">
        <f t="shared" si="362"/>
        <v>1.3550438461755224E-2</v>
      </c>
      <c r="DT128" s="38">
        <f t="shared" si="362"/>
        <v>1.4069915112626161E-2</v>
      </c>
      <c r="DU128" s="38">
        <f t="shared" si="362"/>
        <v>2.1071070045686424E-2</v>
      </c>
      <c r="DV128" s="38">
        <f t="shared" si="362"/>
        <v>1.9713224991562434E-2</v>
      </c>
      <c r="DW128" s="38">
        <f t="shared" si="362"/>
        <v>1.1847222222222223E-2</v>
      </c>
      <c r="DX128" s="38">
        <f t="shared" si="362"/>
        <v>1.5012282199461676E-2</v>
      </c>
      <c r="DY128" s="38">
        <f t="shared" si="362"/>
        <v>1.381047995064735E-2</v>
      </c>
      <c r="DZ128" s="38">
        <f t="shared" si="362"/>
        <v>6.5708490091714485E-3</v>
      </c>
      <c r="EA128" s="38">
        <f t="shared" si="362"/>
        <v>2.4596889770638852E-2</v>
      </c>
      <c r="EB128" s="38">
        <f t="shared" si="362"/>
        <v>2.6224836412829137E-2</v>
      </c>
      <c r="EC128" s="38">
        <f t="shared" si="362"/>
        <v>1.7621475285783107E-2</v>
      </c>
      <c r="ED128" s="38">
        <f t="shared" ref="ED128:EK128" si="363">SUMIF($C$148:$C$269,$A128,EE$148:EE$269)/EE$271</f>
        <v>2.2437991782501984E-2</v>
      </c>
      <c r="EE128" s="38">
        <f t="shared" si="363"/>
        <v>1.6797075589976781E-2</v>
      </c>
      <c r="EF128" s="38">
        <f t="shared" si="363"/>
        <v>2.2337802695126481E-2</v>
      </c>
      <c r="EG128" s="38">
        <f t="shared" si="363"/>
        <v>1.4910597768201524E-2</v>
      </c>
      <c r="EH128" s="38">
        <f t="shared" si="363"/>
        <v>2.2390283439414526E-2</v>
      </c>
      <c r="EI128" s="38">
        <f t="shared" si="363"/>
        <v>2.4503340365682139E-2</v>
      </c>
      <c r="EJ128" s="38">
        <f t="shared" si="363"/>
        <v>0</v>
      </c>
      <c r="EK128" s="38">
        <f t="shared" si="363"/>
        <v>0</v>
      </c>
    </row>
    <row r="129" spans="1:141">
      <c r="A129" s="39" t="s">
        <v>77</v>
      </c>
      <c r="B129" s="40" t="s">
        <v>146</v>
      </c>
      <c r="C129" s="41">
        <f t="shared" si="259"/>
        <v>9.9276356723260392E-3</v>
      </c>
      <c r="D129" s="41">
        <f t="shared" ref="D129:E129" si="364">SUMIF($C$148:$C$269,$A129,E$148:E$269)/E$271</f>
        <v>1.9213606344187469E-3</v>
      </c>
      <c r="E129" s="41">
        <f t="shared" si="364"/>
        <v>2.0676797432270513E-3</v>
      </c>
      <c r="F129" s="41">
        <f t="shared" ref="F129:BQ129" si="365">SUMIF($C$148:$C$269,$A129,G$148:G$269)/G$271</f>
        <v>5.1324433736289907E-2</v>
      </c>
      <c r="G129" s="41">
        <f t="shared" si="365"/>
        <v>1.0848898333519741E-2</v>
      </c>
      <c r="H129" s="41">
        <f t="shared" si="365"/>
        <v>4.1749070238939263E-2</v>
      </c>
      <c r="I129" s="41">
        <f t="shared" si="365"/>
        <v>3.9586489061011601E-2</v>
      </c>
      <c r="J129" s="41">
        <f t="shared" si="365"/>
        <v>0.12220434850293187</v>
      </c>
      <c r="K129" s="41">
        <f t="shared" si="365"/>
        <v>4.0209087253719336E-3</v>
      </c>
      <c r="L129" s="41">
        <f t="shared" si="365"/>
        <v>7.1360004944910599E-2</v>
      </c>
      <c r="M129" s="41">
        <f t="shared" si="365"/>
        <v>7.8609834060929987E-2</v>
      </c>
      <c r="N129" s="41">
        <f t="shared" si="365"/>
        <v>3.4034429582036473E-2</v>
      </c>
      <c r="O129" s="41">
        <f t="shared" si="365"/>
        <v>0.25043757292882146</v>
      </c>
      <c r="P129" s="41">
        <f t="shared" si="365"/>
        <v>0</v>
      </c>
      <c r="Q129" s="41">
        <f t="shared" si="365"/>
        <v>6.5804777668426226E-2</v>
      </c>
      <c r="R129" s="41">
        <f t="shared" si="365"/>
        <v>5.6890115241032303E-2</v>
      </c>
      <c r="S129" s="41">
        <f t="shared" si="365"/>
        <v>8.4446930745345525E-2</v>
      </c>
      <c r="T129" s="41">
        <f t="shared" si="365"/>
        <v>5.0106707039016471E-2</v>
      </c>
      <c r="U129" s="41">
        <f t="shared" si="365"/>
        <v>2.2147609387042761E-2</v>
      </c>
      <c r="V129" s="41">
        <f t="shared" si="365"/>
        <v>0.12971583289915356</v>
      </c>
      <c r="W129" s="41">
        <f t="shared" si="365"/>
        <v>2.0726874543748046E-2</v>
      </c>
      <c r="X129" s="41">
        <f t="shared" si="365"/>
        <v>6.6585088381786367E-2</v>
      </c>
      <c r="Y129" s="41">
        <f t="shared" si="365"/>
        <v>4.76763204973032E-2</v>
      </c>
      <c r="Z129" s="41">
        <f t="shared" si="365"/>
        <v>2.5770270721367294E-2</v>
      </c>
      <c r="AA129" s="41">
        <f t="shared" si="365"/>
        <v>1.5263068959690462E-2</v>
      </c>
      <c r="AB129" s="41">
        <f t="shared" si="365"/>
        <v>1.8422786849234825E-2</v>
      </c>
      <c r="AC129" s="41">
        <f t="shared" si="365"/>
        <v>6.6891721540013049E-2</v>
      </c>
      <c r="AD129" s="41">
        <f t="shared" si="365"/>
        <v>3.6021634541344029E-2</v>
      </c>
      <c r="AE129" s="41">
        <f t="shared" si="365"/>
        <v>1.6464628188890898E-2</v>
      </c>
      <c r="AF129" s="41">
        <f t="shared" si="365"/>
        <v>4.3130914084238518E-2</v>
      </c>
      <c r="AG129" s="41">
        <f t="shared" si="365"/>
        <v>7.7353054807543439E-2</v>
      </c>
      <c r="AH129" s="41">
        <f t="shared" si="365"/>
        <v>7.1652650564279982E-2</v>
      </c>
      <c r="AI129" s="41">
        <f t="shared" si="365"/>
        <v>5.2991734647898692E-2</v>
      </c>
      <c r="AJ129" s="41">
        <f t="shared" si="365"/>
        <v>0.26933352331421651</v>
      </c>
      <c r="AK129" s="41">
        <f t="shared" si="365"/>
        <v>4.4361961160271149E-2</v>
      </c>
      <c r="AL129" s="41">
        <f t="shared" si="365"/>
        <v>3.7228464240939271E-2</v>
      </c>
      <c r="AM129" s="41">
        <f t="shared" si="365"/>
        <v>6.1989433820021554E-2</v>
      </c>
      <c r="AN129" s="41">
        <f t="shared" si="365"/>
        <v>5.6601791479616491E-2</v>
      </c>
      <c r="AO129" s="41">
        <f t="shared" si="365"/>
        <v>7.3496807589468374E-2</v>
      </c>
      <c r="AP129" s="41">
        <f t="shared" si="365"/>
        <v>3.3818439359842814E-2</v>
      </c>
      <c r="AQ129" s="41">
        <f t="shared" si="365"/>
        <v>9.2210450609941638E-2</v>
      </c>
      <c r="AR129" s="41">
        <f t="shared" si="365"/>
        <v>3.7789008434732076E-2</v>
      </c>
      <c r="AS129" s="41">
        <f t="shared" si="365"/>
        <v>5.8964027745102586E-2</v>
      </c>
      <c r="AT129" s="41">
        <f t="shared" si="365"/>
        <v>0.10654738937064641</v>
      </c>
      <c r="AU129" s="41">
        <f t="shared" si="365"/>
        <v>4.558018109403443E-2</v>
      </c>
      <c r="AV129" s="41">
        <f t="shared" si="365"/>
        <v>7.5828369205193757E-2</v>
      </c>
      <c r="AW129" s="41">
        <f t="shared" si="365"/>
        <v>5.416630613481007E-2</v>
      </c>
      <c r="AX129" s="41">
        <f t="shared" si="365"/>
        <v>8.7240833676872451E-2</v>
      </c>
      <c r="AY129" s="41">
        <f t="shared" si="365"/>
        <v>5.3545238351714826E-2</v>
      </c>
      <c r="AZ129" s="41">
        <f t="shared" si="365"/>
        <v>0.10153860217851442</v>
      </c>
      <c r="BA129" s="41">
        <f t="shared" si="365"/>
        <v>0.14582581297823888</v>
      </c>
      <c r="BB129" s="41">
        <f t="shared" si="365"/>
        <v>0.19160891775234626</v>
      </c>
      <c r="BC129" s="41">
        <f t="shared" si="365"/>
        <v>0.1183402552758515</v>
      </c>
      <c r="BD129" s="41">
        <f t="shared" si="365"/>
        <v>5.2031841984559173E-2</v>
      </c>
      <c r="BE129" s="41">
        <f t="shared" si="365"/>
        <v>5.0829785677024411E-2</v>
      </c>
      <c r="BF129" s="41">
        <f t="shared" si="365"/>
        <v>7.5956845376732682E-2</v>
      </c>
      <c r="BG129" s="41">
        <f t="shared" si="365"/>
        <v>0.10320972673305019</v>
      </c>
      <c r="BH129" s="41">
        <f t="shared" si="365"/>
        <v>6.9205697676888903E-2</v>
      </c>
      <c r="BI129" s="41">
        <f t="shared" si="365"/>
        <v>0.18574623599177345</v>
      </c>
      <c r="BJ129" s="41">
        <f t="shared" si="365"/>
        <v>0.11387120043184783</v>
      </c>
      <c r="BK129" s="41">
        <f t="shared" si="365"/>
        <v>8.4529721208614267E-2</v>
      </c>
      <c r="BL129" s="41">
        <f t="shared" si="365"/>
        <v>0.13776385574488775</v>
      </c>
      <c r="BM129" s="41">
        <f t="shared" si="365"/>
        <v>0.14537432244887272</v>
      </c>
      <c r="BN129" s="41">
        <f t="shared" si="365"/>
        <v>0.19178905252521114</v>
      </c>
      <c r="BO129" s="41">
        <f t="shared" si="365"/>
        <v>0.14477051998116539</v>
      </c>
      <c r="BP129" s="41">
        <f t="shared" si="365"/>
        <v>0.10731301228803511</v>
      </c>
      <c r="BQ129" s="41">
        <f t="shared" si="365"/>
        <v>0.23042940493311742</v>
      </c>
      <c r="BR129" s="41">
        <f t="shared" ref="BR129:EC129" si="366">SUMIF($C$148:$C$269,$A129,BS$148:BS$269)/BS$271</f>
        <v>5.3427900217303405E-2</v>
      </c>
      <c r="BS129" s="41">
        <f t="shared" si="366"/>
        <v>6.9759835072719295E-2</v>
      </c>
      <c r="BT129" s="41">
        <f t="shared" si="366"/>
        <v>4.1952830638622596E-2</v>
      </c>
      <c r="BU129" s="41">
        <f t="shared" si="366"/>
        <v>4.0464642818467317E-2</v>
      </c>
      <c r="BV129" s="41">
        <f t="shared" si="366"/>
        <v>4.9172483800716392E-2</v>
      </c>
      <c r="BW129" s="41">
        <f t="shared" si="366"/>
        <v>0.1411657017474291</v>
      </c>
      <c r="BX129" s="41">
        <f t="shared" si="366"/>
        <v>0.20896182495344506</v>
      </c>
      <c r="BY129" s="41">
        <f t="shared" si="366"/>
        <v>6.9282058004859648E-2</v>
      </c>
      <c r="BZ129" s="41">
        <f t="shared" si="366"/>
        <v>0.11468350161835555</v>
      </c>
      <c r="CA129" s="41">
        <f t="shared" si="366"/>
        <v>6.1575938018066786E-3</v>
      </c>
      <c r="CB129" s="41">
        <f t="shared" si="366"/>
        <v>1.6100437160363357E-2</v>
      </c>
      <c r="CC129" s="41">
        <f t="shared" si="366"/>
        <v>0.24782751270700115</v>
      </c>
      <c r="CD129" s="41">
        <f t="shared" si="366"/>
        <v>8.2997091971045142E-2</v>
      </c>
      <c r="CE129" s="41">
        <f t="shared" si="366"/>
        <v>8.5092894675325992E-2</v>
      </c>
      <c r="CF129" s="41">
        <f t="shared" si="366"/>
        <v>4.6628945157387941E-2</v>
      </c>
      <c r="CG129" s="41">
        <f t="shared" si="366"/>
        <v>9.2230600683828254E-2</v>
      </c>
      <c r="CH129" s="41">
        <f t="shared" si="366"/>
        <v>2.1229592331177917E-2</v>
      </c>
      <c r="CI129" s="41">
        <f t="shared" si="366"/>
        <v>5.0099894792902224E-3</v>
      </c>
      <c r="CJ129" s="41">
        <f t="shared" si="366"/>
        <v>6.8721338890267965E-3</v>
      </c>
      <c r="CK129" s="41">
        <f t="shared" si="366"/>
        <v>6.2958959517416925E-3</v>
      </c>
      <c r="CL129" s="41">
        <f t="shared" si="366"/>
        <v>5.2927936578658292E-3</v>
      </c>
      <c r="CM129" s="41">
        <f t="shared" si="366"/>
        <v>0.12817452951108046</v>
      </c>
      <c r="CN129" s="41">
        <f t="shared" si="366"/>
        <v>0</v>
      </c>
      <c r="CO129" s="41">
        <f t="shared" si="366"/>
        <v>9.8198466539648629E-2</v>
      </c>
      <c r="CP129" s="41">
        <f t="shared" si="366"/>
        <v>0.28858226641843465</v>
      </c>
      <c r="CQ129" s="41">
        <f t="shared" si="366"/>
        <v>0.36398407351674322</v>
      </c>
      <c r="CR129" s="41">
        <f t="shared" si="366"/>
        <v>0.22560246843613235</v>
      </c>
      <c r="CS129" s="41">
        <f t="shared" si="366"/>
        <v>0.73421361428201415</v>
      </c>
      <c r="CT129" s="41">
        <f t="shared" si="366"/>
        <v>7.3612434146451411E-2</v>
      </c>
      <c r="CU129" s="41">
        <f t="shared" si="366"/>
        <v>9.034445690473189E-2</v>
      </c>
      <c r="CV129" s="41">
        <f t="shared" si="366"/>
        <v>5.4259004364667178E-2</v>
      </c>
      <c r="CW129" s="41">
        <f t="shared" si="366"/>
        <v>7.5587850647754806E-2</v>
      </c>
      <c r="CX129" s="41">
        <f t="shared" si="366"/>
        <v>6.1820413435353168E-2</v>
      </c>
      <c r="CY129" s="41">
        <f t="shared" si="366"/>
        <v>6.279323151984724E-2</v>
      </c>
      <c r="CZ129" s="41">
        <f t="shared" si="366"/>
        <v>8.0263062802630625E-2</v>
      </c>
      <c r="DA129" s="41">
        <f t="shared" si="366"/>
        <v>9.1830272324255863E-2</v>
      </c>
      <c r="DB129" s="41">
        <f t="shared" si="366"/>
        <v>0.29625970747235258</v>
      </c>
      <c r="DC129" s="41">
        <f t="shared" si="366"/>
        <v>5.4472832449555815E-2</v>
      </c>
      <c r="DD129" s="41">
        <f t="shared" si="366"/>
        <v>9.4585559956289797E-2</v>
      </c>
      <c r="DE129" s="41">
        <f t="shared" si="366"/>
        <v>0</v>
      </c>
      <c r="DF129" s="41">
        <f t="shared" si="366"/>
        <v>0.15686274509803921</v>
      </c>
      <c r="DG129" s="41">
        <f t="shared" si="366"/>
        <v>0.22500000000000001</v>
      </c>
      <c r="DH129" s="41">
        <f t="shared" si="366"/>
        <v>0.26040959294203414</v>
      </c>
      <c r="DI129" s="41">
        <f t="shared" si="366"/>
        <v>0.10007922859216406</v>
      </c>
      <c r="DJ129" s="41">
        <f t="shared" si="366"/>
        <v>0.34940335166387726</v>
      </c>
      <c r="DK129" s="41">
        <f t="shared" si="366"/>
        <v>0.54297131337429527</v>
      </c>
      <c r="DL129" s="41">
        <f t="shared" si="366"/>
        <v>0.39365159124353605</v>
      </c>
      <c r="DM129" s="41">
        <f t="shared" si="366"/>
        <v>0.33274193235885952</v>
      </c>
      <c r="DN129" s="41">
        <f t="shared" si="366"/>
        <v>0</v>
      </c>
      <c r="DO129" s="41">
        <f t="shared" si="366"/>
        <v>0.11481292830815933</v>
      </c>
      <c r="DP129" s="41">
        <f t="shared" si="366"/>
        <v>2.4357616270338937E-2</v>
      </c>
      <c r="DQ129" s="41">
        <f t="shared" si="366"/>
        <v>0.2709596780521708</v>
      </c>
      <c r="DR129" s="41">
        <f t="shared" si="366"/>
        <v>3.9032086260086619E-2</v>
      </c>
      <c r="DS129" s="41">
        <f t="shared" si="366"/>
        <v>3.2506639405338413E-2</v>
      </c>
      <c r="DT129" s="41">
        <f t="shared" si="366"/>
        <v>6.7909899070917726E-2</v>
      </c>
      <c r="DU129" s="41">
        <f t="shared" si="366"/>
        <v>0.1583249677326832</v>
      </c>
      <c r="DV129" s="41">
        <f t="shared" si="366"/>
        <v>4.7296398948627999E-2</v>
      </c>
      <c r="DW129" s="41">
        <f t="shared" si="366"/>
        <v>0.30491666666666667</v>
      </c>
      <c r="DX129" s="41">
        <f t="shared" si="366"/>
        <v>6.8081122606499261E-2</v>
      </c>
      <c r="DY129" s="41">
        <f t="shared" si="366"/>
        <v>2.3159470023800099E-2</v>
      </c>
      <c r="DZ129" s="41">
        <f t="shared" si="366"/>
        <v>0.70775975658385204</v>
      </c>
      <c r="EA129" s="41">
        <f t="shared" si="366"/>
        <v>2.6299816218828858E-2</v>
      </c>
      <c r="EB129" s="41">
        <f t="shared" si="366"/>
        <v>6.5368429831740932E-2</v>
      </c>
      <c r="EC129" s="41">
        <f t="shared" si="366"/>
        <v>7.1772162651861579E-2</v>
      </c>
      <c r="ED129" s="41">
        <f t="shared" ref="ED129:EK129" si="367">SUMIF($C$148:$C$269,$A129,EE$148:EE$269)/EE$271</f>
        <v>1.3312863788005211E-2</v>
      </c>
      <c r="EE129" s="41">
        <f t="shared" si="367"/>
        <v>0.14239829941147952</v>
      </c>
      <c r="EF129" s="41">
        <f t="shared" si="367"/>
        <v>6.5223411800466077E-2</v>
      </c>
      <c r="EG129" s="41">
        <f t="shared" si="367"/>
        <v>4.7152206119073829E-2</v>
      </c>
      <c r="EH129" s="41">
        <f t="shared" si="367"/>
        <v>6.3314977711030063E-2</v>
      </c>
      <c r="EI129" s="41">
        <f t="shared" si="367"/>
        <v>0</v>
      </c>
      <c r="EJ129" s="41">
        <f t="shared" si="367"/>
        <v>0</v>
      </c>
      <c r="EK129" s="41">
        <f t="shared" si="367"/>
        <v>0</v>
      </c>
    </row>
    <row r="130" spans="1:141">
      <c r="A130" s="36" t="s">
        <v>78</v>
      </c>
      <c r="B130" s="37" t="s">
        <v>147</v>
      </c>
      <c r="C130" s="38">
        <f t="shared" si="259"/>
        <v>0</v>
      </c>
      <c r="D130" s="38">
        <f t="shared" ref="D130:E130" si="368">SUMIF($C$148:$C$269,$A130,E$148:E$269)/E$271</f>
        <v>0</v>
      </c>
      <c r="E130" s="38">
        <f t="shared" si="368"/>
        <v>0</v>
      </c>
      <c r="F130" s="38">
        <f t="shared" ref="F130:BQ130" si="369">SUMIF($C$148:$C$269,$A130,G$148:G$269)/G$271</f>
        <v>0</v>
      </c>
      <c r="G130" s="38">
        <f t="shared" si="369"/>
        <v>0</v>
      </c>
      <c r="H130" s="38">
        <f t="shared" si="369"/>
        <v>0</v>
      </c>
      <c r="I130" s="38">
        <f t="shared" si="369"/>
        <v>0</v>
      </c>
      <c r="J130" s="38">
        <f t="shared" si="369"/>
        <v>0</v>
      </c>
      <c r="K130" s="38">
        <f t="shared" si="369"/>
        <v>0</v>
      </c>
      <c r="L130" s="38">
        <f t="shared" si="369"/>
        <v>0</v>
      </c>
      <c r="M130" s="38">
        <f t="shared" si="369"/>
        <v>0</v>
      </c>
      <c r="N130" s="38">
        <f t="shared" si="369"/>
        <v>0</v>
      </c>
      <c r="O130" s="38">
        <f t="shared" si="369"/>
        <v>0</v>
      </c>
      <c r="P130" s="38">
        <f t="shared" si="369"/>
        <v>0</v>
      </c>
      <c r="Q130" s="38">
        <f t="shared" si="369"/>
        <v>0</v>
      </c>
      <c r="R130" s="38">
        <f t="shared" si="369"/>
        <v>0</v>
      </c>
      <c r="S130" s="38">
        <f t="shared" si="369"/>
        <v>0</v>
      </c>
      <c r="T130" s="38">
        <f t="shared" si="369"/>
        <v>0</v>
      </c>
      <c r="U130" s="38">
        <f t="shared" si="369"/>
        <v>0</v>
      </c>
      <c r="V130" s="38">
        <f t="shared" si="369"/>
        <v>0</v>
      </c>
      <c r="W130" s="38">
        <f t="shared" si="369"/>
        <v>0</v>
      </c>
      <c r="X130" s="38">
        <f t="shared" si="369"/>
        <v>0</v>
      </c>
      <c r="Y130" s="38">
        <f t="shared" si="369"/>
        <v>0</v>
      </c>
      <c r="Z130" s="38">
        <f t="shared" si="369"/>
        <v>0</v>
      </c>
      <c r="AA130" s="38">
        <f t="shared" si="369"/>
        <v>0</v>
      </c>
      <c r="AB130" s="38">
        <f t="shared" si="369"/>
        <v>0</v>
      </c>
      <c r="AC130" s="38">
        <f t="shared" si="369"/>
        <v>0</v>
      </c>
      <c r="AD130" s="38">
        <f t="shared" si="369"/>
        <v>0</v>
      </c>
      <c r="AE130" s="38">
        <f t="shared" si="369"/>
        <v>0</v>
      </c>
      <c r="AF130" s="38">
        <f t="shared" si="369"/>
        <v>0</v>
      </c>
      <c r="AG130" s="38">
        <f t="shared" si="369"/>
        <v>0</v>
      </c>
      <c r="AH130" s="38">
        <f t="shared" si="369"/>
        <v>0</v>
      </c>
      <c r="AI130" s="38">
        <f t="shared" si="369"/>
        <v>0</v>
      </c>
      <c r="AJ130" s="38">
        <f t="shared" si="369"/>
        <v>0</v>
      </c>
      <c r="AK130" s="38">
        <f t="shared" si="369"/>
        <v>0</v>
      </c>
      <c r="AL130" s="38">
        <f t="shared" si="369"/>
        <v>0</v>
      </c>
      <c r="AM130" s="38">
        <f t="shared" si="369"/>
        <v>0</v>
      </c>
      <c r="AN130" s="38">
        <f t="shared" si="369"/>
        <v>0</v>
      </c>
      <c r="AO130" s="38">
        <f t="shared" si="369"/>
        <v>0</v>
      </c>
      <c r="AP130" s="38">
        <f t="shared" si="369"/>
        <v>0</v>
      </c>
      <c r="AQ130" s="38">
        <f t="shared" si="369"/>
        <v>0</v>
      </c>
      <c r="AR130" s="38">
        <f t="shared" si="369"/>
        <v>0</v>
      </c>
      <c r="AS130" s="38">
        <f t="shared" si="369"/>
        <v>0</v>
      </c>
      <c r="AT130" s="38">
        <f t="shared" si="369"/>
        <v>0</v>
      </c>
      <c r="AU130" s="38">
        <f t="shared" si="369"/>
        <v>0</v>
      </c>
      <c r="AV130" s="38">
        <f t="shared" si="369"/>
        <v>0</v>
      </c>
      <c r="AW130" s="38">
        <f t="shared" si="369"/>
        <v>0</v>
      </c>
      <c r="AX130" s="38">
        <f t="shared" si="369"/>
        <v>0</v>
      </c>
      <c r="AY130" s="38">
        <f t="shared" si="369"/>
        <v>0</v>
      </c>
      <c r="AZ130" s="38">
        <f t="shared" si="369"/>
        <v>0</v>
      </c>
      <c r="BA130" s="38">
        <f t="shared" si="369"/>
        <v>0</v>
      </c>
      <c r="BB130" s="38">
        <f t="shared" si="369"/>
        <v>0</v>
      </c>
      <c r="BC130" s="38">
        <f t="shared" si="369"/>
        <v>0</v>
      </c>
      <c r="BD130" s="38">
        <f t="shared" si="369"/>
        <v>0</v>
      </c>
      <c r="BE130" s="38">
        <f t="shared" si="369"/>
        <v>0</v>
      </c>
      <c r="BF130" s="38">
        <f t="shared" si="369"/>
        <v>0</v>
      </c>
      <c r="BG130" s="38">
        <f t="shared" si="369"/>
        <v>0</v>
      </c>
      <c r="BH130" s="38">
        <f t="shared" si="369"/>
        <v>0</v>
      </c>
      <c r="BI130" s="38">
        <f t="shared" si="369"/>
        <v>0</v>
      </c>
      <c r="BJ130" s="38">
        <f t="shared" si="369"/>
        <v>0</v>
      </c>
      <c r="BK130" s="38">
        <f t="shared" si="369"/>
        <v>0</v>
      </c>
      <c r="BL130" s="38">
        <f t="shared" si="369"/>
        <v>0</v>
      </c>
      <c r="BM130" s="38">
        <f t="shared" si="369"/>
        <v>0</v>
      </c>
      <c r="BN130" s="38">
        <f t="shared" si="369"/>
        <v>0</v>
      </c>
      <c r="BO130" s="38">
        <f t="shared" si="369"/>
        <v>0</v>
      </c>
      <c r="BP130" s="38">
        <f t="shared" si="369"/>
        <v>0</v>
      </c>
      <c r="BQ130" s="38">
        <f t="shared" si="369"/>
        <v>0</v>
      </c>
      <c r="BR130" s="38">
        <f t="shared" ref="BR130:EC130" si="370">SUMIF($C$148:$C$269,$A130,BS$148:BS$269)/BS$271</f>
        <v>0</v>
      </c>
      <c r="BS130" s="38">
        <f t="shared" si="370"/>
        <v>0</v>
      </c>
      <c r="BT130" s="38">
        <f t="shared" si="370"/>
        <v>0</v>
      </c>
      <c r="BU130" s="38">
        <f t="shared" si="370"/>
        <v>0</v>
      </c>
      <c r="BV130" s="38">
        <f t="shared" si="370"/>
        <v>0</v>
      </c>
      <c r="BW130" s="38">
        <f t="shared" si="370"/>
        <v>0</v>
      </c>
      <c r="BX130" s="38">
        <f t="shared" si="370"/>
        <v>0</v>
      </c>
      <c r="BY130" s="38">
        <f t="shared" si="370"/>
        <v>0</v>
      </c>
      <c r="BZ130" s="38">
        <f t="shared" si="370"/>
        <v>0</v>
      </c>
      <c r="CA130" s="38">
        <f t="shared" si="370"/>
        <v>0</v>
      </c>
      <c r="CB130" s="38">
        <f t="shared" si="370"/>
        <v>0</v>
      </c>
      <c r="CC130" s="38">
        <f t="shared" si="370"/>
        <v>0</v>
      </c>
      <c r="CD130" s="38">
        <f t="shared" si="370"/>
        <v>0</v>
      </c>
      <c r="CE130" s="38">
        <f t="shared" si="370"/>
        <v>0</v>
      </c>
      <c r="CF130" s="38">
        <f t="shared" si="370"/>
        <v>0</v>
      </c>
      <c r="CG130" s="38">
        <f t="shared" si="370"/>
        <v>0</v>
      </c>
      <c r="CH130" s="38">
        <f t="shared" si="370"/>
        <v>0</v>
      </c>
      <c r="CI130" s="38">
        <f t="shared" si="370"/>
        <v>0</v>
      </c>
      <c r="CJ130" s="38">
        <f t="shared" si="370"/>
        <v>0</v>
      </c>
      <c r="CK130" s="38">
        <f t="shared" si="370"/>
        <v>0</v>
      </c>
      <c r="CL130" s="38">
        <f t="shared" si="370"/>
        <v>0</v>
      </c>
      <c r="CM130" s="38">
        <f t="shared" si="370"/>
        <v>0</v>
      </c>
      <c r="CN130" s="38">
        <f t="shared" si="370"/>
        <v>0</v>
      </c>
      <c r="CO130" s="38">
        <f t="shared" si="370"/>
        <v>0</v>
      </c>
      <c r="CP130" s="38">
        <f t="shared" si="370"/>
        <v>0</v>
      </c>
      <c r="CQ130" s="38">
        <f t="shared" si="370"/>
        <v>0</v>
      </c>
      <c r="CR130" s="38">
        <f t="shared" si="370"/>
        <v>0</v>
      </c>
      <c r="CS130" s="38">
        <f t="shared" si="370"/>
        <v>0</v>
      </c>
      <c r="CT130" s="38">
        <f t="shared" si="370"/>
        <v>0</v>
      </c>
      <c r="CU130" s="38">
        <f t="shared" si="370"/>
        <v>0</v>
      </c>
      <c r="CV130" s="38">
        <f t="shared" si="370"/>
        <v>0</v>
      </c>
      <c r="CW130" s="38">
        <f t="shared" si="370"/>
        <v>0</v>
      </c>
      <c r="CX130" s="38">
        <f t="shared" si="370"/>
        <v>0</v>
      </c>
      <c r="CY130" s="38">
        <f t="shared" si="370"/>
        <v>0</v>
      </c>
      <c r="CZ130" s="38">
        <f t="shared" si="370"/>
        <v>0</v>
      </c>
      <c r="DA130" s="38">
        <f t="shared" si="370"/>
        <v>0</v>
      </c>
      <c r="DB130" s="38">
        <f t="shared" si="370"/>
        <v>0</v>
      </c>
      <c r="DC130" s="38">
        <f t="shared" si="370"/>
        <v>0</v>
      </c>
      <c r="DD130" s="38">
        <f t="shared" si="370"/>
        <v>0</v>
      </c>
      <c r="DE130" s="38">
        <f t="shared" si="370"/>
        <v>0</v>
      </c>
      <c r="DF130" s="38">
        <f t="shared" si="370"/>
        <v>0</v>
      </c>
      <c r="DG130" s="38">
        <f t="shared" si="370"/>
        <v>0</v>
      </c>
      <c r="DH130" s="38">
        <f t="shared" si="370"/>
        <v>0</v>
      </c>
      <c r="DI130" s="38">
        <f t="shared" si="370"/>
        <v>0</v>
      </c>
      <c r="DJ130" s="38">
        <f t="shared" si="370"/>
        <v>0</v>
      </c>
      <c r="DK130" s="38">
        <f t="shared" si="370"/>
        <v>0</v>
      </c>
      <c r="DL130" s="38">
        <f t="shared" si="370"/>
        <v>0</v>
      </c>
      <c r="DM130" s="38">
        <f t="shared" si="370"/>
        <v>0</v>
      </c>
      <c r="DN130" s="38">
        <f t="shared" si="370"/>
        <v>0</v>
      </c>
      <c r="DO130" s="38">
        <f t="shared" si="370"/>
        <v>0</v>
      </c>
      <c r="DP130" s="38">
        <f t="shared" si="370"/>
        <v>0</v>
      </c>
      <c r="DQ130" s="38">
        <f t="shared" si="370"/>
        <v>0</v>
      </c>
      <c r="DR130" s="38">
        <f t="shared" si="370"/>
        <v>0</v>
      </c>
      <c r="DS130" s="38">
        <f t="shared" si="370"/>
        <v>0</v>
      </c>
      <c r="DT130" s="38">
        <f t="shared" si="370"/>
        <v>0</v>
      </c>
      <c r="DU130" s="38">
        <f t="shared" si="370"/>
        <v>0</v>
      </c>
      <c r="DV130" s="38">
        <f t="shared" si="370"/>
        <v>0</v>
      </c>
      <c r="DW130" s="38">
        <f t="shared" si="370"/>
        <v>0</v>
      </c>
      <c r="DX130" s="38">
        <f t="shared" si="370"/>
        <v>0</v>
      </c>
      <c r="DY130" s="38">
        <f t="shared" si="370"/>
        <v>0</v>
      </c>
      <c r="DZ130" s="38">
        <f t="shared" si="370"/>
        <v>0</v>
      </c>
      <c r="EA130" s="38">
        <f t="shared" si="370"/>
        <v>0</v>
      </c>
      <c r="EB130" s="38">
        <f t="shared" si="370"/>
        <v>0</v>
      </c>
      <c r="EC130" s="38">
        <f t="shared" si="370"/>
        <v>0</v>
      </c>
      <c r="ED130" s="38">
        <f t="shared" ref="ED130:EK130" si="371">SUMIF($C$148:$C$269,$A130,EE$148:EE$269)/EE$271</f>
        <v>0</v>
      </c>
      <c r="EE130" s="38">
        <f t="shared" si="371"/>
        <v>0</v>
      </c>
      <c r="EF130" s="38">
        <f t="shared" si="371"/>
        <v>0</v>
      </c>
      <c r="EG130" s="38">
        <f t="shared" si="371"/>
        <v>0</v>
      </c>
      <c r="EH130" s="38">
        <f t="shared" si="371"/>
        <v>0</v>
      </c>
      <c r="EI130" s="38">
        <f t="shared" si="371"/>
        <v>0</v>
      </c>
      <c r="EJ130" s="38">
        <f t="shared" si="371"/>
        <v>0</v>
      </c>
      <c r="EK130" s="38">
        <f t="shared" si="371"/>
        <v>0</v>
      </c>
    </row>
    <row r="131" spans="1:141">
      <c r="A131" s="36" t="s">
        <v>79</v>
      </c>
      <c r="B131" s="37" t="s">
        <v>148</v>
      </c>
      <c r="C131" s="38">
        <f t="shared" si="259"/>
        <v>2.7720174528039119E-3</v>
      </c>
      <c r="D131" s="38">
        <f t="shared" ref="D131:E131" si="372">SUMIF($C$148:$C$269,$A131,E$148:E$269)/E$271</f>
        <v>3.7751485325241605E-3</v>
      </c>
      <c r="E131" s="38">
        <f t="shared" si="372"/>
        <v>1.7735328341487259E-4</v>
      </c>
      <c r="F131" s="38">
        <f t="shared" ref="F131:BQ131" si="373">SUMIF($C$148:$C$269,$A131,G$148:G$269)/G$271</f>
        <v>4.4684755354466371E-3</v>
      </c>
      <c r="G131" s="38">
        <f t="shared" si="373"/>
        <v>0</v>
      </c>
      <c r="H131" s="38">
        <f t="shared" si="373"/>
        <v>1.3184571563615557E-3</v>
      </c>
      <c r="I131" s="38">
        <f t="shared" si="373"/>
        <v>7.5956087886690504E-2</v>
      </c>
      <c r="J131" s="38">
        <f t="shared" si="373"/>
        <v>0.14000311348658606</v>
      </c>
      <c r="K131" s="38">
        <f t="shared" si="373"/>
        <v>4.8384934995308937E-2</v>
      </c>
      <c r="L131" s="38">
        <f t="shared" si="373"/>
        <v>0.12449863242316073</v>
      </c>
      <c r="M131" s="38">
        <f t="shared" si="373"/>
        <v>0.14248772548077651</v>
      </c>
      <c r="N131" s="38">
        <f t="shared" si="373"/>
        <v>6.846914346856614E-2</v>
      </c>
      <c r="O131" s="38">
        <f t="shared" si="373"/>
        <v>5.6359393232205367E-2</v>
      </c>
      <c r="P131" s="38">
        <f t="shared" si="373"/>
        <v>1</v>
      </c>
      <c r="Q131" s="38">
        <f t="shared" si="373"/>
        <v>0.18487234336746727</v>
      </c>
      <c r="R131" s="38">
        <f t="shared" si="373"/>
        <v>0.22041275165767943</v>
      </c>
      <c r="S131" s="38">
        <f t="shared" si="373"/>
        <v>0.11055099500923982</v>
      </c>
      <c r="T131" s="38">
        <f t="shared" si="373"/>
        <v>9.2476117356185938E-2</v>
      </c>
      <c r="U131" s="38">
        <f t="shared" si="373"/>
        <v>7.0358525500757454E-2</v>
      </c>
      <c r="V131" s="38">
        <f t="shared" si="373"/>
        <v>0.1202692199284244</v>
      </c>
      <c r="W131" s="38">
        <f t="shared" si="373"/>
        <v>7.1782399475589592E-2</v>
      </c>
      <c r="X131" s="38">
        <f t="shared" si="373"/>
        <v>0.13835167251417263</v>
      </c>
      <c r="Y131" s="38">
        <f t="shared" si="373"/>
        <v>0.581467426387825</v>
      </c>
      <c r="Z131" s="38">
        <f t="shared" si="373"/>
        <v>0.25379710918983878</v>
      </c>
      <c r="AA131" s="38">
        <f t="shared" si="373"/>
        <v>0.33597718471210181</v>
      </c>
      <c r="AB131" s="38">
        <f t="shared" si="373"/>
        <v>0.16970784213223988</v>
      </c>
      <c r="AC131" s="38">
        <f t="shared" si="373"/>
        <v>0.3856391261790354</v>
      </c>
      <c r="AD131" s="38">
        <f t="shared" si="373"/>
        <v>0.41134581385177382</v>
      </c>
      <c r="AE131" s="38">
        <f t="shared" si="373"/>
        <v>0.44464834966011013</v>
      </c>
      <c r="AF131" s="38">
        <f t="shared" si="373"/>
        <v>0.74722362327479486</v>
      </c>
      <c r="AG131" s="38">
        <f t="shared" si="373"/>
        <v>0.53887114721505558</v>
      </c>
      <c r="AH131" s="38">
        <f t="shared" si="373"/>
        <v>0.14168297696484042</v>
      </c>
      <c r="AI131" s="38">
        <f t="shared" si="373"/>
        <v>0.14251511503567754</v>
      </c>
      <c r="AJ131" s="38">
        <f t="shared" si="373"/>
        <v>0.13286788016955794</v>
      </c>
      <c r="AK131" s="38">
        <f t="shared" si="373"/>
        <v>0.29944599513018688</v>
      </c>
      <c r="AL131" s="38">
        <f t="shared" si="373"/>
        <v>0.23211331925502551</v>
      </c>
      <c r="AM131" s="38">
        <f t="shared" si="373"/>
        <v>0.46583071731051257</v>
      </c>
      <c r="AN131" s="38">
        <f t="shared" si="373"/>
        <v>0.27707704482901102</v>
      </c>
      <c r="AO131" s="38">
        <f t="shared" si="373"/>
        <v>0.32980312675439849</v>
      </c>
      <c r="AP131" s="38">
        <f t="shared" si="373"/>
        <v>0.20051747181320753</v>
      </c>
      <c r="AQ131" s="38">
        <f t="shared" si="373"/>
        <v>0.32434787419435146</v>
      </c>
      <c r="AR131" s="38">
        <f t="shared" si="373"/>
        <v>0.26742855130394971</v>
      </c>
      <c r="AS131" s="38">
        <f t="shared" si="373"/>
        <v>0.1350855205792503</v>
      </c>
      <c r="AT131" s="38">
        <f t="shared" si="373"/>
        <v>0.1144930037976483</v>
      </c>
      <c r="AU131" s="38">
        <f t="shared" si="373"/>
        <v>9.2660960461528982E-2</v>
      </c>
      <c r="AV131" s="38">
        <f t="shared" si="373"/>
        <v>0.20403511202347518</v>
      </c>
      <c r="AW131" s="38">
        <f t="shared" si="373"/>
        <v>0.43266707046234604</v>
      </c>
      <c r="AX131" s="38">
        <f t="shared" si="373"/>
        <v>0.41658911322473385</v>
      </c>
      <c r="AY131" s="38">
        <f t="shared" si="373"/>
        <v>0.30300870876594055</v>
      </c>
      <c r="AZ131" s="38">
        <f t="shared" si="373"/>
        <v>0.46478373075868279</v>
      </c>
      <c r="BA131" s="38">
        <f t="shared" si="373"/>
        <v>0.11824746387629925</v>
      </c>
      <c r="BB131" s="38">
        <f t="shared" si="373"/>
        <v>0.12811151150358374</v>
      </c>
      <c r="BC131" s="38">
        <f t="shared" si="373"/>
        <v>0.11232565382046059</v>
      </c>
      <c r="BD131" s="38">
        <f t="shared" si="373"/>
        <v>0.22916640423137086</v>
      </c>
      <c r="BE131" s="38">
        <f t="shared" si="373"/>
        <v>0.34537802093480885</v>
      </c>
      <c r="BF131" s="38">
        <f t="shared" si="373"/>
        <v>0.63952813089424954</v>
      </c>
      <c r="BG131" s="38">
        <f t="shared" si="373"/>
        <v>0.23440956381838934</v>
      </c>
      <c r="BH131" s="38">
        <f t="shared" si="373"/>
        <v>0.13908529075078568</v>
      </c>
      <c r="BI131" s="38">
        <f t="shared" si="373"/>
        <v>0.46578604963514153</v>
      </c>
      <c r="BJ131" s="38">
        <f t="shared" si="373"/>
        <v>0.4846178099009712</v>
      </c>
      <c r="BK131" s="38">
        <f t="shared" si="373"/>
        <v>0.5856058957057122</v>
      </c>
      <c r="BL131" s="38">
        <f t="shared" si="373"/>
        <v>0.11504864949450352</v>
      </c>
      <c r="BM131" s="38">
        <f t="shared" si="373"/>
        <v>0.57355259367880806</v>
      </c>
      <c r="BN131" s="38">
        <f t="shared" si="373"/>
        <v>0.31017048674409237</v>
      </c>
      <c r="BO131" s="38">
        <f t="shared" si="373"/>
        <v>0.63078580971667664</v>
      </c>
      <c r="BP131" s="38">
        <f t="shared" si="373"/>
        <v>0.6694126249890644</v>
      </c>
      <c r="BQ131" s="38">
        <f t="shared" si="373"/>
        <v>0.54245291921620731</v>
      </c>
      <c r="BR131" s="38">
        <f t="shared" ref="BR131:EC131" si="374">SUMIF($C$148:$C$269,$A131,BS$148:BS$269)/BS$271</f>
        <v>0.49654035128587631</v>
      </c>
      <c r="BS131" s="38">
        <f t="shared" si="374"/>
        <v>0.53262741433874339</v>
      </c>
      <c r="BT131" s="38">
        <f t="shared" si="374"/>
        <v>0.54988593186117862</v>
      </c>
      <c r="BU131" s="38">
        <f t="shared" si="374"/>
        <v>0.51410460960906756</v>
      </c>
      <c r="BV131" s="38">
        <f t="shared" si="374"/>
        <v>9.9682051327916424E-2</v>
      </c>
      <c r="BW131" s="38">
        <f t="shared" si="374"/>
        <v>0.31708832315541807</v>
      </c>
      <c r="BX131" s="38">
        <f t="shared" si="374"/>
        <v>0</v>
      </c>
      <c r="BY131" s="38">
        <f t="shared" si="374"/>
        <v>0.12964662339523242</v>
      </c>
      <c r="BZ131" s="38">
        <f t="shared" si="374"/>
        <v>7.1287801938709788E-2</v>
      </c>
      <c r="CA131" s="38">
        <f t="shared" si="374"/>
        <v>4.6181953513550089E-2</v>
      </c>
      <c r="CB131" s="38">
        <f t="shared" si="374"/>
        <v>0.18409244469084043</v>
      </c>
      <c r="CC131" s="38">
        <f t="shared" si="374"/>
        <v>6.5379570421380553E-2</v>
      </c>
      <c r="CD131" s="38">
        <f t="shared" si="374"/>
        <v>7.3622661392150346E-2</v>
      </c>
      <c r="CE131" s="38">
        <f t="shared" si="374"/>
        <v>8.1946011322173773E-2</v>
      </c>
      <c r="CF131" s="38">
        <f t="shared" si="374"/>
        <v>3.0843086191208308E-2</v>
      </c>
      <c r="CG131" s="38">
        <f t="shared" si="374"/>
        <v>7.9635922432174419E-2</v>
      </c>
      <c r="CH131" s="38">
        <f t="shared" si="374"/>
        <v>4.0692671180831322E-2</v>
      </c>
      <c r="CI131" s="38">
        <f t="shared" si="374"/>
        <v>3.6036866390337437E-2</v>
      </c>
      <c r="CJ131" s="38">
        <f t="shared" si="374"/>
        <v>4.7190394690427351E-2</v>
      </c>
      <c r="CK131" s="38">
        <f t="shared" si="374"/>
        <v>4.3253948882457545E-2</v>
      </c>
      <c r="CL131" s="38">
        <f t="shared" si="374"/>
        <v>3.6365871083217469E-2</v>
      </c>
      <c r="CM131" s="38">
        <f t="shared" si="374"/>
        <v>7.1391003031990599E-2</v>
      </c>
      <c r="CN131" s="38">
        <f t="shared" si="374"/>
        <v>0</v>
      </c>
      <c r="CO131" s="38">
        <f t="shared" si="374"/>
        <v>0</v>
      </c>
      <c r="CP131" s="38">
        <f t="shared" si="374"/>
        <v>1.6944600942833215E-2</v>
      </c>
      <c r="CQ131" s="38">
        <f t="shared" si="374"/>
        <v>3.59526990282674E-2</v>
      </c>
      <c r="CR131" s="38">
        <f t="shared" si="374"/>
        <v>1.0679764491042473E-3</v>
      </c>
      <c r="CS131" s="38">
        <f t="shared" si="374"/>
        <v>3.3078643309727915E-3</v>
      </c>
      <c r="CT131" s="38">
        <f t="shared" si="374"/>
        <v>0</v>
      </c>
      <c r="CU131" s="38">
        <f t="shared" si="374"/>
        <v>0</v>
      </c>
      <c r="CV131" s="38">
        <f t="shared" si="374"/>
        <v>0</v>
      </c>
      <c r="CW131" s="38">
        <f t="shared" si="374"/>
        <v>1.7801188428185233E-2</v>
      </c>
      <c r="CX131" s="38">
        <f t="shared" si="374"/>
        <v>6.485571435827954E-2</v>
      </c>
      <c r="CY131" s="38">
        <f t="shared" si="374"/>
        <v>9.5250277527787037E-4</v>
      </c>
      <c r="CZ131" s="38">
        <f t="shared" si="374"/>
        <v>1.8717930187179303E-3</v>
      </c>
      <c r="DA131" s="38">
        <f t="shared" si="374"/>
        <v>6.4310571090929274E-4</v>
      </c>
      <c r="DB131" s="38">
        <f t="shared" si="374"/>
        <v>6.5859883098707498E-4</v>
      </c>
      <c r="DC131" s="38">
        <f t="shared" si="374"/>
        <v>5.0960677639281041E-4</v>
      </c>
      <c r="DD131" s="38">
        <f t="shared" si="374"/>
        <v>0</v>
      </c>
      <c r="DE131" s="38">
        <f t="shared" si="374"/>
        <v>0</v>
      </c>
      <c r="DF131" s="38">
        <f t="shared" si="374"/>
        <v>0</v>
      </c>
      <c r="DG131" s="38">
        <f t="shared" si="374"/>
        <v>0</v>
      </c>
      <c r="DH131" s="38">
        <f t="shared" si="374"/>
        <v>0.18279514431786012</v>
      </c>
      <c r="DI131" s="38">
        <f t="shared" si="374"/>
        <v>0.17672717291172355</v>
      </c>
      <c r="DJ131" s="38">
        <f t="shared" si="374"/>
        <v>1.7533563733055115E-3</v>
      </c>
      <c r="DK131" s="38">
        <f t="shared" si="374"/>
        <v>0.2694243196169317</v>
      </c>
      <c r="DL131" s="38">
        <f t="shared" si="374"/>
        <v>0.21659796632256675</v>
      </c>
      <c r="DM131" s="38">
        <f t="shared" si="374"/>
        <v>4.871446404402016E-3</v>
      </c>
      <c r="DN131" s="38">
        <f t="shared" si="374"/>
        <v>1</v>
      </c>
      <c r="DO131" s="38">
        <f t="shared" si="374"/>
        <v>0.52918213540255887</v>
      </c>
      <c r="DP131" s="38">
        <f t="shared" si="374"/>
        <v>0.67587494470081622</v>
      </c>
      <c r="DQ131" s="38">
        <f t="shared" si="374"/>
        <v>0.2759564832356205</v>
      </c>
      <c r="DR131" s="38">
        <f t="shared" si="374"/>
        <v>0.10105493754584828</v>
      </c>
      <c r="DS131" s="38">
        <f t="shared" si="374"/>
        <v>0.11492673210062979</v>
      </c>
      <c r="DT131" s="38">
        <f t="shared" si="374"/>
        <v>6.1125593209010093E-2</v>
      </c>
      <c r="DU131" s="38">
        <f t="shared" si="374"/>
        <v>4.1384114236545045E-3</v>
      </c>
      <c r="DV131" s="38">
        <f t="shared" si="374"/>
        <v>1.989220368798388E-3</v>
      </c>
      <c r="DW131" s="38">
        <f t="shared" si="374"/>
        <v>0</v>
      </c>
      <c r="DX131" s="38">
        <f t="shared" si="374"/>
        <v>9.9585016027467377E-3</v>
      </c>
      <c r="DY131" s="38">
        <f t="shared" si="374"/>
        <v>7.4027361158154233E-3</v>
      </c>
      <c r="DZ131" s="38">
        <f t="shared" si="374"/>
        <v>1.4533018949704398E-2</v>
      </c>
      <c r="EA131" s="38">
        <f t="shared" si="374"/>
        <v>9.9871296978008076E-3</v>
      </c>
      <c r="EB131" s="38">
        <f t="shared" si="374"/>
        <v>2.9348860155409578E-2</v>
      </c>
      <c r="EC131" s="38">
        <f t="shared" si="374"/>
        <v>4.41235481703957E-4</v>
      </c>
      <c r="ED131" s="38">
        <f t="shared" ref="ED131:EK131" si="375">SUMIF($C$148:$C$269,$A131,EE$148:EE$269)/EE$271</f>
        <v>0</v>
      </c>
      <c r="EE131" s="38">
        <f t="shared" si="375"/>
        <v>0</v>
      </c>
      <c r="EF131" s="38">
        <f t="shared" si="375"/>
        <v>0</v>
      </c>
      <c r="EG131" s="38">
        <f t="shared" si="375"/>
        <v>2.0819272855873412E-4</v>
      </c>
      <c r="EH131" s="38">
        <f t="shared" si="375"/>
        <v>7.6104317147011845E-3</v>
      </c>
      <c r="EI131" s="38">
        <f t="shared" si="375"/>
        <v>1.1581399437412095E-2</v>
      </c>
      <c r="EJ131" s="38">
        <f t="shared" si="375"/>
        <v>0</v>
      </c>
      <c r="EK131" s="38">
        <f t="shared" si="375"/>
        <v>0</v>
      </c>
    </row>
    <row r="132" spans="1:141">
      <c r="A132" s="36" t="s">
        <v>80</v>
      </c>
      <c r="B132" s="37" t="s">
        <v>149</v>
      </c>
      <c r="C132" s="38">
        <f t="shared" si="259"/>
        <v>0</v>
      </c>
      <c r="D132" s="38">
        <f t="shared" ref="D132:E132" si="376">SUMIF($C$148:$C$269,$A132,E$148:E$269)/E$271</f>
        <v>0</v>
      </c>
      <c r="E132" s="38">
        <f t="shared" si="376"/>
        <v>0</v>
      </c>
      <c r="F132" s="38">
        <f t="shared" ref="F132:BQ132" si="377">SUMIF($C$148:$C$269,$A132,G$148:G$269)/G$271</f>
        <v>0</v>
      </c>
      <c r="G132" s="38">
        <f t="shared" si="377"/>
        <v>0</v>
      </c>
      <c r="H132" s="38">
        <f t="shared" si="377"/>
        <v>0</v>
      </c>
      <c r="I132" s="38">
        <f t="shared" si="377"/>
        <v>0</v>
      </c>
      <c r="J132" s="38">
        <f t="shared" si="377"/>
        <v>0</v>
      </c>
      <c r="K132" s="38">
        <f t="shared" si="377"/>
        <v>0</v>
      </c>
      <c r="L132" s="38">
        <f t="shared" si="377"/>
        <v>0</v>
      </c>
      <c r="M132" s="38">
        <f t="shared" si="377"/>
        <v>0</v>
      </c>
      <c r="N132" s="38">
        <f t="shared" si="377"/>
        <v>0</v>
      </c>
      <c r="O132" s="38">
        <f t="shared" si="377"/>
        <v>0</v>
      </c>
      <c r="P132" s="38">
        <f t="shared" si="377"/>
        <v>0</v>
      </c>
      <c r="Q132" s="38">
        <f t="shared" si="377"/>
        <v>0</v>
      </c>
      <c r="R132" s="38">
        <f t="shared" si="377"/>
        <v>0</v>
      </c>
      <c r="S132" s="38">
        <f t="shared" si="377"/>
        <v>0</v>
      </c>
      <c r="T132" s="38">
        <f t="shared" si="377"/>
        <v>0</v>
      </c>
      <c r="U132" s="38">
        <f t="shared" si="377"/>
        <v>0</v>
      </c>
      <c r="V132" s="38">
        <f t="shared" si="377"/>
        <v>0</v>
      </c>
      <c r="W132" s="38">
        <f t="shared" si="377"/>
        <v>0</v>
      </c>
      <c r="X132" s="38">
        <f t="shared" si="377"/>
        <v>0</v>
      </c>
      <c r="Y132" s="38">
        <f t="shared" si="377"/>
        <v>0</v>
      </c>
      <c r="Z132" s="38">
        <f t="shared" si="377"/>
        <v>0</v>
      </c>
      <c r="AA132" s="38">
        <f t="shared" si="377"/>
        <v>0</v>
      </c>
      <c r="AB132" s="38">
        <f t="shared" si="377"/>
        <v>0</v>
      </c>
      <c r="AC132" s="38">
        <f t="shared" si="377"/>
        <v>0</v>
      </c>
      <c r="AD132" s="38">
        <f t="shared" si="377"/>
        <v>0</v>
      </c>
      <c r="AE132" s="38">
        <f t="shared" si="377"/>
        <v>0</v>
      </c>
      <c r="AF132" s="38">
        <f t="shared" si="377"/>
        <v>0</v>
      </c>
      <c r="AG132" s="38">
        <f t="shared" si="377"/>
        <v>0</v>
      </c>
      <c r="AH132" s="38">
        <f t="shared" si="377"/>
        <v>0</v>
      </c>
      <c r="AI132" s="38">
        <f t="shared" si="377"/>
        <v>0</v>
      </c>
      <c r="AJ132" s="38">
        <f t="shared" si="377"/>
        <v>0</v>
      </c>
      <c r="AK132" s="38">
        <f t="shared" si="377"/>
        <v>0</v>
      </c>
      <c r="AL132" s="38">
        <f t="shared" si="377"/>
        <v>0</v>
      </c>
      <c r="AM132" s="38">
        <f t="shared" si="377"/>
        <v>0</v>
      </c>
      <c r="AN132" s="38">
        <f t="shared" si="377"/>
        <v>0</v>
      </c>
      <c r="AO132" s="38">
        <f t="shared" si="377"/>
        <v>0</v>
      </c>
      <c r="AP132" s="38">
        <f t="shared" si="377"/>
        <v>0</v>
      </c>
      <c r="AQ132" s="38">
        <f t="shared" si="377"/>
        <v>0</v>
      </c>
      <c r="AR132" s="38">
        <f t="shared" si="377"/>
        <v>0</v>
      </c>
      <c r="AS132" s="38">
        <f t="shared" si="377"/>
        <v>0</v>
      </c>
      <c r="AT132" s="38">
        <f t="shared" si="377"/>
        <v>0</v>
      </c>
      <c r="AU132" s="38">
        <f t="shared" si="377"/>
        <v>0</v>
      </c>
      <c r="AV132" s="38">
        <f t="shared" si="377"/>
        <v>0</v>
      </c>
      <c r="AW132" s="38">
        <f t="shared" si="377"/>
        <v>0</v>
      </c>
      <c r="AX132" s="38">
        <f t="shared" si="377"/>
        <v>0</v>
      </c>
      <c r="AY132" s="38">
        <f t="shared" si="377"/>
        <v>0</v>
      </c>
      <c r="AZ132" s="38">
        <f t="shared" si="377"/>
        <v>0</v>
      </c>
      <c r="BA132" s="38">
        <f t="shared" si="377"/>
        <v>0</v>
      </c>
      <c r="BB132" s="38">
        <f t="shared" si="377"/>
        <v>0</v>
      </c>
      <c r="BC132" s="38">
        <f t="shared" si="377"/>
        <v>0</v>
      </c>
      <c r="BD132" s="38">
        <f t="shared" si="377"/>
        <v>0</v>
      </c>
      <c r="BE132" s="38">
        <f t="shared" si="377"/>
        <v>0</v>
      </c>
      <c r="BF132" s="38">
        <f t="shared" si="377"/>
        <v>0</v>
      </c>
      <c r="BG132" s="38">
        <f t="shared" si="377"/>
        <v>0</v>
      </c>
      <c r="BH132" s="38">
        <f t="shared" si="377"/>
        <v>0</v>
      </c>
      <c r="BI132" s="38">
        <f t="shared" si="377"/>
        <v>0</v>
      </c>
      <c r="BJ132" s="38">
        <f t="shared" si="377"/>
        <v>0</v>
      </c>
      <c r="BK132" s="38">
        <f t="shared" si="377"/>
        <v>0</v>
      </c>
      <c r="BL132" s="38">
        <f t="shared" si="377"/>
        <v>0</v>
      </c>
      <c r="BM132" s="38">
        <f t="shared" si="377"/>
        <v>0</v>
      </c>
      <c r="BN132" s="38">
        <f t="shared" si="377"/>
        <v>0</v>
      </c>
      <c r="BO132" s="38">
        <f t="shared" si="377"/>
        <v>0</v>
      </c>
      <c r="BP132" s="38">
        <f t="shared" si="377"/>
        <v>0</v>
      </c>
      <c r="BQ132" s="38">
        <f t="shared" si="377"/>
        <v>0</v>
      </c>
      <c r="BR132" s="38">
        <f t="shared" ref="BR132:EC132" si="378">SUMIF($C$148:$C$269,$A132,BS$148:BS$269)/BS$271</f>
        <v>0</v>
      </c>
      <c r="BS132" s="38">
        <f t="shared" si="378"/>
        <v>0</v>
      </c>
      <c r="BT132" s="38">
        <f t="shared" si="378"/>
        <v>0</v>
      </c>
      <c r="BU132" s="38">
        <f t="shared" si="378"/>
        <v>0</v>
      </c>
      <c r="BV132" s="38">
        <f t="shared" si="378"/>
        <v>0</v>
      </c>
      <c r="BW132" s="38">
        <f t="shared" si="378"/>
        <v>0</v>
      </c>
      <c r="BX132" s="38">
        <f t="shared" si="378"/>
        <v>0</v>
      </c>
      <c r="BY132" s="38">
        <f t="shared" si="378"/>
        <v>0</v>
      </c>
      <c r="BZ132" s="38">
        <f t="shared" si="378"/>
        <v>0</v>
      </c>
      <c r="CA132" s="38">
        <f t="shared" si="378"/>
        <v>0</v>
      </c>
      <c r="CB132" s="38">
        <f t="shared" si="378"/>
        <v>0</v>
      </c>
      <c r="CC132" s="38">
        <f t="shared" si="378"/>
        <v>0</v>
      </c>
      <c r="CD132" s="38">
        <f t="shared" si="378"/>
        <v>0</v>
      </c>
      <c r="CE132" s="38">
        <f t="shared" si="378"/>
        <v>0</v>
      </c>
      <c r="CF132" s="38">
        <f t="shared" si="378"/>
        <v>0</v>
      </c>
      <c r="CG132" s="38">
        <f t="shared" si="378"/>
        <v>0</v>
      </c>
      <c r="CH132" s="38">
        <f t="shared" si="378"/>
        <v>0</v>
      </c>
      <c r="CI132" s="38">
        <f t="shared" si="378"/>
        <v>0</v>
      </c>
      <c r="CJ132" s="38">
        <f t="shared" si="378"/>
        <v>0</v>
      </c>
      <c r="CK132" s="38">
        <f t="shared" si="378"/>
        <v>0</v>
      </c>
      <c r="CL132" s="38">
        <f t="shared" si="378"/>
        <v>0</v>
      </c>
      <c r="CM132" s="38">
        <f t="shared" si="378"/>
        <v>0</v>
      </c>
      <c r="CN132" s="38">
        <f t="shared" si="378"/>
        <v>0</v>
      </c>
      <c r="CO132" s="38">
        <f t="shared" si="378"/>
        <v>0</v>
      </c>
      <c r="CP132" s="38">
        <f t="shared" si="378"/>
        <v>0</v>
      </c>
      <c r="CQ132" s="38">
        <f t="shared" si="378"/>
        <v>0</v>
      </c>
      <c r="CR132" s="38">
        <f t="shared" si="378"/>
        <v>0</v>
      </c>
      <c r="CS132" s="38">
        <f t="shared" si="378"/>
        <v>0</v>
      </c>
      <c r="CT132" s="38">
        <f t="shared" si="378"/>
        <v>0</v>
      </c>
      <c r="CU132" s="38">
        <f t="shared" si="378"/>
        <v>0</v>
      </c>
      <c r="CV132" s="38">
        <f t="shared" si="378"/>
        <v>0</v>
      </c>
      <c r="CW132" s="38">
        <f t="shared" si="378"/>
        <v>0</v>
      </c>
      <c r="CX132" s="38">
        <f t="shared" si="378"/>
        <v>0</v>
      </c>
      <c r="CY132" s="38">
        <f t="shared" si="378"/>
        <v>0</v>
      </c>
      <c r="CZ132" s="38">
        <f t="shared" si="378"/>
        <v>0</v>
      </c>
      <c r="DA132" s="38">
        <f t="shared" si="378"/>
        <v>0</v>
      </c>
      <c r="DB132" s="38">
        <f t="shared" si="378"/>
        <v>0</v>
      </c>
      <c r="DC132" s="38">
        <f t="shared" si="378"/>
        <v>0</v>
      </c>
      <c r="DD132" s="38">
        <f t="shared" si="378"/>
        <v>0</v>
      </c>
      <c r="DE132" s="38">
        <f t="shared" si="378"/>
        <v>0</v>
      </c>
      <c r="DF132" s="38">
        <f t="shared" si="378"/>
        <v>0</v>
      </c>
      <c r="DG132" s="38">
        <f t="shared" si="378"/>
        <v>0</v>
      </c>
      <c r="DH132" s="38">
        <f t="shared" si="378"/>
        <v>0</v>
      </c>
      <c r="DI132" s="38">
        <f t="shared" si="378"/>
        <v>0</v>
      </c>
      <c r="DJ132" s="38">
        <f t="shared" si="378"/>
        <v>0</v>
      </c>
      <c r="DK132" s="38">
        <f t="shared" si="378"/>
        <v>0</v>
      </c>
      <c r="DL132" s="38">
        <f t="shared" si="378"/>
        <v>0</v>
      </c>
      <c r="DM132" s="38">
        <f t="shared" si="378"/>
        <v>0</v>
      </c>
      <c r="DN132" s="38">
        <f t="shared" si="378"/>
        <v>0</v>
      </c>
      <c r="DO132" s="38">
        <f t="shared" si="378"/>
        <v>0</v>
      </c>
      <c r="DP132" s="38">
        <f t="shared" si="378"/>
        <v>0</v>
      </c>
      <c r="DQ132" s="38">
        <f t="shared" si="378"/>
        <v>0</v>
      </c>
      <c r="DR132" s="38">
        <f t="shared" si="378"/>
        <v>0</v>
      </c>
      <c r="DS132" s="38">
        <f t="shared" si="378"/>
        <v>0</v>
      </c>
      <c r="DT132" s="38">
        <f t="shared" si="378"/>
        <v>0</v>
      </c>
      <c r="DU132" s="38">
        <f t="shared" si="378"/>
        <v>0</v>
      </c>
      <c r="DV132" s="38">
        <f t="shared" si="378"/>
        <v>0</v>
      </c>
      <c r="DW132" s="38">
        <f t="shared" si="378"/>
        <v>0</v>
      </c>
      <c r="DX132" s="38">
        <f t="shared" si="378"/>
        <v>0</v>
      </c>
      <c r="DY132" s="38">
        <f t="shared" si="378"/>
        <v>0</v>
      </c>
      <c r="DZ132" s="38">
        <f t="shared" si="378"/>
        <v>0</v>
      </c>
      <c r="EA132" s="38">
        <f t="shared" si="378"/>
        <v>0</v>
      </c>
      <c r="EB132" s="38">
        <f t="shared" si="378"/>
        <v>0</v>
      </c>
      <c r="EC132" s="38">
        <f t="shared" si="378"/>
        <v>0</v>
      </c>
      <c r="ED132" s="38">
        <f t="shared" ref="ED132:EK132" si="379">SUMIF($C$148:$C$269,$A132,EE$148:EE$269)/EE$271</f>
        <v>0</v>
      </c>
      <c r="EE132" s="38">
        <f t="shared" si="379"/>
        <v>0</v>
      </c>
      <c r="EF132" s="38">
        <f t="shared" si="379"/>
        <v>0</v>
      </c>
      <c r="EG132" s="38">
        <f t="shared" si="379"/>
        <v>0</v>
      </c>
      <c r="EH132" s="38">
        <f t="shared" si="379"/>
        <v>0</v>
      </c>
      <c r="EI132" s="38">
        <f t="shared" si="379"/>
        <v>0</v>
      </c>
      <c r="EJ132" s="38">
        <f t="shared" si="379"/>
        <v>0</v>
      </c>
      <c r="EK132" s="38">
        <f t="shared" si="379"/>
        <v>0</v>
      </c>
    </row>
    <row r="133" spans="1:141">
      <c r="A133" s="36" t="s">
        <v>81</v>
      </c>
      <c r="B133" s="37" t="s">
        <v>150</v>
      </c>
      <c r="C133" s="38">
        <f t="shared" si="259"/>
        <v>0</v>
      </c>
      <c r="D133" s="38">
        <f t="shared" ref="D133:E133" si="380">SUMIF($C$148:$C$269,$A133,E$148:E$269)/E$271</f>
        <v>0</v>
      </c>
      <c r="E133" s="38">
        <f t="shared" si="380"/>
        <v>0</v>
      </c>
      <c r="F133" s="38">
        <f t="shared" ref="F133:BQ133" si="381">SUMIF($C$148:$C$269,$A133,G$148:G$269)/G$271</f>
        <v>0</v>
      </c>
      <c r="G133" s="38">
        <f t="shared" si="381"/>
        <v>0</v>
      </c>
      <c r="H133" s="38">
        <f t="shared" si="381"/>
        <v>0</v>
      </c>
      <c r="I133" s="38">
        <f t="shared" si="381"/>
        <v>0</v>
      </c>
      <c r="J133" s="38">
        <f t="shared" si="381"/>
        <v>0</v>
      </c>
      <c r="K133" s="38">
        <f t="shared" si="381"/>
        <v>0</v>
      </c>
      <c r="L133" s="38">
        <f t="shared" si="381"/>
        <v>0</v>
      </c>
      <c r="M133" s="38">
        <f t="shared" si="381"/>
        <v>0</v>
      </c>
      <c r="N133" s="38">
        <f t="shared" si="381"/>
        <v>0</v>
      </c>
      <c r="O133" s="38">
        <f t="shared" si="381"/>
        <v>0</v>
      </c>
      <c r="P133" s="38">
        <f t="shared" si="381"/>
        <v>0</v>
      </c>
      <c r="Q133" s="38">
        <f t="shared" si="381"/>
        <v>0</v>
      </c>
      <c r="R133" s="38">
        <f t="shared" si="381"/>
        <v>0</v>
      </c>
      <c r="S133" s="38">
        <f t="shared" si="381"/>
        <v>0</v>
      </c>
      <c r="T133" s="38">
        <f t="shared" si="381"/>
        <v>0</v>
      </c>
      <c r="U133" s="38">
        <f t="shared" si="381"/>
        <v>0</v>
      </c>
      <c r="V133" s="38">
        <f t="shared" si="381"/>
        <v>0</v>
      </c>
      <c r="W133" s="38">
        <f t="shared" si="381"/>
        <v>0</v>
      </c>
      <c r="X133" s="38">
        <f t="shared" si="381"/>
        <v>0</v>
      </c>
      <c r="Y133" s="38">
        <f t="shared" si="381"/>
        <v>0</v>
      </c>
      <c r="Z133" s="38">
        <f t="shared" si="381"/>
        <v>0</v>
      </c>
      <c r="AA133" s="38">
        <f t="shared" si="381"/>
        <v>0</v>
      </c>
      <c r="AB133" s="38">
        <f t="shared" si="381"/>
        <v>0</v>
      </c>
      <c r="AC133" s="38">
        <f t="shared" si="381"/>
        <v>0</v>
      </c>
      <c r="AD133" s="38">
        <f t="shared" si="381"/>
        <v>0</v>
      </c>
      <c r="AE133" s="38">
        <f t="shared" si="381"/>
        <v>0</v>
      </c>
      <c r="AF133" s="38">
        <f t="shared" si="381"/>
        <v>0</v>
      </c>
      <c r="AG133" s="38">
        <f t="shared" si="381"/>
        <v>0</v>
      </c>
      <c r="AH133" s="38">
        <f t="shared" si="381"/>
        <v>0</v>
      </c>
      <c r="AI133" s="38">
        <f t="shared" si="381"/>
        <v>0</v>
      </c>
      <c r="AJ133" s="38">
        <f t="shared" si="381"/>
        <v>0</v>
      </c>
      <c r="AK133" s="38">
        <f t="shared" si="381"/>
        <v>0</v>
      </c>
      <c r="AL133" s="38">
        <f t="shared" si="381"/>
        <v>0</v>
      </c>
      <c r="AM133" s="38">
        <f t="shared" si="381"/>
        <v>0</v>
      </c>
      <c r="AN133" s="38">
        <f t="shared" si="381"/>
        <v>0</v>
      </c>
      <c r="AO133" s="38">
        <f t="shared" si="381"/>
        <v>0</v>
      </c>
      <c r="AP133" s="38">
        <f t="shared" si="381"/>
        <v>0</v>
      </c>
      <c r="AQ133" s="38">
        <f t="shared" si="381"/>
        <v>0</v>
      </c>
      <c r="AR133" s="38">
        <f t="shared" si="381"/>
        <v>0</v>
      </c>
      <c r="AS133" s="38">
        <f t="shared" si="381"/>
        <v>0</v>
      </c>
      <c r="AT133" s="38">
        <f t="shared" si="381"/>
        <v>0</v>
      </c>
      <c r="AU133" s="38">
        <f t="shared" si="381"/>
        <v>0</v>
      </c>
      <c r="AV133" s="38">
        <f t="shared" si="381"/>
        <v>0</v>
      </c>
      <c r="AW133" s="38">
        <f t="shared" si="381"/>
        <v>0</v>
      </c>
      <c r="AX133" s="38">
        <f t="shared" si="381"/>
        <v>0</v>
      </c>
      <c r="AY133" s="38">
        <f t="shared" si="381"/>
        <v>0</v>
      </c>
      <c r="AZ133" s="38">
        <f t="shared" si="381"/>
        <v>0</v>
      </c>
      <c r="BA133" s="38">
        <f t="shared" si="381"/>
        <v>0</v>
      </c>
      <c r="BB133" s="38">
        <f t="shared" si="381"/>
        <v>0</v>
      </c>
      <c r="BC133" s="38">
        <f t="shared" si="381"/>
        <v>0</v>
      </c>
      <c r="BD133" s="38">
        <f t="shared" si="381"/>
        <v>0</v>
      </c>
      <c r="BE133" s="38">
        <f t="shared" si="381"/>
        <v>0</v>
      </c>
      <c r="BF133" s="38">
        <f t="shared" si="381"/>
        <v>0</v>
      </c>
      <c r="BG133" s="38">
        <f t="shared" si="381"/>
        <v>0</v>
      </c>
      <c r="BH133" s="38">
        <f t="shared" si="381"/>
        <v>0</v>
      </c>
      <c r="BI133" s="38">
        <f t="shared" si="381"/>
        <v>0</v>
      </c>
      <c r="BJ133" s="38">
        <f t="shared" si="381"/>
        <v>0</v>
      </c>
      <c r="BK133" s="38">
        <f t="shared" si="381"/>
        <v>0</v>
      </c>
      <c r="BL133" s="38">
        <f t="shared" si="381"/>
        <v>0</v>
      </c>
      <c r="BM133" s="38">
        <f t="shared" si="381"/>
        <v>0</v>
      </c>
      <c r="BN133" s="38">
        <f t="shared" si="381"/>
        <v>0</v>
      </c>
      <c r="BO133" s="38">
        <f t="shared" si="381"/>
        <v>0</v>
      </c>
      <c r="BP133" s="38">
        <f t="shared" si="381"/>
        <v>0</v>
      </c>
      <c r="BQ133" s="38">
        <f t="shared" si="381"/>
        <v>0</v>
      </c>
      <c r="BR133" s="38">
        <f t="shared" ref="BR133:EC133" si="382">SUMIF($C$148:$C$269,$A133,BS$148:BS$269)/BS$271</f>
        <v>0</v>
      </c>
      <c r="BS133" s="38">
        <f t="shared" si="382"/>
        <v>0</v>
      </c>
      <c r="BT133" s="38">
        <f t="shared" si="382"/>
        <v>0</v>
      </c>
      <c r="BU133" s="38">
        <f t="shared" si="382"/>
        <v>0</v>
      </c>
      <c r="BV133" s="38">
        <f t="shared" si="382"/>
        <v>0</v>
      </c>
      <c r="BW133" s="38">
        <f t="shared" si="382"/>
        <v>0</v>
      </c>
      <c r="BX133" s="38">
        <f t="shared" si="382"/>
        <v>0</v>
      </c>
      <c r="BY133" s="38">
        <f t="shared" si="382"/>
        <v>0</v>
      </c>
      <c r="BZ133" s="38">
        <f t="shared" si="382"/>
        <v>0</v>
      </c>
      <c r="CA133" s="38">
        <f t="shared" si="382"/>
        <v>0</v>
      </c>
      <c r="CB133" s="38">
        <f t="shared" si="382"/>
        <v>0</v>
      </c>
      <c r="CC133" s="38">
        <f t="shared" si="382"/>
        <v>0</v>
      </c>
      <c r="CD133" s="38">
        <f t="shared" si="382"/>
        <v>0</v>
      </c>
      <c r="CE133" s="38">
        <f t="shared" si="382"/>
        <v>0</v>
      </c>
      <c r="CF133" s="38">
        <f t="shared" si="382"/>
        <v>0</v>
      </c>
      <c r="CG133" s="38">
        <f t="shared" si="382"/>
        <v>0</v>
      </c>
      <c r="CH133" s="38">
        <f t="shared" si="382"/>
        <v>0</v>
      </c>
      <c r="CI133" s="38">
        <f t="shared" si="382"/>
        <v>0</v>
      </c>
      <c r="CJ133" s="38">
        <f t="shared" si="382"/>
        <v>0</v>
      </c>
      <c r="CK133" s="38">
        <f t="shared" si="382"/>
        <v>0</v>
      </c>
      <c r="CL133" s="38">
        <f t="shared" si="382"/>
        <v>0</v>
      </c>
      <c r="CM133" s="38">
        <f t="shared" si="382"/>
        <v>0</v>
      </c>
      <c r="CN133" s="38">
        <f t="shared" si="382"/>
        <v>0</v>
      </c>
      <c r="CO133" s="38">
        <f t="shared" si="382"/>
        <v>0</v>
      </c>
      <c r="CP133" s="38">
        <f t="shared" si="382"/>
        <v>0</v>
      </c>
      <c r="CQ133" s="38">
        <f t="shared" si="382"/>
        <v>0</v>
      </c>
      <c r="CR133" s="38">
        <f t="shared" si="382"/>
        <v>0</v>
      </c>
      <c r="CS133" s="38">
        <f t="shared" si="382"/>
        <v>0</v>
      </c>
      <c r="CT133" s="38">
        <f t="shared" si="382"/>
        <v>0</v>
      </c>
      <c r="CU133" s="38">
        <f t="shared" si="382"/>
        <v>0</v>
      </c>
      <c r="CV133" s="38">
        <f t="shared" si="382"/>
        <v>0</v>
      </c>
      <c r="CW133" s="38">
        <f t="shared" si="382"/>
        <v>0</v>
      </c>
      <c r="CX133" s="38">
        <f t="shared" si="382"/>
        <v>0</v>
      </c>
      <c r="CY133" s="38">
        <f t="shared" si="382"/>
        <v>0</v>
      </c>
      <c r="CZ133" s="38">
        <f t="shared" si="382"/>
        <v>0</v>
      </c>
      <c r="DA133" s="38">
        <f t="shared" si="382"/>
        <v>0</v>
      </c>
      <c r="DB133" s="38">
        <f t="shared" si="382"/>
        <v>0</v>
      </c>
      <c r="DC133" s="38">
        <f t="shared" si="382"/>
        <v>0</v>
      </c>
      <c r="DD133" s="38">
        <f t="shared" si="382"/>
        <v>0</v>
      </c>
      <c r="DE133" s="38">
        <f t="shared" si="382"/>
        <v>0</v>
      </c>
      <c r="DF133" s="38">
        <f t="shared" si="382"/>
        <v>0</v>
      </c>
      <c r="DG133" s="38">
        <f t="shared" si="382"/>
        <v>0</v>
      </c>
      <c r="DH133" s="38">
        <f t="shared" si="382"/>
        <v>0</v>
      </c>
      <c r="DI133" s="38">
        <f t="shared" si="382"/>
        <v>0</v>
      </c>
      <c r="DJ133" s="38">
        <f t="shared" si="382"/>
        <v>0</v>
      </c>
      <c r="DK133" s="38">
        <f t="shared" si="382"/>
        <v>0</v>
      </c>
      <c r="DL133" s="38">
        <f t="shared" si="382"/>
        <v>0</v>
      </c>
      <c r="DM133" s="38">
        <f t="shared" si="382"/>
        <v>0</v>
      </c>
      <c r="DN133" s="38">
        <f t="shared" si="382"/>
        <v>0</v>
      </c>
      <c r="DO133" s="38">
        <f t="shared" si="382"/>
        <v>0</v>
      </c>
      <c r="DP133" s="38">
        <f t="shared" si="382"/>
        <v>0</v>
      </c>
      <c r="DQ133" s="38">
        <f t="shared" si="382"/>
        <v>0</v>
      </c>
      <c r="DR133" s="38">
        <f t="shared" si="382"/>
        <v>0</v>
      </c>
      <c r="DS133" s="38">
        <f t="shared" si="382"/>
        <v>0</v>
      </c>
      <c r="DT133" s="38">
        <f t="shared" si="382"/>
        <v>0</v>
      </c>
      <c r="DU133" s="38">
        <f t="shared" si="382"/>
        <v>0</v>
      </c>
      <c r="DV133" s="38">
        <f t="shared" si="382"/>
        <v>0</v>
      </c>
      <c r="DW133" s="38">
        <f t="shared" si="382"/>
        <v>0</v>
      </c>
      <c r="DX133" s="38">
        <f t="shared" si="382"/>
        <v>0</v>
      </c>
      <c r="DY133" s="38">
        <f t="shared" si="382"/>
        <v>0</v>
      </c>
      <c r="DZ133" s="38">
        <f t="shared" si="382"/>
        <v>0</v>
      </c>
      <c r="EA133" s="38">
        <f t="shared" si="382"/>
        <v>0</v>
      </c>
      <c r="EB133" s="38">
        <f t="shared" si="382"/>
        <v>0</v>
      </c>
      <c r="EC133" s="38">
        <f t="shared" si="382"/>
        <v>0</v>
      </c>
      <c r="ED133" s="38">
        <f t="shared" ref="ED133:EK133" si="383">SUMIF($C$148:$C$269,$A133,EE$148:EE$269)/EE$271</f>
        <v>0</v>
      </c>
      <c r="EE133" s="38">
        <f t="shared" si="383"/>
        <v>0</v>
      </c>
      <c r="EF133" s="38">
        <f t="shared" si="383"/>
        <v>0</v>
      </c>
      <c r="EG133" s="38">
        <f t="shared" si="383"/>
        <v>0</v>
      </c>
      <c r="EH133" s="38">
        <f t="shared" si="383"/>
        <v>0</v>
      </c>
      <c r="EI133" s="38">
        <f t="shared" si="383"/>
        <v>0</v>
      </c>
      <c r="EJ133" s="38">
        <f t="shared" si="383"/>
        <v>0</v>
      </c>
      <c r="EK133" s="38">
        <f t="shared" si="383"/>
        <v>0</v>
      </c>
    </row>
    <row r="134" spans="1:141">
      <c r="A134" s="39" t="s">
        <v>82</v>
      </c>
      <c r="B134" s="40" t="s">
        <v>151</v>
      </c>
      <c r="C134" s="38">
        <f t="shared" si="259"/>
        <v>0</v>
      </c>
      <c r="D134" s="38">
        <f t="shared" ref="D134:E134" si="384">SUMIF($C$148:$C$269,$A134,E$148:E$269)/E$271</f>
        <v>0</v>
      </c>
      <c r="E134" s="38">
        <f t="shared" si="384"/>
        <v>0</v>
      </c>
      <c r="F134" s="38">
        <f t="shared" ref="F134:BQ134" si="385">SUMIF($C$148:$C$269,$A134,G$148:G$269)/G$271</f>
        <v>0</v>
      </c>
      <c r="G134" s="38">
        <f t="shared" si="385"/>
        <v>0</v>
      </c>
      <c r="H134" s="38">
        <f t="shared" si="385"/>
        <v>0</v>
      </c>
      <c r="I134" s="38">
        <f t="shared" si="385"/>
        <v>8.7293283570435837E-3</v>
      </c>
      <c r="J134" s="38">
        <f t="shared" si="385"/>
        <v>2.9007316693477246E-2</v>
      </c>
      <c r="K134" s="38">
        <f t="shared" si="385"/>
        <v>0</v>
      </c>
      <c r="L134" s="38">
        <f t="shared" si="385"/>
        <v>0.12132461792839151</v>
      </c>
      <c r="M134" s="38">
        <f t="shared" si="385"/>
        <v>0.11926482222733602</v>
      </c>
      <c r="N134" s="38">
        <f t="shared" si="385"/>
        <v>0.13926814686328495</v>
      </c>
      <c r="O134" s="38">
        <f t="shared" si="385"/>
        <v>0</v>
      </c>
      <c r="P134" s="38">
        <f t="shared" si="385"/>
        <v>0</v>
      </c>
      <c r="Q134" s="38">
        <f t="shared" si="385"/>
        <v>0</v>
      </c>
      <c r="R134" s="38">
        <f t="shared" si="385"/>
        <v>0</v>
      </c>
      <c r="S134" s="38">
        <f t="shared" si="385"/>
        <v>0</v>
      </c>
      <c r="T134" s="38">
        <f t="shared" si="385"/>
        <v>0.12012211198684029</v>
      </c>
      <c r="U134" s="38">
        <f t="shared" si="385"/>
        <v>0</v>
      </c>
      <c r="V134" s="38">
        <f t="shared" si="385"/>
        <v>0</v>
      </c>
      <c r="W134" s="38">
        <f t="shared" si="385"/>
        <v>0.26980319711574274</v>
      </c>
      <c r="X134" s="38">
        <f t="shared" si="385"/>
        <v>0</v>
      </c>
      <c r="Y134" s="38">
        <f t="shared" si="385"/>
        <v>6.2603417316508606E-2</v>
      </c>
      <c r="Z134" s="38">
        <f t="shared" si="385"/>
        <v>0.12825049237240044</v>
      </c>
      <c r="AA134" s="38">
        <f t="shared" si="385"/>
        <v>8.9261020549622219E-2</v>
      </c>
      <c r="AB134" s="38">
        <f t="shared" si="385"/>
        <v>0.10478875302042909</v>
      </c>
      <c r="AC134" s="38">
        <f t="shared" si="385"/>
        <v>7.1917452690277037E-2</v>
      </c>
      <c r="AD134" s="38">
        <f t="shared" si="385"/>
        <v>8.7443711383390937E-2</v>
      </c>
      <c r="AE134" s="38">
        <f t="shared" si="385"/>
        <v>8.3270869411632933E-2</v>
      </c>
      <c r="AF134" s="38">
        <f t="shared" si="385"/>
        <v>2.8312309500423533E-2</v>
      </c>
      <c r="AG134" s="38">
        <f t="shared" si="385"/>
        <v>0.1206281083099042</v>
      </c>
      <c r="AH134" s="38">
        <f t="shared" si="385"/>
        <v>5.9061202793593046E-2</v>
      </c>
      <c r="AI134" s="38">
        <f t="shared" si="385"/>
        <v>6.4636532990793111E-2</v>
      </c>
      <c r="AJ134" s="38">
        <f t="shared" si="385"/>
        <v>0</v>
      </c>
      <c r="AK134" s="38">
        <f t="shared" si="385"/>
        <v>1.8495957376409404E-2</v>
      </c>
      <c r="AL134" s="38">
        <f t="shared" si="385"/>
        <v>2.0503720582136439E-2</v>
      </c>
      <c r="AM134" s="38">
        <f t="shared" si="385"/>
        <v>1.3534605122889266E-2</v>
      </c>
      <c r="AN134" s="38">
        <f t="shared" si="385"/>
        <v>5.0634861717103095E-2</v>
      </c>
      <c r="AO134" s="38">
        <f t="shared" si="385"/>
        <v>2.1390577869125443E-2</v>
      </c>
      <c r="AP134" s="38">
        <f t="shared" si="385"/>
        <v>0.12771729818028124</v>
      </c>
      <c r="AQ134" s="38">
        <f t="shared" si="385"/>
        <v>0</v>
      </c>
      <c r="AR134" s="38">
        <f t="shared" si="385"/>
        <v>1.8163728891158498E-2</v>
      </c>
      <c r="AS134" s="38">
        <f t="shared" si="385"/>
        <v>0.11939734600654708</v>
      </c>
      <c r="AT134" s="38">
        <f t="shared" si="385"/>
        <v>2.7395869295911944E-2</v>
      </c>
      <c r="AU134" s="38">
        <f t="shared" si="385"/>
        <v>0.17184667948400389</v>
      </c>
      <c r="AV134" s="38">
        <f t="shared" si="385"/>
        <v>0</v>
      </c>
      <c r="AW134" s="38">
        <f t="shared" si="385"/>
        <v>0</v>
      </c>
      <c r="AX134" s="38">
        <f t="shared" si="385"/>
        <v>1.9494096475658917E-2</v>
      </c>
      <c r="AY134" s="38">
        <f t="shared" si="385"/>
        <v>0</v>
      </c>
      <c r="AZ134" s="38">
        <f t="shared" si="385"/>
        <v>2.7765862439964279E-2</v>
      </c>
      <c r="BA134" s="38">
        <f t="shared" si="385"/>
        <v>2.7088133362449179E-2</v>
      </c>
      <c r="BB134" s="38">
        <f t="shared" si="385"/>
        <v>2.2203302577911536E-2</v>
      </c>
      <c r="BC134" s="38">
        <f t="shared" si="385"/>
        <v>3.0020706394733778E-2</v>
      </c>
      <c r="BD134" s="38">
        <f t="shared" si="385"/>
        <v>2.1153890328475131E-2</v>
      </c>
      <c r="BE134" s="38">
        <f t="shared" si="385"/>
        <v>1.7832385911602765E-2</v>
      </c>
      <c r="BF134" s="38">
        <f t="shared" si="385"/>
        <v>8.9560515271423485E-3</v>
      </c>
      <c r="BG134" s="38">
        <f t="shared" si="385"/>
        <v>1.1533490229669083E-2</v>
      </c>
      <c r="BH134" s="38">
        <f t="shared" si="385"/>
        <v>6.1949958820248282E-3</v>
      </c>
      <c r="BI134" s="38">
        <f t="shared" si="385"/>
        <v>2.4491386702003275E-2</v>
      </c>
      <c r="BJ134" s="38">
        <f t="shared" si="385"/>
        <v>1.4640946880488663E-2</v>
      </c>
      <c r="BK134" s="38">
        <f t="shared" si="385"/>
        <v>1.2604491000558367E-2</v>
      </c>
      <c r="BL134" s="38">
        <f t="shared" si="385"/>
        <v>2.8418458305622774E-2</v>
      </c>
      <c r="BM134" s="38">
        <f t="shared" si="385"/>
        <v>1.7889968315483517E-2</v>
      </c>
      <c r="BN134" s="38">
        <f t="shared" si="385"/>
        <v>3.857629571973809E-3</v>
      </c>
      <c r="BO134" s="38">
        <f t="shared" si="385"/>
        <v>1.4089219473166398E-2</v>
      </c>
      <c r="BP134" s="38">
        <f t="shared" si="385"/>
        <v>1.2650079038921923E-2</v>
      </c>
      <c r="BQ134" s="38">
        <f t="shared" si="385"/>
        <v>1.7380286404169356E-2</v>
      </c>
      <c r="BR134" s="38">
        <f t="shared" ref="BR134:EC134" si="386">SUMIF($C$148:$C$269,$A134,BS$148:BS$269)/BS$271</f>
        <v>1.5501761473302808E-2</v>
      </c>
      <c r="BS134" s="38">
        <f t="shared" si="386"/>
        <v>1.7976369892691711E-2</v>
      </c>
      <c r="BT134" s="38">
        <f t="shared" si="386"/>
        <v>1.3475540929396989E-2</v>
      </c>
      <c r="BU134" s="38">
        <f t="shared" si="386"/>
        <v>1.4456484857235679E-2</v>
      </c>
      <c r="BV134" s="38">
        <f t="shared" si="386"/>
        <v>2.1482776662299159E-2</v>
      </c>
      <c r="BW134" s="38">
        <f t="shared" si="386"/>
        <v>1.3862452745393501E-2</v>
      </c>
      <c r="BX134" s="38">
        <f t="shared" si="386"/>
        <v>2.4185288640595902E-2</v>
      </c>
      <c r="BY134" s="38">
        <f t="shared" si="386"/>
        <v>2.0677404242389136E-2</v>
      </c>
      <c r="BZ134" s="38">
        <f t="shared" si="386"/>
        <v>3.4506491388579467E-2</v>
      </c>
      <c r="CA134" s="38">
        <f t="shared" si="386"/>
        <v>0</v>
      </c>
      <c r="CB134" s="38">
        <f t="shared" si="386"/>
        <v>1.5136027904344462E-2</v>
      </c>
      <c r="CC134" s="38">
        <f t="shared" si="386"/>
        <v>0</v>
      </c>
      <c r="CD134" s="38">
        <f t="shared" si="386"/>
        <v>0</v>
      </c>
      <c r="CE134" s="38">
        <f t="shared" si="386"/>
        <v>0</v>
      </c>
      <c r="CF134" s="38">
        <f t="shared" si="386"/>
        <v>0</v>
      </c>
      <c r="CG134" s="38">
        <f t="shared" si="386"/>
        <v>0</v>
      </c>
      <c r="CH134" s="38">
        <f t="shared" si="386"/>
        <v>0.16206495240162891</v>
      </c>
      <c r="CI134" s="38">
        <f t="shared" si="386"/>
        <v>0.16659522147283903</v>
      </c>
      <c r="CJ134" s="38">
        <f t="shared" si="386"/>
        <v>0.21814452384996277</v>
      </c>
      <c r="CK134" s="38">
        <f t="shared" si="386"/>
        <v>0.19995955228564455</v>
      </c>
      <c r="CL134" s="38">
        <f t="shared" si="386"/>
        <v>0.16814798313066057</v>
      </c>
      <c r="CM134" s="38">
        <f t="shared" si="386"/>
        <v>0.13219434794522969</v>
      </c>
      <c r="CN134" s="38">
        <f t="shared" si="386"/>
        <v>0.20686958221990484</v>
      </c>
      <c r="CO134" s="38">
        <f t="shared" si="386"/>
        <v>4.4031778475064579E-2</v>
      </c>
      <c r="CP134" s="38">
        <f t="shared" si="386"/>
        <v>8.7382142988670121E-3</v>
      </c>
      <c r="CQ134" s="38">
        <f t="shared" si="386"/>
        <v>0</v>
      </c>
      <c r="CR134" s="38">
        <f t="shared" si="386"/>
        <v>1.6036858621160124E-2</v>
      </c>
      <c r="CS134" s="38">
        <f t="shared" si="386"/>
        <v>0</v>
      </c>
      <c r="CT134" s="38">
        <f t="shared" si="386"/>
        <v>0</v>
      </c>
      <c r="CU134" s="38">
        <f t="shared" si="386"/>
        <v>0</v>
      </c>
      <c r="CV134" s="38">
        <f t="shared" si="386"/>
        <v>0</v>
      </c>
      <c r="CW134" s="38">
        <f t="shared" si="386"/>
        <v>2.3391968454867816E-2</v>
      </c>
      <c r="CX134" s="38">
        <f t="shared" si="386"/>
        <v>1.6216261044172543E-2</v>
      </c>
      <c r="CY134" s="38">
        <f t="shared" si="386"/>
        <v>1.2293453085241005E-2</v>
      </c>
      <c r="CZ134" s="38">
        <f t="shared" si="386"/>
        <v>9.5830020958300212E-3</v>
      </c>
      <c r="DA134" s="38">
        <f t="shared" si="386"/>
        <v>5.1274350419705369E-3</v>
      </c>
      <c r="DB134" s="38">
        <f t="shared" si="386"/>
        <v>0</v>
      </c>
      <c r="DC134" s="38">
        <f t="shared" si="386"/>
        <v>0.10235750522232169</v>
      </c>
      <c r="DD134" s="38">
        <f t="shared" si="386"/>
        <v>0.12859929086189328</v>
      </c>
      <c r="DE134" s="38">
        <f t="shared" si="386"/>
        <v>0</v>
      </c>
      <c r="DF134" s="38">
        <f t="shared" si="386"/>
        <v>0</v>
      </c>
      <c r="DG134" s="38">
        <f t="shared" si="386"/>
        <v>0</v>
      </c>
      <c r="DH134" s="38">
        <f t="shared" si="386"/>
        <v>1.3021358562205911E-2</v>
      </c>
      <c r="DI134" s="38">
        <f t="shared" si="386"/>
        <v>2.3414232449619141E-2</v>
      </c>
      <c r="DJ134" s="38">
        <f t="shared" si="386"/>
        <v>0</v>
      </c>
      <c r="DK134" s="38">
        <f t="shared" si="386"/>
        <v>0</v>
      </c>
      <c r="DL134" s="38">
        <f t="shared" si="386"/>
        <v>0</v>
      </c>
      <c r="DM134" s="38">
        <f t="shared" si="386"/>
        <v>0</v>
      </c>
      <c r="DN134" s="38">
        <f t="shared" si="386"/>
        <v>0</v>
      </c>
      <c r="DO134" s="38">
        <f t="shared" si="386"/>
        <v>0</v>
      </c>
      <c r="DP134" s="38">
        <f t="shared" si="386"/>
        <v>0</v>
      </c>
      <c r="DQ134" s="38">
        <f t="shared" si="386"/>
        <v>0</v>
      </c>
      <c r="DR134" s="38">
        <f t="shared" si="386"/>
        <v>0</v>
      </c>
      <c r="DS134" s="38">
        <f t="shared" si="386"/>
        <v>0</v>
      </c>
      <c r="DT134" s="38">
        <f t="shared" si="386"/>
        <v>0</v>
      </c>
      <c r="DU134" s="38">
        <f t="shared" si="386"/>
        <v>0</v>
      </c>
      <c r="DV134" s="38">
        <f t="shared" si="386"/>
        <v>0</v>
      </c>
      <c r="DW134" s="38">
        <f t="shared" si="386"/>
        <v>0</v>
      </c>
      <c r="DX134" s="38">
        <f t="shared" si="386"/>
        <v>0</v>
      </c>
      <c r="DY134" s="38">
        <f t="shared" si="386"/>
        <v>0</v>
      </c>
      <c r="DZ134" s="38">
        <f t="shared" si="386"/>
        <v>0</v>
      </c>
      <c r="EA134" s="38">
        <f t="shared" si="386"/>
        <v>0</v>
      </c>
      <c r="EB134" s="38">
        <f t="shared" si="386"/>
        <v>0</v>
      </c>
      <c r="EC134" s="38">
        <f t="shared" si="386"/>
        <v>0</v>
      </c>
      <c r="ED134" s="38">
        <f t="shared" ref="ED134:EK134" si="387">SUMIF($C$148:$C$269,$A134,EE$148:EE$269)/EE$271</f>
        <v>0</v>
      </c>
      <c r="EE134" s="38">
        <f t="shared" si="387"/>
        <v>0</v>
      </c>
      <c r="EF134" s="38">
        <f t="shared" si="387"/>
        <v>0</v>
      </c>
      <c r="EG134" s="38">
        <f t="shared" si="387"/>
        <v>0</v>
      </c>
      <c r="EH134" s="38">
        <f t="shared" si="387"/>
        <v>0</v>
      </c>
      <c r="EI134" s="38">
        <f t="shared" si="387"/>
        <v>0</v>
      </c>
      <c r="EJ134" s="38">
        <f t="shared" si="387"/>
        <v>0</v>
      </c>
      <c r="EK134" s="38">
        <f t="shared" si="387"/>
        <v>0</v>
      </c>
    </row>
    <row r="135" spans="1:141">
      <c r="A135" s="36" t="s">
        <v>83</v>
      </c>
      <c r="B135" s="37" t="s">
        <v>152</v>
      </c>
      <c r="C135" s="285">
        <f t="shared" si="259"/>
        <v>0</v>
      </c>
      <c r="D135" s="285">
        <f t="shared" ref="D135:E135" si="388">SUMIF($C$148:$C$269,$A135,E$148:E$269)/E$271</f>
        <v>0</v>
      </c>
      <c r="E135" s="285">
        <f t="shared" si="388"/>
        <v>0</v>
      </c>
      <c r="F135" s="285">
        <f t="shared" ref="F135:BQ135" si="389">SUMIF($C$148:$C$269,$A135,G$148:G$269)/G$271</f>
        <v>0</v>
      </c>
      <c r="G135" s="285">
        <f t="shared" si="389"/>
        <v>0</v>
      </c>
      <c r="H135" s="285">
        <f t="shared" si="389"/>
        <v>0</v>
      </c>
      <c r="I135" s="285">
        <f t="shared" si="389"/>
        <v>0</v>
      </c>
      <c r="J135" s="285">
        <f t="shared" si="389"/>
        <v>0</v>
      </c>
      <c r="K135" s="285">
        <f t="shared" si="389"/>
        <v>0</v>
      </c>
      <c r="L135" s="285">
        <f t="shared" si="389"/>
        <v>0</v>
      </c>
      <c r="M135" s="285">
        <f t="shared" si="389"/>
        <v>0</v>
      </c>
      <c r="N135" s="285">
        <f t="shared" si="389"/>
        <v>0</v>
      </c>
      <c r="O135" s="285">
        <f t="shared" si="389"/>
        <v>0</v>
      </c>
      <c r="P135" s="285">
        <f t="shared" si="389"/>
        <v>0</v>
      </c>
      <c r="Q135" s="285">
        <f t="shared" si="389"/>
        <v>0</v>
      </c>
      <c r="R135" s="285">
        <f t="shared" si="389"/>
        <v>0</v>
      </c>
      <c r="S135" s="285">
        <f t="shared" si="389"/>
        <v>0</v>
      </c>
      <c r="T135" s="285">
        <f t="shared" si="389"/>
        <v>0</v>
      </c>
      <c r="U135" s="285">
        <f t="shared" si="389"/>
        <v>0</v>
      </c>
      <c r="V135" s="285">
        <f t="shared" si="389"/>
        <v>0</v>
      </c>
      <c r="W135" s="285">
        <f t="shared" si="389"/>
        <v>0</v>
      </c>
      <c r="X135" s="285">
        <f t="shared" si="389"/>
        <v>0</v>
      </c>
      <c r="Y135" s="285">
        <f t="shared" si="389"/>
        <v>0</v>
      </c>
      <c r="Z135" s="285">
        <f t="shared" si="389"/>
        <v>0</v>
      </c>
      <c r="AA135" s="285">
        <f t="shared" si="389"/>
        <v>0</v>
      </c>
      <c r="AB135" s="285">
        <f t="shared" si="389"/>
        <v>0</v>
      </c>
      <c r="AC135" s="285">
        <f t="shared" si="389"/>
        <v>0</v>
      </c>
      <c r="AD135" s="285">
        <f t="shared" si="389"/>
        <v>0</v>
      </c>
      <c r="AE135" s="285">
        <f t="shared" si="389"/>
        <v>0</v>
      </c>
      <c r="AF135" s="285">
        <f t="shared" si="389"/>
        <v>0</v>
      </c>
      <c r="AG135" s="285">
        <f t="shared" si="389"/>
        <v>0</v>
      </c>
      <c r="AH135" s="285">
        <f t="shared" si="389"/>
        <v>0</v>
      </c>
      <c r="AI135" s="285">
        <f t="shared" si="389"/>
        <v>0</v>
      </c>
      <c r="AJ135" s="285">
        <f t="shared" si="389"/>
        <v>0</v>
      </c>
      <c r="AK135" s="285">
        <f t="shared" si="389"/>
        <v>0</v>
      </c>
      <c r="AL135" s="285">
        <f t="shared" si="389"/>
        <v>0</v>
      </c>
      <c r="AM135" s="285">
        <f t="shared" si="389"/>
        <v>0</v>
      </c>
      <c r="AN135" s="285">
        <f t="shared" si="389"/>
        <v>0</v>
      </c>
      <c r="AO135" s="285">
        <f t="shared" si="389"/>
        <v>0</v>
      </c>
      <c r="AP135" s="285">
        <f t="shared" si="389"/>
        <v>0</v>
      </c>
      <c r="AQ135" s="285">
        <f t="shared" si="389"/>
        <v>0</v>
      </c>
      <c r="AR135" s="285">
        <f t="shared" si="389"/>
        <v>0</v>
      </c>
      <c r="AS135" s="285">
        <f t="shared" si="389"/>
        <v>0</v>
      </c>
      <c r="AT135" s="285">
        <f t="shared" si="389"/>
        <v>0</v>
      </c>
      <c r="AU135" s="285">
        <f t="shared" si="389"/>
        <v>0</v>
      </c>
      <c r="AV135" s="285">
        <f t="shared" si="389"/>
        <v>0</v>
      </c>
      <c r="AW135" s="285">
        <f t="shared" si="389"/>
        <v>0</v>
      </c>
      <c r="AX135" s="285">
        <f t="shared" si="389"/>
        <v>0</v>
      </c>
      <c r="AY135" s="285">
        <f t="shared" si="389"/>
        <v>0</v>
      </c>
      <c r="AZ135" s="285">
        <f t="shared" si="389"/>
        <v>0</v>
      </c>
      <c r="BA135" s="285">
        <f t="shared" si="389"/>
        <v>0</v>
      </c>
      <c r="BB135" s="285">
        <f t="shared" si="389"/>
        <v>0</v>
      </c>
      <c r="BC135" s="285">
        <f t="shared" si="389"/>
        <v>0</v>
      </c>
      <c r="BD135" s="285">
        <f t="shared" si="389"/>
        <v>0</v>
      </c>
      <c r="BE135" s="285">
        <f t="shared" si="389"/>
        <v>0</v>
      </c>
      <c r="BF135" s="285">
        <f t="shared" si="389"/>
        <v>0</v>
      </c>
      <c r="BG135" s="285">
        <f t="shared" si="389"/>
        <v>0</v>
      </c>
      <c r="BH135" s="285">
        <f t="shared" si="389"/>
        <v>0</v>
      </c>
      <c r="BI135" s="285">
        <f t="shared" si="389"/>
        <v>0</v>
      </c>
      <c r="BJ135" s="285">
        <f t="shared" si="389"/>
        <v>0</v>
      </c>
      <c r="BK135" s="285">
        <f t="shared" si="389"/>
        <v>0</v>
      </c>
      <c r="BL135" s="285">
        <f t="shared" si="389"/>
        <v>0</v>
      </c>
      <c r="BM135" s="285">
        <f t="shared" si="389"/>
        <v>0</v>
      </c>
      <c r="BN135" s="285">
        <f t="shared" si="389"/>
        <v>0</v>
      </c>
      <c r="BO135" s="285">
        <f t="shared" si="389"/>
        <v>0</v>
      </c>
      <c r="BP135" s="285">
        <f t="shared" si="389"/>
        <v>0</v>
      </c>
      <c r="BQ135" s="285">
        <f t="shared" si="389"/>
        <v>0</v>
      </c>
      <c r="BR135" s="285">
        <f t="shared" ref="BR135:EC135" si="390">SUMIF($C$148:$C$269,$A135,BS$148:BS$269)/BS$271</f>
        <v>0</v>
      </c>
      <c r="BS135" s="285">
        <f t="shared" si="390"/>
        <v>0</v>
      </c>
      <c r="BT135" s="285">
        <f t="shared" si="390"/>
        <v>0</v>
      </c>
      <c r="BU135" s="285">
        <f t="shared" si="390"/>
        <v>0</v>
      </c>
      <c r="BV135" s="285">
        <f t="shared" si="390"/>
        <v>0</v>
      </c>
      <c r="BW135" s="285">
        <f t="shared" si="390"/>
        <v>0</v>
      </c>
      <c r="BX135" s="285">
        <f t="shared" si="390"/>
        <v>0</v>
      </c>
      <c r="BY135" s="285">
        <f t="shared" si="390"/>
        <v>0</v>
      </c>
      <c r="BZ135" s="285">
        <f t="shared" si="390"/>
        <v>0</v>
      </c>
      <c r="CA135" s="285">
        <f t="shared" si="390"/>
        <v>0</v>
      </c>
      <c r="CB135" s="285">
        <f t="shared" si="390"/>
        <v>0</v>
      </c>
      <c r="CC135" s="285">
        <f t="shared" si="390"/>
        <v>0</v>
      </c>
      <c r="CD135" s="285">
        <f t="shared" si="390"/>
        <v>0</v>
      </c>
      <c r="CE135" s="285">
        <f t="shared" si="390"/>
        <v>0</v>
      </c>
      <c r="CF135" s="285">
        <f t="shared" si="390"/>
        <v>0</v>
      </c>
      <c r="CG135" s="285">
        <f t="shared" si="390"/>
        <v>0</v>
      </c>
      <c r="CH135" s="285">
        <f t="shared" si="390"/>
        <v>0</v>
      </c>
      <c r="CI135" s="285">
        <f t="shared" si="390"/>
        <v>0</v>
      </c>
      <c r="CJ135" s="285">
        <f t="shared" si="390"/>
        <v>0</v>
      </c>
      <c r="CK135" s="285">
        <f t="shared" si="390"/>
        <v>0</v>
      </c>
      <c r="CL135" s="285">
        <f t="shared" si="390"/>
        <v>0</v>
      </c>
      <c r="CM135" s="285">
        <f t="shared" si="390"/>
        <v>0</v>
      </c>
      <c r="CN135" s="285">
        <f t="shared" si="390"/>
        <v>0</v>
      </c>
      <c r="CO135" s="285">
        <f t="shared" si="390"/>
        <v>0</v>
      </c>
      <c r="CP135" s="285">
        <f t="shared" si="390"/>
        <v>0</v>
      </c>
      <c r="CQ135" s="285">
        <f t="shared" si="390"/>
        <v>0</v>
      </c>
      <c r="CR135" s="285">
        <f t="shared" si="390"/>
        <v>0</v>
      </c>
      <c r="CS135" s="285">
        <f t="shared" si="390"/>
        <v>0</v>
      </c>
      <c r="CT135" s="285">
        <f t="shared" si="390"/>
        <v>0</v>
      </c>
      <c r="CU135" s="285">
        <f t="shared" si="390"/>
        <v>0</v>
      </c>
      <c r="CV135" s="285">
        <f t="shared" si="390"/>
        <v>0</v>
      </c>
      <c r="CW135" s="285">
        <f t="shared" si="390"/>
        <v>0</v>
      </c>
      <c r="CX135" s="285">
        <f t="shared" si="390"/>
        <v>0</v>
      </c>
      <c r="CY135" s="285">
        <f t="shared" si="390"/>
        <v>0</v>
      </c>
      <c r="CZ135" s="285">
        <f t="shared" si="390"/>
        <v>0</v>
      </c>
      <c r="DA135" s="285">
        <f t="shared" si="390"/>
        <v>0</v>
      </c>
      <c r="DB135" s="285">
        <f t="shared" si="390"/>
        <v>0</v>
      </c>
      <c r="DC135" s="285">
        <f t="shared" si="390"/>
        <v>0</v>
      </c>
      <c r="DD135" s="285">
        <f t="shared" si="390"/>
        <v>0</v>
      </c>
      <c r="DE135" s="285">
        <f t="shared" si="390"/>
        <v>0</v>
      </c>
      <c r="DF135" s="285">
        <f t="shared" si="390"/>
        <v>0</v>
      </c>
      <c r="DG135" s="285">
        <f t="shared" si="390"/>
        <v>0</v>
      </c>
      <c r="DH135" s="285">
        <f t="shared" si="390"/>
        <v>0</v>
      </c>
      <c r="DI135" s="285">
        <f t="shared" si="390"/>
        <v>0</v>
      </c>
      <c r="DJ135" s="285">
        <f t="shared" si="390"/>
        <v>0</v>
      </c>
      <c r="DK135" s="285">
        <f t="shared" si="390"/>
        <v>0</v>
      </c>
      <c r="DL135" s="285">
        <f t="shared" si="390"/>
        <v>0</v>
      </c>
      <c r="DM135" s="285">
        <f t="shared" si="390"/>
        <v>0</v>
      </c>
      <c r="DN135" s="285">
        <f t="shared" si="390"/>
        <v>0</v>
      </c>
      <c r="DO135" s="285">
        <f t="shared" si="390"/>
        <v>0</v>
      </c>
      <c r="DP135" s="285">
        <f t="shared" si="390"/>
        <v>0</v>
      </c>
      <c r="DQ135" s="285">
        <f t="shared" si="390"/>
        <v>0</v>
      </c>
      <c r="DR135" s="285">
        <f t="shared" si="390"/>
        <v>0</v>
      </c>
      <c r="DS135" s="285">
        <f t="shared" si="390"/>
        <v>0</v>
      </c>
      <c r="DT135" s="285">
        <f t="shared" si="390"/>
        <v>0</v>
      </c>
      <c r="DU135" s="285">
        <f t="shared" si="390"/>
        <v>0</v>
      </c>
      <c r="DV135" s="285">
        <f t="shared" si="390"/>
        <v>0</v>
      </c>
      <c r="DW135" s="285">
        <f t="shared" si="390"/>
        <v>0</v>
      </c>
      <c r="DX135" s="285">
        <f t="shared" si="390"/>
        <v>0</v>
      </c>
      <c r="DY135" s="285">
        <f t="shared" si="390"/>
        <v>0</v>
      </c>
      <c r="DZ135" s="285">
        <f t="shared" si="390"/>
        <v>0</v>
      </c>
      <c r="EA135" s="285">
        <f t="shared" si="390"/>
        <v>0</v>
      </c>
      <c r="EB135" s="285">
        <f t="shared" si="390"/>
        <v>0</v>
      </c>
      <c r="EC135" s="285">
        <f t="shared" si="390"/>
        <v>0</v>
      </c>
      <c r="ED135" s="285">
        <f t="shared" ref="ED135:EK135" si="391">SUMIF($C$148:$C$269,$A135,EE$148:EE$269)/EE$271</f>
        <v>0</v>
      </c>
      <c r="EE135" s="285">
        <f t="shared" si="391"/>
        <v>0</v>
      </c>
      <c r="EF135" s="285">
        <f t="shared" si="391"/>
        <v>0</v>
      </c>
      <c r="EG135" s="285">
        <f t="shared" si="391"/>
        <v>0</v>
      </c>
      <c r="EH135" s="285">
        <f t="shared" si="391"/>
        <v>0</v>
      </c>
      <c r="EI135" s="285">
        <f t="shared" si="391"/>
        <v>0</v>
      </c>
      <c r="EJ135" s="285">
        <f t="shared" si="391"/>
        <v>0</v>
      </c>
      <c r="EK135" s="285">
        <f t="shared" si="391"/>
        <v>0</v>
      </c>
    </row>
    <row r="136" spans="1:141">
      <c r="A136" s="36" t="s">
        <v>84</v>
      </c>
      <c r="B136" s="37" t="s">
        <v>153</v>
      </c>
      <c r="C136" s="38">
        <f t="shared" si="259"/>
        <v>0</v>
      </c>
      <c r="D136" s="38">
        <f t="shared" ref="D136:E136" si="392">SUMIF($C$148:$C$269,$A136,E$148:E$269)/E$271</f>
        <v>0</v>
      </c>
      <c r="E136" s="38">
        <f t="shared" si="392"/>
        <v>0</v>
      </c>
      <c r="F136" s="38">
        <f t="shared" ref="F136:BQ136" si="393">SUMIF($C$148:$C$269,$A136,G$148:G$269)/G$271</f>
        <v>0</v>
      </c>
      <c r="G136" s="38">
        <f t="shared" si="393"/>
        <v>0</v>
      </c>
      <c r="H136" s="38">
        <f t="shared" si="393"/>
        <v>0</v>
      </c>
      <c r="I136" s="38">
        <f t="shared" si="393"/>
        <v>0</v>
      </c>
      <c r="J136" s="38">
        <f t="shared" si="393"/>
        <v>0</v>
      </c>
      <c r="K136" s="38">
        <f t="shared" si="393"/>
        <v>0</v>
      </c>
      <c r="L136" s="38">
        <f t="shared" si="393"/>
        <v>0</v>
      </c>
      <c r="M136" s="38">
        <f t="shared" si="393"/>
        <v>0</v>
      </c>
      <c r="N136" s="38">
        <f t="shared" si="393"/>
        <v>0</v>
      </c>
      <c r="O136" s="38">
        <f t="shared" si="393"/>
        <v>0</v>
      </c>
      <c r="P136" s="38">
        <f t="shared" si="393"/>
        <v>0</v>
      </c>
      <c r="Q136" s="38">
        <f t="shared" si="393"/>
        <v>0</v>
      </c>
      <c r="R136" s="38">
        <f t="shared" si="393"/>
        <v>0</v>
      </c>
      <c r="S136" s="38">
        <f t="shared" si="393"/>
        <v>0</v>
      </c>
      <c r="T136" s="38">
        <f t="shared" si="393"/>
        <v>0</v>
      </c>
      <c r="U136" s="38">
        <f t="shared" si="393"/>
        <v>0</v>
      </c>
      <c r="V136" s="38">
        <f t="shared" si="393"/>
        <v>0</v>
      </c>
      <c r="W136" s="38">
        <f t="shared" si="393"/>
        <v>0</v>
      </c>
      <c r="X136" s="38">
        <f t="shared" si="393"/>
        <v>0</v>
      </c>
      <c r="Y136" s="38">
        <f t="shared" si="393"/>
        <v>0</v>
      </c>
      <c r="Z136" s="38">
        <f t="shared" si="393"/>
        <v>0</v>
      </c>
      <c r="AA136" s="38">
        <f t="shared" si="393"/>
        <v>0</v>
      </c>
      <c r="AB136" s="38">
        <f t="shared" si="393"/>
        <v>0</v>
      </c>
      <c r="AC136" s="38">
        <f t="shared" si="393"/>
        <v>0</v>
      </c>
      <c r="AD136" s="38">
        <f t="shared" si="393"/>
        <v>0</v>
      </c>
      <c r="AE136" s="38">
        <f t="shared" si="393"/>
        <v>0</v>
      </c>
      <c r="AF136" s="38">
        <f t="shared" si="393"/>
        <v>0</v>
      </c>
      <c r="AG136" s="38">
        <f t="shared" si="393"/>
        <v>0</v>
      </c>
      <c r="AH136" s="38">
        <f t="shared" si="393"/>
        <v>0</v>
      </c>
      <c r="AI136" s="38">
        <f t="shared" si="393"/>
        <v>0</v>
      </c>
      <c r="AJ136" s="38">
        <f t="shared" si="393"/>
        <v>0</v>
      </c>
      <c r="AK136" s="38">
        <f t="shared" si="393"/>
        <v>0</v>
      </c>
      <c r="AL136" s="38">
        <f t="shared" si="393"/>
        <v>0</v>
      </c>
      <c r="AM136" s="38">
        <f t="shared" si="393"/>
        <v>0</v>
      </c>
      <c r="AN136" s="38">
        <f t="shared" si="393"/>
        <v>0</v>
      </c>
      <c r="AO136" s="38">
        <f t="shared" si="393"/>
        <v>0</v>
      </c>
      <c r="AP136" s="38">
        <f t="shared" si="393"/>
        <v>0</v>
      </c>
      <c r="AQ136" s="38">
        <f t="shared" si="393"/>
        <v>0</v>
      </c>
      <c r="AR136" s="38">
        <f t="shared" si="393"/>
        <v>0</v>
      </c>
      <c r="AS136" s="38">
        <f t="shared" si="393"/>
        <v>0</v>
      </c>
      <c r="AT136" s="38">
        <f t="shared" si="393"/>
        <v>0</v>
      </c>
      <c r="AU136" s="38">
        <f t="shared" si="393"/>
        <v>0</v>
      </c>
      <c r="AV136" s="38">
        <f t="shared" si="393"/>
        <v>0</v>
      </c>
      <c r="AW136" s="38">
        <f t="shared" si="393"/>
        <v>0</v>
      </c>
      <c r="AX136" s="38">
        <f t="shared" si="393"/>
        <v>0</v>
      </c>
      <c r="AY136" s="38">
        <f t="shared" si="393"/>
        <v>0</v>
      </c>
      <c r="AZ136" s="38">
        <f t="shared" si="393"/>
        <v>0</v>
      </c>
      <c r="BA136" s="38">
        <f t="shared" si="393"/>
        <v>0</v>
      </c>
      <c r="BB136" s="38">
        <f t="shared" si="393"/>
        <v>0</v>
      </c>
      <c r="BC136" s="38">
        <f t="shared" si="393"/>
        <v>0</v>
      </c>
      <c r="BD136" s="38">
        <f t="shared" si="393"/>
        <v>0</v>
      </c>
      <c r="BE136" s="38">
        <f t="shared" si="393"/>
        <v>0</v>
      </c>
      <c r="BF136" s="38">
        <f t="shared" si="393"/>
        <v>0</v>
      </c>
      <c r="BG136" s="38">
        <f t="shared" si="393"/>
        <v>0</v>
      </c>
      <c r="BH136" s="38">
        <f t="shared" si="393"/>
        <v>0</v>
      </c>
      <c r="BI136" s="38">
        <f t="shared" si="393"/>
        <v>0</v>
      </c>
      <c r="BJ136" s="38">
        <f t="shared" si="393"/>
        <v>0</v>
      </c>
      <c r="BK136" s="38">
        <f t="shared" si="393"/>
        <v>0</v>
      </c>
      <c r="BL136" s="38">
        <f t="shared" si="393"/>
        <v>0</v>
      </c>
      <c r="BM136" s="38">
        <f t="shared" si="393"/>
        <v>0</v>
      </c>
      <c r="BN136" s="38">
        <f t="shared" si="393"/>
        <v>0</v>
      </c>
      <c r="BO136" s="38">
        <f t="shared" si="393"/>
        <v>0</v>
      </c>
      <c r="BP136" s="38">
        <f t="shared" si="393"/>
        <v>0</v>
      </c>
      <c r="BQ136" s="38">
        <f t="shared" si="393"/>
        <v>0</v>
      </c>
      <c r="BR136" s="38">
        <f t="shared" ref="BR136:EC136" si="394">SUMIF($C$148:$C$269,$A136,BS$148:BS$269)/BS$271</f>
        <v>0</v>
      </c>
      <c r="BS136" s="38">
        <f t="shared" si="394"/>
        <v>0</v>
      </c>
      <c r="BT136" s="38">
        <f t="shared" si="394"/>
        <v>0</v>
      </c>
      <c r="BU136" s="38">
        <f t="shared" si="394"/>
        <v>0</v>
      </c>
      <c r="BV136" s="38">
        <f t="shared" si="394"/>
        <v>0</v>
      </c>
      <c r="BW136" s="38">
        <f t="shared" si="394"/>
        <v>0</v>
      </c>
      <c r="BX136" s="38">
        <f t="shared" si="394"/>
        <v>0</v>
      </c>
      <c r="BY136" s="38">
        <f t="shared" si="394"/>
        <v>0</v>
      </c>
      <c r="BZ136" s="38">
        <f t="shared" si="394"/>
        <v>0</v>
      </c>
      <c r="CA136" s="38">
        <f t="shared" si="394"/>
        <v>0</v>
      </c>
      <c r="CB136" s="38">
        <f t="shared" si="394"/>
        <v>0</v>
      </c>
      <c r="CC136" s="38">
        <f t="shared" si="394"/>
        <v>0</v>
      </c>
      <c r="CD136" s="38">
        <f t="shared" si="394"/>
        <v>0</v>
      </c>
      <c r="CE136" s="38">
        <f t="shared" si="394"/>
        <v>0</v>
      </c>
      <c r="CF136" s="38">
        <f t="shared" si="394"/>
        <v>0</v>
      </c>
      <c r="CG136" s="38">
        <f t="shared" si="394"/>
        <v>0</v>
      </c>
      <c r="CH136" s="38">
        <f t="shared" si="394"/>
        <v>0</v>
      </c>
      <c r="CI136" s="38">
        <f t="shared" si="394"/>
        <v>0</v>
      </c>
      <c r="CJ136" s="38">
        <f t="shared" si="394"/>
        <v>0</v>
      </c>
      <c r="CK136" s="38">
        <f t="shared" si="394"/>
        <v>0</v>
      </c>
      <c r="CL136" s="38">
        <f t="shared" si="394"/>
        <v>0</v>
      </c>
      <c r="CM136" s="38">
        <f t="shared" si="394"/>
        <v>0</v>
      </c>
      <c r="CN136" s="38">
        <f t="shared" si="394"/>
        <v>0</v>
      </c>
      <c r="CO136" s="38">
        <f t="shared" si="394"/>
        <v>0</v>
      </c>
      <c r="CP136" s="38">
        <f t="shared" si="394"/>
        <v>0</v>
      </c>
      <c r="CQ136" s="38">
        <f t="shared" si="394"/>
        <v>0</v>
      </c>
      <c r="CR136" s="38">
        <f t="shared" si="394"/>
        <v>0</v>
      </c>
      <c r="CS136" s="38">
        <f t="shared" si="394"/>
        <v>0</v>
      </c>
      <c r="CT136" s="38">
        <f t="shared" si="394"/>
        <v>0</v>
      </c>
      <c r="CU136" s="38">
        <f t="shared" si="394"/>
        <v>0</v>
      </c>
      <c r="CV136" s="38">
        <f t="shared" si="394"/>
        <v>0</v>
      </c>
      <c r="CW136" s="38">
        <f t="shared" si="394"/>
        <v>0</v>
      </c>
      <c r="CX136" s="38">
        <f t="shared" si="394"/>
        <v>0</v>
      </c>
      <c r="CY136" s="38">
        <f t="shared" si="394"/>
        <v>0</v>
      </c>
      <c r="CZ136" s="38">
        <f t="shared" si="394"/>
        <v>0</v>
      </c>
      <c r="DA136" s="38">
        <f t="shared" si="394"/>
        <v>0</v>
      </c>
      <c r="DB136" s="38">
        <f t="shared" si="394"/>
        <v>0</v>
      </c>
      <c r="DC136" s="38">
        <f t="shared" si="394"/>
        <v>0</v>
      </c>
      <c r="DD136" s="38">
        <f t="shared" si="394"/>
        <v>0</v>
      </c>
      <c r="DE136" s="38">
        <f t="shared" si="394"/>
        <v>0</v>
      </c>
      <c r="DF136" s="38">
        <f t="shared" si="394"/>
        <v>0</v>
      </c>
      <c r="DG136" s="38">
        <f t="shared" si="394"/>
        <v>0</v>
      </c>
      <c r="DH136" s="38">
        <f t="shared" si="394"/>
        <v>0</v>
      </c>
      <c r="DI136" s="38">
        <f t="shared" si="394"/>
        <v>0</v>
      </c>
      <c r="DJ136" s="38">
        <f t="shared" si="394"/>
        <v>0</v>
      </c>
      <c r="DK136" s="38">
        <f t="shared" si="394"/>
        <v>0</v>
      </c>
      <c r="DL136" s="38">
        <f t="shared" si="394"/>
        <v>0</v>
      </c>
      <c r="DM136" s="38">
        <f t="shared" si="394"/>
        <v>0</v>
      </c>
      <c r="DN136" s="38">
        <f t="shared" si="394"/>
        <v>0</v>
      </c>
      <c r="DO136" s="38">
        <f t="shared" si="394"/>
        <v>0</v>
      </c>
      <c r="DP136" s="38">
        <f t="shared" si="394"/>
        <v>0</v>
      </c>
      <c r="DQ136" s="38">
        <f t="shared" si="394"/>
        <v>0</v>
      </c>
      <c r="DR136" s="38">
        <f t="shared" si="394"/>
        <v>0</v>
      </c>
      <c r="DS136" s="38">
        <f t="shared" si="394"/>
        <v>0</v>
      </c>
      <c r="DT136" s="38">
        <f t="shared" si="394"/>
        <v>0</v>
      </c>
      <c r="DU136" s="38">
        <f t="shared" si="394"/>
        <v>0</v>
      </c>
      <c r="DV136" s="38">
        <f t="shared" si="394"/>
        <v>0</v>
      </c>
      <c r="DW136" s="38">
        <f t="shared" si="394"/>
        <v>0</v>
      </c>
      <c r="DX136" s="38">
        <f t="shared" si="394"/>
        <v>0</v>
      </c>
      <c r="DY136" s="38">
        <f t="shared" si="394"/>
        <v>0</v>
      </c>
      <c r="DZ136" s="38">
        <f t="shared" si="394"/>
        <v>0</v>
      </c>
      <c r="EA136" s="38">
        <f t="shared" si="394"/>
        <v>0</v>
      </c>
      <c r="EB136" s="38">
        <f t="shared" si="394"/>
        <v>0</v>
      </c>
      <c r="EC136" s="38">
        <f t="shared" si="394"/>
        <v>0</v>
      </c>
      <c r="ED136" s="38">
        <f t="shared" ref="ED136:EK136" si="395">SUMIF($C$148:$C$269,$A136,EE$148:EE$269)/EE$271</f>
        <v>0</v>
      </c>
      <c r="EE136" s="38">
        <f t="shared" si="395"/>
        <v>0</v>
      </c>
      <c r="EF136" s="38">
        <f t="shared" si="395"/>
        <v>0</v>
      </c>
      <c r="EG136" s="38">
        <f t="shared" si="395"/>
        <v>0</v>
      </c>
      <c r="EH136" s="38">
        <f t="shared" si="395"/>
        <v>0</v>
      </c>
      <c r="EI136" s="38">
        <f t="shared" si="395"/>
        <v>0</v>
      </c>
      <c r="EJ136" s="38">
        <f t="shared" si="395"/>
        <v>0</v>
      </c>
      <c r="EK136" s="38">
        <f t="shared" si="395"/>
        <v>0</v>
      </c>
    </row>
    <row r="137" spans="1:141">
      <c r="A137" s="36" t="s">
        <v>85</v>
      </c>
      <c r="B137" s="37" t="s">
        <v>154</v>
      </c>
      <c r="C137" s="38">
        <f t="shared" si="259"/>
        <v>0</v>
      </c>
      <c r="D137" s="38">
        <f t="shared" ref="D137:E137" si="396">SUMIF($C$148:$C$269,$A137,E$148:E$269)/E$271</f>
        <v>0</v>
      </c>
      <c r="E137" s="38">
        <f t="shared" si="396"/>
        <v>0</v>
      </c>
      <c r="F137" s="38">
        <f t="shared" ref="F137:BQ137" si="397">SUMIF($C$148:$C$269,$A137,G$148:G$269)/G$271</f>
        <v>0</v>
      </c>
      <c r="G137" s="38">
        <f t="shared" si="397"/>
        <v>0</v>
      </c>
      <c r="H137" s="38">
        <f t="shared" si="397"/>
        <v>0</v>
      </c>
      <c r="I137" s="38">
        <f t="shared" si="397"/>
        <v>0</v>
      </c>
      <c r="J137" s="38">
        <f t="shared" si="397"/>
        <v>0</v>
      </c>
      <c r="K137" s="38">
        <f t="shared" si="397"/>
        <v>0</v>
      </c>
      <c r="L137" s="38">
        <f t="shared" si="397"/>
        <v>0</v>
      </c>
      <c r="M137" s="38">
        <f t="shared" si="397"/>
        <v>0</v>
      </c>
      <c r="N137" s="38">
        <f t="shared" si="397"/>
        <v>0</v>
      </c>
      <c r="O137" s="38">
        <f t="shared" si="397"/>
        <v>0</v>
      </c>
      <c r="P137" s="38">
        <f t="shared" si="397"/>
        <v>0</v>
      </c>
      <c r="Q137" s="38">
        <f t="shared" si="397"/>
        <v>0</v>
      </c>
      <c r="R137" s="38">
        <f t="shared" si="397"/>
        <v>0</v>
      </c>
      <c r="S137" s="38">
        <f t="shared" si="397"/>
        <v>0</v>
      </c>
      <c r="T137" s="38">
        <f t="shared" si="397"/>
        <v>0</v>
      </c>
      <c r="U137" s="38">
        <f t="shared" si="397"/>
        <v>0</v>
      </c>
      <c r="V137" s="38">
        <f t="shared" si="397"/>
        <v>0</v>
      </c>
      <c r="W137" s="38">
        <f t="shared" si="397"/>
        <v>0</v>
      </c>
      <c r="X137" s="38">
        <f t="shared" si="397"/>
        <v>0</v>
      </c>
      <c r="Y137" s="38">
        <f t="shared" si="397"/>
        <v>0</v>
      </c>
      <c r="Z137" s="38">
        <f t="shared" si="397"/>
        <v>0</v>
      </c>
      <c r="AA137" s="38">
        <f t="shared" si="397"/>
        <v>0</v>
      </c>
      <c r="AB137" s="38">
        <f t="shared" si="397"/>
        <v>0</v>
      </c>
      <c r="AC137" s="38">
        <f t="shared" si="397"/>
        <v>0</v>
      </c>
      <c r="AD137" s="38">
        <f t="shared" si="397"/>
        <v>0</v>
      </c>
      <c r="AE137" s="38">
        <f t="shared" si="397"/>
        <v>0</v>
      </c>
      <c r="AF137" s="38">
        <f t="shared" si="397"/>
        <v>0</v>
      </c>
      <c r="AG137" s="38">
        <f t="shared" si="397"/>
        <v>0</v>
      </c>
      <c r="AH137" s="38">
        <f t="shared" si="397"/>
        <v>0</v>
      </c>
      <c r="AI137" s="38">
        <f t="shared" si="397"/>
        <v>0</v>
      </c>
      <c r="AJ137" s="38">
        <f t="shared" si="397"/>
        <v>0</v>
      </c>
      <c r="AK137" s="38">
        <f t="shared" si="397"/>
        <v>0</v>
      </c>
      <c r="AL137" s="38">
        <f t="shared" si="397"/>
        <v>0</v>
      </c>
      <c r="AM137" s="38">
        <f t="shared" si="397"/>
        <v>0</v>
      </c>
      <c r="AN137" s="38">
        <f t="shared" si="397"/>
        <v>0</v>
      </c>
      <c r="AO137" s="38">
        <f t="shared" si="397"/>
        <v>0</v>
      </c>
      <c r="AP137" s="38">
        <f t="shared" si="397"/>
        <v>0</v>
      </c>
      <c r="AQ137" s="38">
        <f t="shared" si="397"/>
        <v>0</v>
      </c>
      <c r="AR137" s="38">
        <f t="shared" si="397"/>
        <v>0</v>
      </c>
      <c r="AS137" s="38">
        <f t="shared" si="397"/>
        <v>0</v>
      </c>
      <c r="AT137" s="38">
        <f t="shared" si="397"/>
        <v>0</v>
      </c>
      <c r="AU137" s="38">
        <f t="shared" si="397"/>
        <v>0</v>
      </c>
      <c r="AV137" s="38">
        <f t="shared" si="397"/>
        <v>0</v>
      </c>
      <c r="AW137" s="38">
        <f t="shared" si="397"/>
        <v>0</v>
      </c>
      <c r="AX137" s="38">
        <f t="shared" si="397"/>
        <v>0</v>
      </c>
      <c r="AY137" s="38">
        <f t="shared" si="397"/>
        <v>0</v>
      </c>
      <c r="AZ137" s="38">
        <f t="shared" si="397"/>
        <v>0</v>
      </c>
      <c r="BA137" s="38">
        <f t="shared" si="397"/>
        <v>0</v>
      </c>
      <c r="BB137" s="38">
        <f t="shared" si="397"/>
        <v>0</v>
      </c>
      <c r="BC137" s="38">
        <f t="shared" si="397"/>
        <v>0</v>
      </c>
      <c r="BD137" s="38">
        <f t="shared" si="397"/>
        <v>0</v>
      </c>
      <c r="BE137" s="38">
        <f t="shared" si="397"/>
        <v>0</v>
      </c>
      <c r="BF137" s="38">
        <f t="shared" si="397"/>
        <v>0</v>
      </c>
      <c r="BG137" s="38">
        <f t="shared" si="397"/>
        <v>0</v>
      </c>
      <c r="BH137" s="38">
        <f t="shared" si="397"/>
        <v>0</v>
      </c>
      <c r="BI137" s="38">
        <f t="shared" si="397"/>
        <v>0</v>
      </c>
      <c r="BJ137" s="38">
        <f t="shared" si="397"/>
        <v>0</v>
      </c>
      <c r="BK137" s="38">
        <f t="shared" si="397"/>
        <v>0</v>
      </c>
      <c r="BL137" s="38">
        <f t="shared" si="397"/>
        <v>0</v>
      </c>
      <c r="BM137" s="38">
        <f t="shared" si="397"/>
        <v>0</v>
      </c>
      <c r="BN137" s="38">
        <f t="shared" si="397"/>
        <v>0</v>
      </c>
      <c r="BO137" s="38">
        <f t="shared" si="397"/>
        <v>0</v>
      </c>
      <c r="BP137" s="38">
        <f t="shared" si="397"/>
        <v>0</v>
      </c>
      <c r="BQ137" s="38">
        <f t="shared" si="397"/>
        <v>0</v>
      </c>
      <c r="BR137" s="38">
        <f t="shared" ref="BR137:EC137" si="398">SUMIF($C$148:$C$269,$A137,BS$148:BS$269)/BS$271</f>
        <v>0</v>
      </c>
      <c r="BS137" s="38">
        <f t="shared" si="398"/>
        <v>0</v>
      </c>
      <c r="BT137" s="38">
        <f t="shared" si="398"/>
        <v>0</v>
      </c>
      <c r="BU137" s="38">
        <f t="shared" si="398"/>
        <v>0</v>
      </c>
      <c r="BV137" s="38">
        <f t="shared" si="398"/>
        <v>0</v>
      </c>
      <c r="BW137" s="38">
        <f t="shared" si="398"/>
        <v>0</v>
      </c>
      <c r="BX137" s="38">
        <f t="shared" si="398"/>
        <v>0</v>
      </c>
      <c r="BY137" s="38">
        <f t="shared" si="398"/>
        <v>0</v>
      </c>
      <c r="BZ137" s="38">
        <f t="shared" si="398"/>
        <v>0</v>
      </c>
      <c r="CA137" s="38">
        <f t="shared" si="398"/>
        <v>0</v>
      </c>
      <c r="CB137" s="38">
        <f t="shared" si="398"/>
        <v>0</v>
      </c>
      <c r="CC137" s="38">
        <f t="shared" si="398"/>
        <v>0</v>
      </c>
      <c r="CD137" s="38">
        <f t="shared" si="398"/>
        <v>0</v>
      </c>
      <c r="CE137" s="38">
        <f t="shared" si="398"/>
        <v>0</v>
      </c>
      <c r="CF137" s="38">
        <f t="shared" si="398"/>
        <v>0</v>
      </c>
      <c r="CG137" s="38">
        <f t="shared" si="398"/>
        <v>0</v>
      </c>
      <c r="CH137" s="38">
        <f t="shared" si="398"/>
        <v>0</v>
      </c>
      <c r="CI137" s="38">
        <f t="shared" si="398"/>
        <v>0</v>
      </c>
      <c r="CJ137" s="38">
        <f t="shared" si="398"/>
        <v>0</v>
      </c>
      <c r="CK137" s="38">
        <f t="shared" si="398"/>
        <v>0</v>
      </c>
      <c r="CL137" s="38">
        <f t="shared" si="398"/>
        <v>0</v>
      </c>
      <c r="CM137" s="38">
        <f t="shared" si="398"/>
        <v>0</v>
      </c>
      <c r="CN137" s="38">
        <f t="shared" si="398"/>
        <v>0</v>
      </c>
      <c r="CO137" s="38">
        <f t="shared" si="398"/>
        <v>0</v>
      </c>
      <c r="CP137" s="38">
        <f t="shared" si="398"/>
        <v>0</v>
      </c>
      <c r="CQ137" s="38">
        <f t="shared" si="398"/>
        <v>0</v>
      </c>
      <c r="CR137" s="38">
        <f t="shared" si="398"/>
        <v>0</v>
      </c>
      <c r="CS137" s="38">
        <f t="shared" si="398"/>
        <v>0</v>
      </c>
      <c r="CT137" s="38">
        <f t="shared" si="398"/>
        <v>0</v>
      </c>
      <c r="CU137" s="38">
        <f t="shared" si="398"/>
        <v>0</v>
      </c>
      <c r="CV137" s="38">
        <f t="shared" si="398"/>
        <v>0</v>
      </c>
      <c r="CW137" s="38">
        <f t="shared" si="398"/>
        <v>0</v>
      </c>
      <c r="CX137" s="38">
        <f t="shared" si="398"/>
        <v>0</v>
      </c>
      <c r="CY137" s="38">
        <f t="shared" si="398"/>
        <v>0</v>
      </c>
      <c r="CZ137" s="38">
        <f t="shared" si="398"/>
        <v>0</v>
      </c>
      <c r="DA137" s="38">
        <f t="shared" si="398"/>
        <v>0</v>
      </c>
      <c r="DB137" s="38">
        <f t="shared" si="398"/>
        <v>0</v>
      </c>
      <c r="DC137" s="38">
        <f t="shared" si="398"/>
        <v>0</v>
      </c>
      <c r="DD137" s="38">
        <f t="shared" si="398"/>
        <v>0</v>
      </c>
      <c r="DE137" s="38">
        <f t="shared" si="398"/>
        <v>0</v>
      </c>
      <c r="DF137" s="38">
        <f t="shared" si="398"/>
        <v>0</v>
      </c>
      <c r="DG137" s="38">
        <f t="shared" si="398"/>
        <v>0</v>
      </c>
      <c r="DH137" s="38">
        <f t="shared" si="398"/>
        <v>0</v>
      </c>
      <c r="DI137" s="38">
        <f t="shared" si="398"/>
        <v>0</v>
      </c>
      <c r="DJ137" s="38">
        <f t="shared" si="398"/>
        <v>0</v>
      </c>
      <c r="DK137" s="38">
        <f t="shared" si="398"/>
        <v>0</v>
      </c>
      <c r="DL137" s="38">
        <f t="shared" si="398"/>
        <v>0</v>
      </c>
      <c r="DM137" s="38">
        <f t="shared" si="398"/>
        <v>0</v>
      </c>
      <c r="DN137" s="38">
        <f t="shared" si="398"/>
        <v>0</v>
      </c>
      <c r="DO137" s="38">
        <f t="shared" si="398"/>
        <v>0</v>
      </c>
      <c r="DP137" s="38">
        <f t="shared" si="398"/>
        <v>0</v>
      </c>
      <c r="DQ137" s="38">
        <f t="shared" si="398"/>
        <v>0</v>
      </c>
      <c r="DR137" s="38">
        <f t="shared" si="398"/>
        <v>0</v>
      </c>
      <c r="DS137" s="38">
        <f t="shared" si="398"/>
        <v>0</v>
      </c>
      <c r="DT137" s="38">
        <f t="shared" si="398"/>
        <v>0</v>
      </c>
      <c r="DU137" s="38">
        <f t="shared" si="398"/>
        <v>0</v>
      </c>
      <c r="DV137" s="38">
        <f t="shared" si="398"/>
        <v>0</v>
      </c>
      <c r="DW137" s="38">
        <f t="shared" si="398"/>
        <v>0</v>
      </c>
      <c r="DX137" s="38">
        <f t="shared" si="398"/>
        <v>0</v>
      </c>
      <c r="DY137" s="38">
        <f t="shared" si="398"/>
        <v>0</v>
      </c>
      <c r="DZ137" s="38">
        <f t="shared" si="398"/>
        <v>0</v>
      </c>
      <c r="EA137" s="38">
        <f t="shared" si="398"/>
        <v>0</v>
      </c>
      <c r="EB137" s="38">
        <f t="shared" si="398"/>
        <v>0</v>
      </c>
      <c r="EC137" s="38">
        <f t="shared" si="398"/>
        <v>0</v>
      </c>
      <c r="ED137" s="38">
        <f t="shared" ref="ED137:EK137" si="399">SUMIF($C$148:$C$269,$A137,EE$148:EE$269)/EE$271</f>
        <v>0</v>
      </c>
      <c r="EE137" s="38">
        <f t="shared" si="399"/>
        <v>0</v>
      </c>
      <c r="EF137" s="38">
        <f t="shared" si="399"/>
        <v>0</v>
      </c>
      <c r="EG137" s="38">
        <f t="shared" si="399"/>
        <v>0</v>
      </c>
      <c r="EH137" s="38">
        <f t="shared" si="399"/>
        <v>0</v>
      </c>
      <c r="EI137" s="38">
        <f t="shared" si="399"/>
        <v>0</v>
      </c>
      <c r="EJ137" s="38">
        <f t="shared" si="399"/>
        <v>0</v>
      </c>
      <c r="EK137" s="38">
        <f t="shared" si="399"/>
        <v>0</v>
      </c>
    </row>
    <row r="138" spans="1:141">
      <c r="A138" s="36" t="s">
        <v>86</v>
      </c>
      <c r="B138" s="37" t="s">
        <v>155</v>
      </c>
      <c r="C138" s="38">
        <f t="shared" si="259"/>
        <v>0</v>
      </c>
      <c r="D138" s="38">
        <f t="shared" ref="D138:E138" si="400">SUMIF($C$148:$C$269,$A138,E$148:E$269)/E$271</f>
        <v>0</v>
      </c>
      <c r="E138" s="38">
        <f t="shared" si="400"/>
        <v>0</v>
      </c>
      <c r="F138" s="38">
        <f t="shared" ref="F138:BQ138" si="401">SUMIF($C$148:$C$269,$A138,G$148:G$269)/G$271</f>
        <v>0</v>
      </c>
      <c r="G138" s="38">
        <f t="shared" si="401"/>
        <v>0</v>
      </c>
      <c r="H138" s="38">
        <f t="shared" si="401"/>
        <v>0</v>
      </c>
      <c r="I138" s="38">
        <f t="shared" si="401"/>
        <v>0</v>
      </c>
      <c r="J138" s="38">
        <f t="shared" si="401"/>
        <v>0</v>
      </c>
      <c r="K138" s="38">
        <f t="shared" si="401"/>
        <v>0</v>
      </c>
      <c r="L138" s="38">
        <f t="shared" si="401"/>
        <v>0</v>
      </c>
      <c r="M138" s="38">
        <f t="shared" si="401"/>
        <v>0</v>
      </c>
      <c r="N138" s="38">
        <f t="shared" si="401"/>
        <v>0</v>
      </c>
      <c r="O138" s="38">
        <f t="shared" si="401"/>
        <v>0</v>
      </c>
      <c r="P138" s="38">
        <f t="shared" si="401"/>
        <v>0</v>
      </c>
      <c r="Q138" s="38">
        <f t="shared" si="401"/>
        <v>0</v>
      </c>
      <c r="R138" s="38">
        <f t="shared" si="401"/>
        <v>0</v>
      </c>
      <c r="S138" s="38">
        <f t="shared" si="401"/>
        <v>0</v>
      </c>
      <c r="T138" s="38">
        <f t="shared" si="401"/>
        <v>0</v>
      </c>
      <c r="U138" s="38">
        <f t="shared" si="401"/>
        <v>0</v>
      </c>
      <c r="V138" s="38">
        <f t="shared" si="401"/>
        <v>0</v>
      </c>
      <c r="W138" s="38">
        <f t="shared" si="401"/>
        <v>0</v>
      </c>
      <c r="X138" s="38">
        <f t="shared" si="401"/>
        <v>0</v>
      </c>
      <c r="Y138" s="38">
        <f t="shared" si="401"/>
        <v>0</v>
      </c>
      <c r="Z138" s="38">
        <f t="shared" si="401"/>
        <v>0</v>
      </c>
      <c r="AA138" s="38">
        <f t="shared" si="401"/>
        <v>0</v>
      </c>
      <c r="AB138" s="38">
        <f t="shared" si="401"/>
        <v>0</v>
      </c>
      <c r="AC138" s="38">
        <f t="shared" si="401"/>
        <v>0</v>
      </c>
      <c r="AD138" s="38">
        <f t="shared" si="401"/>
        <v>0</v>
      </c>
      <c r="AE138" s="38">
        <f t="shared" si="401"/>
        <v>0</v>
      </c>
      <c r="AF138" s="38">
        <f t="shared" si="401"/>
        <v>0</v>
      </c>
      <c r="AG138" s="38">
        <f t="shared" si="401"/>
        <v>0</v>
      </c>
      <c r="AH138" s="38">
        <f t="shared" si="401"/>
        <v>0</v>
      </c>
      <c r="AI138" s="38">
        <f t="shared" si="401"/>
        <v>0</v>
      </c>
      <c r="AJ138" s="38">
        <f t="shared" si="401"/>
        <v>0</v>
      </c>
      <c r="AK138" s="38">
        <f t="shared" si="401"/>
        <v>0</v>
      </c>
      <c r="AL138" s="38">
        <f t="shared" si="401"/>
        <v>0</v>
      </c>
      <c r="AM138" s="38">
        <f t="shared" si="401"/>
        <v>0</v>
      </c>
      <c r="AN138" s="38">
        <f t="shared" si="401"/>
        <v>0</v>
      </c>
      <c r="AO138" s="38">
        <f t="shared" si="401"/>
        <v>0</v>
      </c>
      <c r="AP138" s="38">
        <f t="shared" si="401"/>
        <v>0</v>
      </c>
      <c r="AQ138" s="38">
        <f t="shared" si="401"/>
        <v>0</v>
      </c>
      <c r="AR138" s="38">
        <f t="shared" si="401"/>
        <v>0</v>
      </c>
      <c r="AS138" s="38">
        <f t="shared" si="401"/>
        <v>0</v>
      </c>
      <c r="AT138" s="38">
        <f t="shared" si="401"/>
        <v>0</v>
      </c>
      <c r="AU138" s="38">
        <f t="shared" si="401"/>
        <v>0</v>
      </c>
      <c r="AV138" s="38">
        <f t="shared" si="401"/>
        <v>0</v>
      </c>
      <c r="AW138" s="38">
        <f t="shared" si="401"/>
        <v>0</v>
      </c>
      <c r="AX138" s="38">
        <f t="shared" si="401"/>
        <v>0</v>
      </c>
      <c r="AY138" s="38">
        <f t="shared" si="401"/>
        <v>0</v>
      </c>
      <c r="AZ138" s="38">
        <f t="shared" si="401"/>
        <v>0</v>
      </c>
      <c r="BA138" s="38">
        <f t="shared" si="401"/>
        <v>0</v>
      </c>
      <c r="BB138" s="38">
        <f t="shared" si="401"/>
        <v>0</v>
      </c>
      <c r="BC138" s="38">
        <f t="shared" si="401"/>
        <v>0</v>
      </c>
      <c r="BD138" s="38">
        <f t="shared" si="401"/>
        <v>0</v>
      </c>
      <c r="BE138" s="38">
        <f t="shared" si="401"/>
        <v>0</v>
      </c>
      <c r="BF138" s="38">
        <f t="shared" si="401"/>
        <v>0</v>
      </c>
      <c r="BG138" s="38">
        <f t="shared" si="401"/>
        <v>0</v>
      </c>
      <c r="BH138" s="38">
        <f t="shared" si="401"/>
        <v>0</v>
      </c>
      <c r="BI138" s="38">
        <f t="shared" si="401"/>
        <v>0</v>
      </c>
      <c r="BJ138" s="38">
        <f t="shared" si="401"/>
        <v>0</v>
      </c>
      <c r="BK138" s="38">
        <f t="shared" si="401"/>
        <v>0</v>
      </c>
      <c r="BL138" s="38">
        <f t="shared" si="401"/>
        <v>0</v>
      </c>
      <c r="BM138" s="38">
        <f t="shared" si="401"/>
        <v>0</v>
      </c>
      <c r="BN138" s="38">
        <f t="shared" si="401"/>
        <v>0</v>
      </c>
      <c r="BO138" s="38">
        <f t="shared" si="401"/>
        <v>0</v>
      </c>
      <c r="BP138" s="38">
        <f t="shared" si="401"/>
        <v>0</v>
      </c>
      <c r="BQ138" s="38">
        <f t="shared" si="401"/>
        <v>0</v>
      </c>
      <c r="BR138" s="38">
        <f t="shared" ref="BR138:EC138" si="402">SUMIF($C$148:$C$269,$A138,BS$148:BS$269)/BS$271</f>
        <v>0</v>
      </c>
      <c r="BS138" s="38">
        <f t="shared" si="402"/>
        <v>0</v>
      </c>
      <c r="BT138" s="38">
        <f t="shared" si="402"/>
        <v>0</v>
      </c>
      <c r="BU138" s="38">
        <f t="shared" si="402"/>
        <v>0</v>
      </c>
      <c r="BV138" s="38">
        <f t="shared" si="402"/>
        <v>0</v>
      </c>
      <c r="BW138" s="38">
        <f t="shared" si="402"/>
        <v>0</v>
      </c>
      <c r="BX138" s="38">
        <f t="shared" si="402"/>
        <v>0</v>
      </c>
      <c r="BY138" s="38">
        <f t="shared" si="402"/>
        <v>0</v>
      </c>
      <c r="BZ138" s="38">
        <f t="shared" si="402"/>
        <v>0</v>
      </c>
      <c r="CA138" s="38">
        <f t="shared" si="402"/>
        <v>0</v>
      </c>
      <c r="CB138" s="38">
        <f t="shared" si="402"/>
        <v>0</v>
      </c>
      <c r="CC138" s="38">
        <f t="shared" si="402"/>
        <v>0</v>
      </c>
      <c r="CD138" s="38">
        <f t="shared" si="402"/>
        <v>0</v>
      </c>
      <c r="CE138" s="38">
        <f t="shared" si="402"/>
        <v>0</v>
      </c>
      <c r="CF138" s="38">
        <f t="shared" si="402"/>
        <v>0</v>
      </c>
      <c r="CG138" s="38">
        <f t="shared" si="402"/>
        <v>0</v>
      </c>
      <c r="CH138" s="38">
        <f t="shared" si="402"/>
        <v>0</v>
      </c>
      <c r="CI138" s="38">
        <f t="shared" si="402"/>
        <v>0</v>
      </c>
      <c r="CJ138" s="38">
        <f t="shared" si="402"/>
        <v>0</v>
      </c>
      <c r="CK138" s="38">
        <f t="shared" si="402"/>
        <v>0</v>
      </c>
      <c r="CL138" s="38">
        <f t="shared" si="402"/>
        <v>0</v>
      </c>
      <c r="CM138" s="38">
        <f t="shared" si="402"/>
        <v>0</v>
      </c>
      <c r="CN138" s="38">
        <f t="shared" si="402"/>
        <v>0</v>
      </c>
      <c r="CO138" s="38">
        <f t="shared" si="402"/>
        <v>0</v>
      </c>
      <c r="CP138" s="38">
        <f t="shared" si="402"/>
        <v>0</v>
      </c>
      <c r="CQ138" s="38">
        <f t="shared" si="402"/>
        <v>0</v>
      </c>
      <c r="CR138" s="38">
        <f t="shared" si="402"/>
        <v>0</v>
      </c>
      <c r="CS138" s="38">
        <f t="shared" si="402"/>
        <v>0</v>
      </c>
      <c r="CT138" s="38">
        <f t="shared" si="402"/>
        <v>0</v>
      </c>
      <c r="CU138" s="38">
        <f t="shared" si="402"/>
        <v>0</v>
      </c>
      <c r="CV138" s="38">
        <f t="shared" si="402"/>
        <v>0</v>
      </c>
      <c r="CW138" s="38">
        <f t="shared" si="402"/>
        <v>0</v>
      </c>
      <c r="CX138" s="38">
        <f t="shared" si="402"/>
        <v>0</v>
      </c>
      <c r="CY138" s="38">
        <f t="shared" si="402"/>
        <v>0</v>
      </c>
      <c r="CZ138" s="38">
        <f t="shared" si="402"/>
        <v>0</v>
      </c>
      <c r="DA138" s="38">
        <f t="shared" si="402"/>
        <v>0</v>
      </c>
      <c r="DB138" s="38">
        <f t="shared" si="402"/>
        <v>0</v>
      </c>
      <c r="DC138" s="38">
        <f t="shared" si="402"/>
        <v>0</v>
      </c>
      <c r="DD138" s="38">
        <f t="shared" si="402"/>
        <v>0</v>
      </c>
      <c r="DE138" s="38">
        <f t="shared" si="402"/>
        <v>0</v>
      </c>
      <c r="DF138" s="38">
        <f t="shared" si="402"/>
        <v>0</v>
      </c>
      <c r="DG138" s="38">
        <f t="shared" si="402"/>
        <v>0</v>
      </c>
      <c r="DH138" s="38">
        <f t="shared" si="402"/>
        <v>0</v>
      </c>
      <c r="DI138" s="38">
        <f t="shared" si="402"/>
        <v>0</v>
      </c>
      <c r="DJ138" s="38">
        <f t="shared" si="402"/>
        <v>0</v>
      </c>
      <c r="DK138" s="38">
        <f t="shared" si="402"/>
        <v>0</v>
      </c>
      <c r="DL138" s="38">
        <f t="shared" si="402"/>
        <v>0</v>
      </c>
      <c r="DM138" s="38">
        <f t="shared" si="402"/>
        <v>0</v>
      </c>
      <c r="DN138" s="38">
        <f t="shared" si="402"/>
        <v>0</v>
      </c>
      <c r="DO138" s="38">
        <f t="shared" si="402"/>
        <v>0</v>
      </c>
      <c r="DP138" s="38">
        <f t="shared" si="402"/>
        <v>0</v>
      </c>
      <c r="DQ138" s="38">
        <f t="shared" si="402"/>
        <v>0</v>
      </c>
      <c r="DR138" s="38">
        <f t="shared" si="402"/>
        <v>0</v>
      </c>
      <c r="DS138" s="38">
        <f t="shared" si="402"/>
        <v>0</v>
      </c>
      <c r="DT138" s="38">
        <f t="shared" si="402"/>
        <v>0</v>
      </c>
      <c r="DU138" s="38">
        <f t="shared" si="402"/>
        <v>0</v>
      </c>
      <c r="DV138" s="38">
        <f t="shared" si="402"/>
        <v>0</v>
      </c>
      <c r="DW138" s="38">
        <f t="shared" si="402"/>
        <v>0</v>
      </c>
      <c r="DX138" s="38">
        <f t="shared" si="402"/>
        <v>0</v>
      </c>
      <c r="DY138" s="38">
        <f t="shared" si="402"/>
        <v>0</v>
      </c>
      <c r="DZ138" s="38">
        <f t="shared" si="402"/>
        <v>0</v>
      </c>
      <c r="EA138" s="38">
        <f t="shared" si="402"/>
        <v>0</v>
      </c>
      <c r="EB138" s="38">
        <f t="shared" si="402"/>
        <v>0</v>
      </c>
      <c r="EC138" s="38">
        <f t="shared" si="402"/>
        <v>0</v>
      </c>
      <c r="ED138" s="38">
        <f t="shared" ref="ED138:EK138" si="403">SUMIF($C$148:$C$269,$A138,EE$148:EE$269)/EE$271</f>
        <v>0</v>
      </c>
      <c r="EE138" s="38">
        <f t="shared" si="403"/>
        <v>0</v>
      </c>
      <c r="EF138" s="38">
        <f t="shared" si="403"/>
        <v>0</v>
      </c>
      <c r="EG138" s="38">
        <f t="shared" si="403"/>
        <v>0</v>
      </c>
      <c r="EH138" s="38">
        <f t="shared" si="403"/>
        <v>0</v>
      </c>
      <c r="EI138" s="38">
        <f t="shared" si="403"/>
        <v>0</v>
      </c>
      <c r="EJ138" s="38">
        <f t="shared" si="403"/>
        <v>0</v>
      </c>
      <c r="EK138" s="38">
        <f t="shared" si="403"/>
        <v>0</v>
      </c>
    </row>
    <row r="139" spans="1:141">
      <c r="A139" s="39" t="s">
        <v>87</v>
      </c>
      <c r="B139" s="40" t="s">
        <v>156</v>
      </c>
      <c r="C139" s="41">
        <f t="shared" si="259"/>
        <v>0</v>
      </c>
      <c r="D139" s="41">
        <f t="shared" ref="D139:E139" si="404">SUMIF($C$148:$C$269,$A139,E$148:E$269)/E$271</f>
        <v>0</v>
      </c>
      <c r="E139" s="41">
        <f t="shared" si="404"/>
        <v>0</v>
      </c>
      <c r="F139" s="41">
        <f t="shared" ref="F139:BQ139" si="405">SUMIF($C$148:$C$269,$A139,G$148:G$269)/G$271</f>
        <v>0</v>
      </c>
      <c r="G139" s="41">
        <f t="shared" si="405"/>
        <v>0</v>
      </c>
      <c r="H139" s="41">
        <f t="shared" si="405"/>
        <v>0</v>
      </c>
      <c r="I139" s="41">
        <f t="shared" si="405"/>
        <v>0</v>
      </c>
      <c r="J139" s="41">
        <f t="shared" si="405"/>
        <v>0</v>
      </c>
      <c r="K139" s="41">
        <f t="shared" si="405"/>
        <v>0</v>
      </c>
      <c r="L139" s="41">
        <f t="shared" si="405"/>
        <v>0</v>
      </c>
      <c r="M139" s="41">
        <f t="shared" si="405"/>
        <v>0</v>
      </c>
      <c r="N139" s="41">
        <f t="shared" si="405"/>
        <v>0</v>
      </c>
      <c r="O139" s="41">
        <f t="shared" si="405"/>
        <v>0</v>
      </c>
      <c r="P139" s="41">
        <f t="shared" si="405"/>
        <v>0</v>
      </c>
      <c r="Q139" s="41">
        <f t="shared" si="405"/>
        <v>0</v>
      </c>
      <c r="R139" s="41">
        <f t="shared" si="405"/>
        <v>0</v>
      </c>
      <c r="S139" s="41">
        <f t="shared" si="405"/>
        <v>0</v>
      </c>
      <c r="T139" s="41">
        <f t="shared" si="405"/>
        <v>0</v>
      </c>
      <c r="U139" s="41">
        <f t="shared" si="405"/>
        <v>0</v>
      </c>
      <c r="V139" s="41">
        <f t="shared" si="405"/>
        <v>0</v>
      </c>
      <c r="W139" s="41">
        <f t="shared" si="405"/>
        <v>0</v>
      </c>
      <c r="X139" s="41">
        <f t="shared" si="405"/>
        <v>0</v>
      </c>
      <c r="Y139" s="41">
        <f t="shared" si="405"/>
        <v>0</v>
      </c>
      <c r="Z139" s="41">
        <f t="shared" si="405"/>
        <v>0</v>
      </c>
      <c r="AA139" s="41">
        <f t="shared" si="405"/>
        <v>0</v>
      </c>
      <c r="AB139" s="41">
        <f t="shared" si="405"/>
        <v>0</v>
      </c>
      <c r="AC139" s="41">
        <f t="shared" si="405"/>
        <v>0</v>
      </c>
      <c r="AD139" s="41">
        <f t="shared" si="405"/>
        <v>0</v>
      </c>
      <c r="AE139" s="41">
        <f t="shared" si="405"/>
        <v>0</v>
      </c>
      <c r="AF139" s="41">
        <f t="shared" si="405"/>
        <v>0</v>
      </c>
      <c r="AG139" s="41">
        <f t="shared" si="405"/>
        <v>0</v>
      </c>
      <c r="AH139" s="41">
        <f t="shared" si="405"/>
        <v>0</v>
      </c>
      <c r="AI139" s="41">
        <f t="shared" si="405"/>
        <v>0</v>
      </c>
      <c r="AJ139" s="41">
        <f t="shared" si="405"/>
        <v>0</v>
      </c>
      <c r="AK139" s="41">
        <f t="shared" si="405"/>
        <v>0</v>
      </c>
      <c r="AL139" s="41">
        <f t="shared" si="405"/>
        <v>0</v>
      </c>
      <c r="AM139" s="41">
        <f t="shared" si="405"/>
        <v>0</v>
      </c>
      <c r="AN139" s="41">
        <f t="shared" si="405"/>
        <v>0</v>
      </c>
      <c r="AO139" s="41">
        <f t="shared" si="405"/>
        <v>0</v>
      </c>
      <c r="AP139" s="41">
        <f t="shared" si="405"/>
        <v>0</v>
      </c>
      <c r="AQ139" s="41">
        <f t="shared" si="405"/>
        <v>0</v>
      </c>
      <c r="AR139" s="41">
        <f t="shared" si="405"/>
        <v>0</v>
      </c>
      <c r="AS139" s="41">
        <f t="shared" si="405"/>
        <v>0</v>
      </c>
      <c r="AT139" s="41">
        <f t="shared" si="405"/>
        <v>0</v>
      </c>
      <c r="AU139" s="41">
        <f t="shared" si="405"/>
        <v>0</v>
      </c>
      <c r="AV139" s="41">
        <f t="shared" si="405"/>
        <v>0</v>
      </c>
      <c r="AW139" s="41">
        <f t="shared" si="405"/>
        <v>0</v>
      </c>
      <c r="AX139" s="41">
        <f t="shared" si="405"/>
        <v>0</v>
      </c>
      <c r="AY139" s="41">
        <f t="shared" si="405"/>
        <v>0</v>
      </c>
      <c r="AZ139" s="41">
        <f t="shared" si="405"/>
        <v>0</v>
      </c>
      <c r="BA139" s="41">
        <f t="shared" si="405"/>
        <v>0</v>
      </c>
      <c r="BB139" s="41">
        <f t="shared" si="405"/>
        <v>0</v>
      </c>
      <c r="BC139" s="41">
        <f t="shared" si="405"/>
        <v>0</v>
      </c>
      <c r="BD139" s="41">
        <f t="shared" si="405"/>
        <v>0</v>
      </c>
      <c r="BE139" s="41">
        <f t="shared" si="405"/>
        <v>0</v>
      </c>
      <c r="BF139" s="41">
        <f t="shared" si="405"/>
        <v>0</v>
      </c>
      <c r="BG139" s="41">
        <f t="shared" si="405"/>
        <v>0</v>
      </c>
      <c r="BH139" s="41">
        <f t="shared" si="405"/>
        <v>0</v>
      </c>
      <c r="BI139" s="41">
        <f t="shared" si="405"/>
        <v>0</v>
      </c>
      <c r="BJ139" s="41">
        <f t="shared" si="405"/>
        <v>0</v>
      </c>
      <c r="BK139" s="41">
        <f t="shared" si="405"/>
        <v>0</v>
      </c>
      <c r="BL139" s="41">
        <f t="shared" si="405"/>
        <v>0</v>
      </c>
      <c r="BM139" s="41">
        <f t="shared" si="405"/>
        <v>0</v>
      </c>
      <c r="BN139" s="41">
        <f t="shared" si="405"/>
        <v>0</v>
      </c>
      <c r="BO139" s="41">
        <f t="shared" si="405"/>
        <v>0</v>
      </c>
      <c r="BP139" s="41">
        <f t="shared" si="405"/>
        <v>0</v>
      </c>
      <c r="BQ139" s="41">
        <f t="shared" si="405"/>
        <v>0</v>
      </c>
      <c r="BR139" s="41">
        <f t="shared" ref="BR139:EC139" si="406">SUMIF($C$148:$C$269,$A139,BS$148:BS$269)/BS$271</f>
        <v>0</v>
      </c>
      <c r="BS139" s="41">
        <f t="shared" si="406"/>
        <v>0</v>
      </c>
      <c r="BT139" s="41">
        <f t="shared" si="406"/>
        <v>0</v>
      </c>
      <c r="BU139" s="41">
        <f t="shared" si="406"/>
        <v>0</v>
      </c>
      <c r="BV139" s="41">
        <f t="shared" si="406"/>
        <v>0</v>
      </c>
      <c r="BW139" s="41">
        <f t="shared" si="406"/>
        <v>0</v>
      </c>
      <c r="BX139" s="41">
        <f t="shared" si="406"/>
        <v>0</v>
      </c>
      <c r="BY139" s="41">
        <f t="shared" si="406"/>
        <v>0</v>
      </c>
      <c r="BZ139" s="41">
        <f t="shared" si="406"/>
        <v>0</v>
      </c>
      <c r="CA139" s="41">
        <f t="shared" si="406"/>
        <v>0</v>
      </c>
      <c r="CB139" s="41">
        <f t="shared" si="406"/>
        <v>0</v>
      </c>
      <c r="CC139" s="41">
        <f t="shared" si="406"/>
        <v>0</v>
      </c>
      <c r="CD139" s="41">
        <f t="shared" si="406"/>
        <v>0</v>
      </c>
      <c r="CE139" s="41">
        <f t="shared" si="406"/>
        <v>0</v>
      </c>
      <c r="CF139" s="41">
        <f t="shared" si="406"/>
        <v>0</v>
      </c>
      <c r="CG139" s="41">
        <f t="shared" si="406"/>
        <v>0</v>
      </c>
      <c r="CH139" s="41">
        <f t="shared" si="406"/>
        <v>0</v>
      </c>
      <c r="CI139" s="41">
        <f t="shared" si="406"/>
        <v>0</v>
      </c>
      <c r="CJ139" s="41">
        <f t="shared" si="406"/>
        <v>0</v>
      </c>
      <c r="CK139" s="41">
        <f t="shared" si="406"/>
        <v>0</v>
      </c>
      <c r="CL139" s="41">
        <f t="shared" si="406"/>
        <v>0</v>
      </c>
      <c r="CM139" s="41">
        <f t="shared" si="406"/>
        <v>0</v>
      </c>
      <c r="CN139" s="41">
        <f t="shared" si="406"/>
        <v>0</v>
      </c>
      <c r="CO139" s="41">
        <f t="shared" si="406"/>
        <v>0</v>
      </c>
      <c r="CP139" s="41">
        <f t="shared" si="406"/>
        <v>0</v>
      </c>
      <c r="CQ139" s="41">
        <f t="shared" si="406"/>
        <v>0</v>
      </c>
      <c r="CR139" s="41">
        <f t="shared" si="406"/>
        <v>0</v>
      </c>
      <c r="CS139" s="41">
        <f t="shared" si="406"/>
        <v>0</v>
      </c>
      <c r="CT139" s="41">
        <f t="shared" si="406"/>
        <v>0</v>
      </c>
      <c r="CU139" s="41">
        <f t="shared" si="406"/>
        <v>0</v>
      </c>
      <c r="CV139" s="41">
        <f t="shared" si="406"/>
        <v>0</v>
      </c>
      <c r="CW139" s="41">
        <f t="shared" si="406"/>
        <v>0</v>
      </c>
      <c r="CX139" s="41">
        <f t="shared" si="406"/>
        <v>0</v>
      </c>
      <c r="CY139" s="41">
        <f t="shared" si="406"/>
        <v>0</v>
      </c>
      <c r="CZ139" s="41">
        <f t="shared" si="406"/>
        <v>0</v>
      </c>
      <c r="DA139" s="41">
        <f t="shared" si="406"/>
        <v>0</v>
      </c>
      <c r="DB139" s="41">
        <f t="shared" si="406"/>
        <v>0</v>
      </c>
      <c r="DC139" s="41">
        <f t="shared" si="406"/>
        <v>0</v>
      </c>
      <c r="DD139" s="41">
        <f t="shared" si="406"/>
        <v>0</v>
      </c>
      <c r="DE139" s="41">
        <f t="shared" si="406"/>
        <v>0</v>
      </c>
      <c r="DF139" s="41">
        <f t="shared" si="406"/>
        <v>0</v>
      </c>
      <c r="DG139" s="41">
        <f t="shared" si="406"/>
        <v>0</v>
      </c>
      <c r="DH139" s="41">
        <f t="shared" si="406"/>
        <v>0</v>
      </c>
      <c r="DI139" s="41">
        <f t="shared" si="406"/>
        <v>0</v>
      </c>
      <c r="DJ139" s="41">
        <f t="shared" si="406"/>
        <v>0</v>
      </c>
      <c r="DK139" s="41">
        <f t="shared" si="406"/>
        <v>0</v>
      </c>
      <c r="DL139" s="41">
        <f t="shared" si="406"/>
        <v>0</v>
      </c>
      <c r="DM139" s="41">
        <f t="shared" si="406"/>
        <v>0</v>
      </c>
      <c r="DN139" s="41">
        <f t="shared" si="406"/>
        <v>0</v>
      </c>
      <c r="DO139" s="41">
        <f t="shared" si="406"/>
        <v>0</v>
      </c>
      <c r="DP139" s="41">
        <f t="shared" si="406"/>
        <v>0</v>
      </c>
      <c r="DQ139" s="41">
        <f t="shared" si="406"/>
        <v>0</v>
      </c>
      <c r="DR139" s="41">
        <f t="shared" si="406"/>
        <v>0</v>
      </c>
      <c r="DS139" s="41">
        <f t="shared" si="406"/>
        <v>0</v>
      </c>
      <c r="DT139" s="41">
        <f t="shared" si="406"/>
        <v>0</v>
      </c>
      <c r="DU139" s="41">
        <f t="shared" si="406"/>
        <v>0</v>
      </c>
      <c r="DV139" s="41">
        <f t="shared" si="406"/>
        <v>0</v>
      </c>
      <c r="DW139" s="41">
        <f t="shared" si="406"/>
        <v>0</v>
      </c>
      <c r="DX139" s="41">
        <f t="shared" si="406"/>
        <v>0</v>
      </c>
      <c r="DY139" s="41">
        <f t="shared" si="406"/>
        <v>0</v>
      </c>
      <c r="DZ139" s="41">
        <f t="shared" si="406"/>
        <v>0</v>
      </c>
      <c r="EA139" s="41">
        <f t="shared" si="406"/>
        <v>0</v>
      </c>
      <c r="EB139" s="41">
        <f t="shared" si="406"/>
        <v>0</v>
      </c>
      <c r="EC139" s="41">
        <f t="shared" si="406"/>
        <v>0</v>
      </c>
      <c r="ED139" s="41">
        <f t="shared" ref="ED139:EK139" si="407">SUMIF($C$148:$C$269,$A139,EE$148:EE$269)/EE$271</f>
        <v>0</v>
      </c>
      <c r="EE139" s="41">
        <f t="shared" si="407"/>
        <v>0</v>
      </c>
      <c r="EF139" s="41">
        <f t="shared" si="407"/>
        <v>0</v>
      </c>
      <c r="EG139" s="41">
        <f t="shared" si="407"/>
        <v>0</v>
      </c>
      <c r="EH139" s="41">
        <f t="shared" si="407"/>
        <v>0</v>
      </c>
      <c r="EI139" s="41">
        <f t="shared" si="407"/>
        <v>0</v>
      </c>
      <c r="EJ139" s="41">
        <f t="shared" si="407"/>
        <v>0</v>
      </c>
      <c r="EK139" s="41">
        <f t="shared" si="407"/>
        <v>0</v>
      </c>
    </row>
    <row r="140" spans="1:141">
      <c r="A140" s="36" t="s">
        <v>88</v>
      </c>
      <c r="B140" s="37" t="s">
        <v>157</v>
      </c>
      <c r="C140" s="38">
        <f t="shared" si="259"/>
        <v>0</v>
      </c>
      <c r="D140" s="38">
        <f t="shared" ref="D140:E140" si="408">SUMIF($C$148:$C$269,$A140,E$148:E$269)/E$271</f>
        <v>0</v>
      </c>
      <c r="E140" s="38">
        <f t="shared" si="408"/>
        <v>0</v>
      </c>
      <c r="F140" s="38">
        <f t="shared" ref="F140:BQ140" si="409">SUMIF($C$148:$C$269,$A140,G$148:G$269)/G$271</f>
        <v>0</v>
      </c>
      <c r="G140" s="38">
        <f t="shared" si="409"/>
        <v>0</v>
      </c>
      <c r="H140" s="38">
        <f t="shared" si="409"/>
        <v>0</v>
      </c>
      <c r="I140" s="38">
        <f t="shared" si="409"/>
        <v>0</v>
      </c>
      <c r="J140" s="38">
        <f t="shared" si="409"/>
        <v>0</v>
      </c>
      <c r="K140" s="38">
        <f t="shared" si="409"/>
        <v>0</v>
      </c>
      <c r="L140" s="38">
        <f t="shared" si="409"/>
        <v>0</v>
      </c>
      <c r="M140" s="38">
        <f t="shared" si="409"/>
        <v>0</v>
      </c>
      <c r="N140" s="38">
        <f t="shared" si="409"/>
        <v>0</v>
      </c>
      <c r="O140" s="38">
        <f t="shared" si="409"/>
        <v>0</v>
      </c>
      <c r="P140" s="38">
        <f t="shared" si="409"/>
        <v>0</v>
      </c>
      <c r="Q140" s="38">
        <f t="shared" si="409"/>
        <v>0</v>
      </c>
      <c r="R140" s="38">
        <f t="shared" si="409"/>
        <v>0</v>
      </c>
      <c r="S140" s="38">
        <f t="shared" si="409"/>
        <v>0</v>
      </c>
      <c r="T140" s="38">
        <f t="shared" si="409"/>
        <v>0</v>
      </c>
      <c r="U140" s="38">
        <f t="shared" si="409"/>
        <v>0</v>
      </c>
      <c r="V140" s="38">
        <f t="shared" si="409"/>
        <v>0</v>
      </c>
      <c r="W140" s="38">
        <f t="shared" si="409"/>
        <v>0</v>
      </c>
      <c r="X140" s="38">
        <f t="shared" si="409"/>
        <v>0</v>
      </c>
      <c r="Y140" s="38">
        <f t="shared" si="409"/>
        <v>0</v>
      </c>
      <c r="Z140" s="38">
        <f t="shared" si="409"/>
        <v>0</v>
      </c>
      <c r="AA140" s="38">
        <f t="shared" si="409"/>
        <v>0</v>
      </c>
      <c r="AB140" s="38">
        <f t="shared" si="409"/>
        <v>0</v>
      </c>
      <c r="AC140" s="38">
        <f t="shared" si="409"/>
        <v>0</v>
      </c>
      <c r="AD140" s="38">
        <f t="shared" si="409"/>
        <v>0</v>
      </c>
      <c r="AE140" s="38">
        <f t="shared" si="409"/>
        <v>0</v>
      </c>
      <c r="AF140" s="38">
        <f t="shared" si="409"/>
        <v>0</v>
      </c>
      <c r="AG140" s="38">
        <f t="shared" si="409"/>
        <v>0</v>
      </c>
      <c r="AH140" s="38">
        <f t="shared" si="409"/>
        <v>0</v>
      </c>
      <c r="AI140" s="38">
        <f t="shared" si="409"/>
        <v>0</v>
      </c>
      <c r="AJ140" s="38">
        <f t="shared" si="409"/>
        <v>0</v>
      </c>
      <c r="AK140" s="38">
        <f t="shared" si="409"/>
        <v>0</v>
      </c>
      <c r="AL140" s="38">
        <f t="shared" si="409"/>
        <v>0</v>
      </c>
      <c r="AM140" s="38">
        <f t="shared" si="409"/>
        <v>0</v>
      </c>
      <c r="AN140" s="38">
        <f t="shared" si="409"/>
        <v>0</v>
      </c>
      <c r="AO140" s="38">
        <f t="shared" si="409"/>
        <v>0</v>
      </c>
      <c r="AP140" s="38">
        <f t="shared" si="409"/>
        <v>0</v>
      </c>
      <c r="AQ140" s="38">
        <f t="shared" si="409"/>
        <v>0</v>
      </c>
      <c r="AR140" s="38">
        <f t="shared" si="409"/>
        <v>0</v>
      </c>
      <c r="AS140" s="38">
        <f t="shared" si="409"/>
        <v>0</v>
      </c>
      <c r="AT140" s="38">
        <f t="shared" si="409"/>
        <v>0</v>
      </c>
      <c r="AU140" s="38">
        <f t="shared" si="409"/>
        <v>0</v>
      </c>
      <c r="AV140" s="38">
        <f t="shared" si="409"/>
        <v>0</v>
      </c>
      <c r="AW140" s="38">
        <f t="shared" si="409"/>
        <v>0</v>
      </c>
      <c r="AX140" s="38">
        <f t="shared" si="409"/>
        <v>0</v>
      </c>
      <c r="AY140" s="38">
        <f t="shared" si="409"/>
        <v>0</v>
      </c>
      <c r="AZ140" s="38">
        <f t="shared" si="409"/>
        <v>0</v>
      </c>
      <c r="BA140" s="38">
        <f t="shared" si="409"/>
        <v>0</v>
      </c>
      <c r="BB140" s="38">
        <f t="shared" si="409"/>
        <v>0</v>
      </c>
      <c r="BC140" s="38">
        <f t="shared" si="409"/>
        <v>0</v>
      </c>
      <c r="BD140" s="38">
        <f t="shared" si="409"/>
        <v>0</v>
      </c>
      <c r="BE140" s="38">
        <f t="shared" si="409"/>
        <v>0</v>
      </c>
      <c r="BF140" s="38">
        <f t="shared" si="409"/>
        <v>0</v>
      </c>
      <c r="BG140" s="38">
        <f t="shared" si="409"/>
        <v>0</v>
      </c>
      <c r="BH140" s="38">
        <f t="shared" si="409"/>
        <v>0</v>
      </c>
      <c r="BI140" s="38">
        <f t="shared" si="409"/>
        <v>0</v>
      </c>
      <c r="BJ140" s="38">
        <f t="shared" si="409"/>
        <v>0</v>
      </c>
      <c r="BK140" s="38">
        <f t="shared" si="409"/>
        <v>0</v>
      </c>
      <c r="BL140" s="38">
        <f t="shared" si="409"/>
        <v>0</v>
      </c>
      <c r="BM140" s="38">
        <f t="shared" si="409"/>
        <v>0</v>
      </c>
      <c r="BN140" s="38">
        <f t="shared" si="409"/>
        <v>0</v>
      </c>
      <c r="BO140" s="38">
        <f t="shared" si="409"/>
        <v>0</v>
      </c>
      <c r="BP140" s="38">
        <f t="shared" si="409"/>
        <v>0</v>
      </c>
      <c r="BQ140" s="38">
        <f t="shared" si="409"/>
        <v>0</v>
      </c>
      <c r="BR140" s="38">
        <f t="shared" ref="BR140:EC140" si="410">SUMIF($C$148:$C$269,$A140,BS$148:BS$269)/BS$271</f>
        <v>0</v>
      </c>
      <c r="BS140" s="38">
        <f t="shared" si="410"/>
        <v>0</v>
      </c>
      <c r="BT140" s="38">
        <f t="shared" si="410"/>
        <v>0</v>
      </c>
      <c r="BU140" s="38">
        <f t="shared" si="410"/>
        <v>0</v>
      </c>
      <c r="BV140" s="38">
        <f t="shared" si="410"/>
        <v>0</v>
      </c>
      <c r="BW140" s="38">
        <f t="shared" si="410"/>
        <v>0</v>
      </c>
      <c r="BX140" s="38">
        <f t="shared" si="410"/>
        <v>0</v>
      </c>
      <c r="BY140" s="38">
        <f t="shared" si="410"/>
        <v>0</v>
      </c>
      <c r="BZ140" s="38">
        <f t="shared" si="410"/>
        <v>0</v>
      </c>
      <c r="CA140" s="38">
        <f t="shared" si="410"/>
        <v>0</v>
      </c>
      <c r="CB140" s="38">
        <f t="shared" si="410"/>
        <v>0</v>
      </c>
      <c r="CC140" s="38">
        <f t="shared" si="410"/>
        <v>0</v>
      </c>
      <c r="CD140" s="38">
        <f t="shared" si="410"/>
        <v>0</v>
      </c>
      <c r="CE140" s="38">
        <f t="shared" si="410"/>
        <v>0</v>
      </c>
      <c r="CF140" s="38">
        <f t="shared" si="410"/>
        <v>0</v>
      </c>
      <c r="CG140" s="38">
        <f t="shared" si="410"/>
        <v>0</v>
      </c>
      <c r="CH140" s="38">
        <f t="shared" si="410"/>
        <v>0</v>
      </c>
      <c r="CI140" s="38">
        <f t="shared" si="410"/>
        <v>0</v>
      </c>
      <c r="CJ140" s="38">
        <f t="shared" si="410"/>
        <v>0</v>
      </c>
      <c r="CK140" s="38">
        <f t="shared" si="410"/>
        <v>0</v>
      </c>
      <c r="CL140" s="38">
        <f t="shared" si="410"/>
        <v>0</v>
      </c>
      <c r="CM140" s="38">
        <f t="shared" si="410"/>
        <v>0</v>
      </c>
      <c r="CN140" s="38">
        <f t="shared" si="410"/>
        <v>0</v>
      </c>
      <c r="CO140" s="38">
        <f t="shared" si="410"/>
        <v>0</v>
      </c>
      <c r="CP140" s="38">
        <f t="shared" si="410"/>
        <v>0</v>
      </c>
      <c r="CQ140" s="38">
        <f t="shared" si="410"/>
        <v>0</v>
      </c>
      <c r="CR140" s="38">
        <f t="shared" si="410"/>
        <v>0</v>
      </c>
      <c r="CS140" s="38">
        <f t="shared" si="410"/>
        <v>0</v>
      </c>
      <c r="CT140" s="38">
        <f t="shared" si="410"/>
        <v>0</v>
      </c>
      <c r="CU140" s="38">
        <f t="shared" si="410"/>
        <v>0</v>
      </c>
      <c r="CV140" s="38">
        <f t="shared" si="410"/>
        <v>0</v>
      </c>
      <c r="CW140" s="38">
        <f t="shared" si="410"/>
        <v>0</v>
      </c>
      <c r="CX140" s="38">
        <f t="shared" si="410"/>
        <v>0</v>
      </c>
      <c r="CY140" s="38">
        <f t="shared" si="410"/>
        <v>0</v>
      </c>
      <c r="CZ140" s="38">
        <f t="shared" si="410"/>
        <v>0</v>
      </c>
      <c r="DA140" s="38">
        <f t="shared" si="410"/>
        <v>0</v>
      </c>
      <c r="DB140" s="38">
        <f t="shared" si="410"/>
        <v>0</v>
      </c>
      <c r="DC140" s="38">
        <f t="shared" si="410"/>
        <v>0</v>
      </c>
      <c r="DD140" s="38">
        <f t="shared" si="410"/>
        <v>0</v>
      </c>
      <c r="DE140" s="38">
        <f t="shared" si="410"/>
        <v>0</v>
      </c>
      <c r="DF140" s="38">
        <f t="shared" si="410"/>
        <v>0</v>
      </c>
      <c r="DG140" s="38">
        <f t="shared" si="410"/>
        <v>0</v>
      </c>
      <c r="DH140" s="38">
        <f t="shared" si="410"/>
        <v>0</v>
      </c>
      <c r="DI140" s="38">
        <f t="shared" si="410"/>
        <v>0</v>
      </c>
      <c r="DJ140" s="38">
        <f t="shared" si="410"/>
        <v>0</v>
      </c>
      <c r="DK140" s="38">
        <f t="shared" si="410"/>
        <v>0</v>
      </c>
      <c r="DL140" s="38">
        <f t="shared" si="410"/>
        <v>0</v>
      </c>
      <c r="DM140" s="38">
        <f t="shared" si="410"/>
        <v>0</v>
      </c>
      <c r="DN140" s="38">
        <f t="shared" si="410"/>
        <v>0</v>
      </c>
      <c r="DO140" s="38">
        <f t="shared" si="410"/>
        <v>0</v>
      </c>
      <c r="DP140" s="38">
        <f t="shared" si="410"/>
        <v>0</v>
      </c>
      <c r="DQ140" s="38">
        <f t="shared" si="410"/>
        <v>0</v>
      </c>
      <c r="DR140" s="38">
        <f t="shared" si="410"/>
        <v>0</v>
      </c>
      <c r="DS140" s="38">
        <f t="shared" si="410"/>
        <v>0</v>
      </c>
      <c r="DT140" s="38">
        <f t="shared" si="410"/>
        <v>0</v>
      </c>
      <c r="DU140" s="38">
        <f t="shared" si="410"/>
        <v>0</v>
      </c>
      <c r="DV140" s="38">
        <f t="shared" si="410"/>
        <v>0</v>
      </c>
      <c r="DW140" s="38">
        <f t="shared" si="410"/>
        <v>0</v>
      </c>
      <c r="DX140" s="38">
        <f t="shared" si="410"/>
        <v>0</v>
      </c>
      <c r="DY140" s="38">
        <f t="shared" si="410"/>
        <v>0</v>
      </c>
      <c r="DZ140" s="38">
        <f t="shared" si="410"/>
        <v>0</v>
      </c>
      <c r="EA140" s="38">
        <f t="shared" si="410"/>
        <v>0</v>
      </c>
      <c r="EB140" s="38">
        <f t="shared" si="410"/>
        <v>0</v>
      </c>
      <c r="EC140" s="38">
        <f t="shared" si="410"/>
        <v>0</v>
      </c>
      <c r="ED140" s="38">
        <f t="shared" ref="ED140:EK140" si="411">SUMIF($C$148:$C$269,$A140,EE$148:EE$269)/EE$271</f>
        <v>0</v>
      </c>
      <c r="EE140" s="38">
        <f t="shared" si="411"/>
        <v>0</v>
      </c>
      <c r="EF140" s="38">
        <f t="shared" si="411"/>
        <v>0</v>
      </c>
      <c r="EG140" s="38">
        <f t="shared" si="411"/>
        <v>0</v>
      </c>
      <c r="EH140" s="38">
        <f t="shared" si="411"/>
        <v>0</v>
      </c>
      <c r="EI140" s="38">
        <f t="shared" si="411"/>
        <v>0</v>
      </c>
      <c r="EJ140" s="38">
        <f t="shared" si="411"/>
        <v>0</v>
      </c>
      <c r="EK140" s="38">
        <f t="shared" si="411"/>
        <v>0</v>
      </c>
    </row>
    <row r="141" spans="1:141">
      <c r="A141" s="36" t="s">
        <v>89</v>
      </c>
      <c r="B141" s="37" t="s">
        <v>158</v>
      </c>
      <c r="C141" s="284">
        <f t="shared" si="259"/>
        <v>0</v>
      </c>
      <c r="D141" s="284">
        <f t="shared" ref="D141:E141" si="412">SUMIF($C$148:$C$269,$A141,E$148:E$269)/E$271</f>
        <v>0</v>
      </c>
      <c r="E141" s="284">
        <f t="shared" si="412"/>
        <v>0</v>
      </c>
      <c r="F141" s="284">
        <f t="shared" ref="F141:BQ141" si="413">SUMIF($C$148:$C$269,$A141,G$148:G$269)/G$271</f>
        <v>0</v>
      </c>
      <c r="G141" s="284">
        <f t="shared" si="413"/>
        <v>0</v>
      </c>
      <c r="H141" s="284">
        <f t="shared" si="413"/>
        <v>0</v>
      </c>
      <c r="I141" s="284">
        <f t="shared" si="413"/>
        <v>0</v>
      </c>
      <c r="J141" s="284">
        <f t="shared" si="413"/>
        <v>0</v>
      </c>
      <c r="K141" s="284">
        <f t="shared" si="413"/>
        <v>0</v>
      </c>
      <c r="L141" s="284">
        <f t="shared" si="413"/>
        <v>0</v>
      </c>
      <c r="M141" s="284">
        <f t="shared" si="413"/>
        <v>0</v>
      </c>
      <c r="N141" s="284">
        <f t="shared" si="413"/>
        <v>0</v>
      </c>
      <c r="O141" s="284">
        <f t="shared" si="413"/>
        <v>0</v>
      </c>
      <c r="P141" s="284">
        <f t="shared" si="413"/>
        <v>0</v>
      </c>
      <c r="Q141" s="284">
        <f t="shared" si="413"/>
        <v>0</v>
      </c>
      <c r="R141" s="284">
        <f t="shared" si="413"/>
        <v>0</v>
      </c>
      <c r="S141" s="284">
        <f t="shared" si="413"/>
        <v>0</v>
      </c>
      <c r="T141" s="284">
        <f t="shared" si="413"/>
        <v>0</v>
      </c>
      <c r="U141" s="284">
        <f t="shared" si="413"/>
        <v>0</v>
      </c>
      <c r="V141" s="284">
        <f t="shared" si="413"/>
        <v>0</v>
      </c>
      <c r="W141" s="284">
        <f t="shared" si="413"/>
        <v>0</v>
      </c>
      <c r="X141" s="284">
        <f t="shared" si="413"/>
        <v>0</v>
      </c>
      <c r="Y141" s="284">
        <f t="shared" si="413"/>
        <v>0</v>
      </c>
      <c r="Z141" s="284">
        <f t="shared" si="413"/>
        <v>0</v>
      </c>
      <c r="AA141" s="284">
        <f t="shared" si="413"/>
        <v>0</v>
      </c>
      <c r="AB141" s="284">
        <f t="shared" si="413"/>
        <v>0</v>
      </c>
      <c r="AC141" s="284">
        <f t="shared" si="413"/>
        <v>0</v>
      </c>
      <c r="AD141" s="284">
        <f t="shared" si="413"/>
        <v>0</v>
      </c>
      <c r="AE141" s="284">
        <f t="shared" si="413"/>
        <v>0</v>
      </c>
      <c r="AF141" s="284">
        <f t="shared" si="413"/>
        <v>0</v>
      </c>
      <c r="AG141" s="284">
        <f t="shared" si="413"/>
        <v>0</v>
      </c>
      <c r="AH141" s="284">
        <f t="shared" si="413"/>
        <v>0</v>
      </c>
      <c r="AI141" s="284">
        <f t="shared" si="413"/>
        <v>0</v>
      </c>
      <c r="AJ141" s="284">
        <f t="shared" si="413"/>
        <v>0</v>
      </c>
      <c r="AK141" s="284">
        <f t="shared" si="413"/>
        <v>0</v>
      </c>
      <c r="AL141" s="284">
        <f t="shared" si="413"/>
        <v>0</v>
      </c>
      <c r="AM141" s="284">
        <f t="shared" si="413"/>
        <v>0</v>
      </c>
      <c r="AN141" s="284">
        <f t="shared" si="413"/>
        <v>0</v>
      </c>
      <c r="AO141" s="284">
        <f t="shared" si="413"/>
        <v>0</v>
      </c>
      <c r="AP141" s="284">
        <f t="shared" si="413"/>
        <v>0</v>
      </c>
      <c r="AQ141" s="284">
        <f t="shared" si="413"/>
        <v>0</v>
      </c>
      <c r="AR141" s="284">
        <f t="shared" si="413"/>
        <v>0</v>
      </c>
      <c r="AS141" s="284">
        <f t="shared" si="413"/>
        <v>0</v>
      </c>
      <c r="AT141" s="284">
        <f t="shared" si="413"/>
        <v>0</v>
      </c>
      <c r="AU141" s="284">
        <f t="shared" si="413"/>
        <v>0</v>
      </c>
      <c r="AV141" s="284">
        <f t="shared" si="413"/>
        <v>0</v>
      </c>
      <c r="AW141" s="284">
        <f t="shared" si="413"/>
        <v>0</v>
      </c>
      <c r="AX141" s="284">
        <f t="shared" si="413"/>
        <v>0</v>
      </c>
      <c r="AY141" s="284">
        <f t="shared" si="413"/>
        <v>0</v>
      </c>
      <c r="AZ141" s="284">
        <f t="shared" si="413"/>
        <v>0</v>
      </c>
      <c r="BA141" s="284">
        <f t="shared" si="413"/>
        <v>0</v>
      </c>
      <c r="BB141" s="284">
        <f t="shared" si="413"/>
        <v>0</v>
      </c>
      <c r="BC141" s="284">
        <f t="shared" si="413"/>
        <v>0</v>
      </c>
      <c r="BD141" s="284">
        <f t="shared" si="413"/>
        <v>0</v>
      </c>
      <c r="BE141" s="284">
        <f t="shared" si="413"/>
        <v>0</v>
      </c>
      <c r="BF141" s="284">
        <f t="shared" si="413"/>
        <v>0</v>
      </c>
      <c r="BG141" s="284">
        <f t="shared" si="413"/>
        <v>0</v>
      </c>
      <c r="BH141" s="284">
        <f t="shared" si="413"/>
        <v>0</v>
      </c>
      <c r="BI141" s="284">
        <f t="shared" si="413"/>
        <v>0</v>
      </c>
      <c r="BJ141" s="284">
        <f t="shared" si="413"/>
        <v>0</v>
      </c>
      <c r="BK141" s="284">
        <f t="shared" si="413"/>
        <v>0</v>
      </c>
      <c r="BL141" s="284">
        <f t="shared" si="413"/>
        <v>0</v>
      </c>
      <c r="BM141" s="284">
        <f t="shared" si="413"/>
        <v>0</v>
      </c>
      <c r="BN141" s="284">
        <f t="shared" si="413"/>
        <v>0</v>
      </c>
      <c r="BO141" s="284">
        <f t="shared" si="413"/>
        <v>0</v>
      </c>
      <c r="BP141" s="284">
        <f t="shared" si="413"/>
        <v>0</v>
      </c>
      <c r="BQ141" s="284">
        <f t="shared" si="413"/>
        <v>0</v>
      </c>
      <c r="BR141" s="284">
        <f t="shared" ref="BR141:EC141" si="414">SUMIF($C$148:$C$269,$A141,BS$148:BS$269)/BS$271</f>
        <v>0</v>
      </c>
      <c r="BS141" s="284">
        <f t="shared" si="414"/>
        <v>0</v>
      </c>
      <c r="BT141" s="284">
        <f t="shared" si="414"/>
        <v>0</v>
      </c>
      <c r="BU141" s="284">
        <f t="shared" si="414"/>
        <v>0</v>
      </c>
      <c r="BV141" s="284">
        <f t="shared" si="414"/>
        <v>0</v>
      </c>
      <c r="BW141" s="284">
        <f t="shared" si="414"/>
        <v>0</v>
      </c>
      <c r="BX141" s="284">
        <f t="shared" si="414"/>
        <v>0</v>
      </c>
      <c r="BY141" s="284">
        <f t="shared" si="414"/>
        <v>0</v>
      </c>
      <c r="BZ141" s="284">
        <f t="shared" si="414"/>
        <v>0</v>
      </c>
      <c r="CA141" s="284">
        <f t="shared" si="414"/>
        <v>0</v>
      </c>
      <c r="CB141" s="284">
        <f t="shared" si="414"/>
        <v>0</v>
      </c>
      <c r="CC141" s="284">
        <f t="shared" si="414"/>
        <v>0</v>
      </c>
      <c r="CD141" s="284">
        <f t="shared" si="414"/>
        <v>0</v>
      </c>
      <c r="CE141" s="284">
        <f t="shared" si="414"/>
        <v>0</v>
      </c>
      <c r="CF141" s="284">
        <f t="shared" si="414"/>
        <v>0</v>
      </c>
      <c r="CG141" s="284">
        <f t="shared" si="414"/>
        <v>0</v>
      </c>
      <c r="CH141" s="284">
        <f t="shared" si="414"/>
        <v>0</v>
      </c>
      <c r="CI141" s="284">
        <f t="shared" si="414"/>
        <v>0</v>
      </c>
      <c r="CJ141" s="284">
        <f t="shared" si="414"/>
        <v>0</v>
      </c>
      <c r="CK141" s="284">
        <f t="shared" si="414"/>
        <v>0</v>
      </c>
      <c r="CL141" s="284">
        <f t="shared" si="414"/>
        <v>0</v>
      </c>
      <c r="CM141" s="284">
        <f t="shared" si="414"/>
        <v>0</v>
      </c>
      <c r="CN141" s="284">
        <f t="shared" si="414"/>
        <v>0</v>
      </c>
      <c r="CO141" s="284">
        <f t="shared" si="414"/>
        <v>0</v>
      </c>
      <c r="CP141" s="284">
        <f t="shared" si="414"/>
        <v>0</v>
      </c>
      <c r="CQ141" s="284">
        <f t="shared" si="414"/>
        <v>0</v>
      </c>
      <c r="CR141" s="284">
        <f t="shared" si="414"/>
        <v>0</v>
      </c>
      <c r="CS141" s="284">
        <f t="shared" si="414"/>
        <v>0</v>
      </c>
      <c r="CT141" s="284">
        <f t="shared" si="414"/>
        <v>0</v>
      </c>
      <c r="CU141" s="284">
        <f t="shared" si="414"/>
        <v>0</v>
      </c>
      <c r="CV141" s="284">
        <f t="shared" si="414"/>
        <v>0</v>
      </c>
      <c r="CW141" s="284">
        <f t="shared" si="414"/>
        <v>0</v>
      </c>
      <c r="CX141" s="284">
        <f t="shared" si="414"/>
        <v>0</v>
      </c>
      <c r="CY141" s="284">
        <f t="shared" si="414"/>
        <v>0</v>
      </c>
      <c r="CZ141" s="284">
        <f t="shared" si="414"/>
        <v>0</v>
      </c>
      <c r="DA141" s="284">
        <f t="shared" si="414"/>
        <v>0</v>
      </c>
      <c r="DB141" s="284">
        <f t="shared" si="414"/>
        <v>0</v>
      </c>
      <c r="DC141" s="284">
        <f t="shared" si="414"/>
        <v>0</v>
      </c>
      <c r="DD141" s="284">
        <f t="shared" si="414"/>
        <v>0</v>
      </c>
      <c r="DE141" s="284">
        <f t="shared" si="414"/>
        <v>0</v>
      </c>
      <c r="DF141" s="284">
        <f t="shared" si="414"/>
        <v>0</v>
      </c>
      <c r="DG141" s="284">
        <f t="shared" si="414"/>
        <v>0</v>
      </c>
      <c r="DH141" s="284">
        <f t="shared" si="414"/>
        <v>0</v>
      </c>
      <c r="DI141" s="284">
        <f t="shared" si="414"/>
        <v>0</v>
      </c>
      <c r="DJ141" s="284">
        <f t="shared" si="414"/>
        <v>0</v>
      </c>
      <c r="DK141" s="284">
        <f t="shared" si="414"/>
        <v>0</v>
      </c>
      <c r="DL141" s="284">
        <f t="shared" si="414"/>
        <v>0</v>
      </c>
      <c r="DM141" s="284">
        <f t="shared" si="414"/>
        <v>0</v>
      </c>
      <c r="DN141" s="284">
        <f t="shared" si="414"/>
        <v>0</v>
      </c>
      <c r="DO141" s="284">
        <f t="shared" si="414"/>
        <v>0</v>
      </c>
      <c r="DP141" s="284">
        <f t="shared" si="414"/>
        <v>0</v>
      </c>
      <c r="DQ141" s="284">
        <f t="shared" si="414"/>
        <v>0</v>
      </c>
      <c r="DR141" s="284">
        <f t="shared" si="414"/>
        <v>0</v>
      </c>
      <c r="DS141" s="284">
        <f t="shared" si="414"/>
        <v>0</v>
      </c>
      <c r="DT141" s="284">
        <f t="shared" si="414"/>
        <v>0</v>
      </c>
      <c r="DU141" s="284">
        <f t="shared" si="414"/>
        <v>0</v>
      </c>
      <c r="DV141" s="284">
        <f t="shared" si="414"/>
        <v>0</v>
      </c>
      <c r="DW141" s="284">
        <f t="shared" si="414"/>
        <v>0</v>
      </c>
      <c r="DX141" s="284">
        <f t="shared" si="414"/>
        <v>0</v>
      </c>
      <c r="DY141" s="284">
        <f t="shared" si="414"/>
        <v>0</v>
      </c>
      <c r="DZ141" s="284">
        <f t="shared" si="414"/>
        <v>0</v>
      </c>
      <c r="EA141" s="284">
        <f t="shared" si="414"/>
        <v>0</v>
      </c>
      <c r="EB141" s="284">
        <f t="shared" si="414"/>
        <v>0</v>
      </c>
      <c r="EC141" s="284">
        <f t="shared" si="414"/>
        <v>0</v>
      </c>
      <c r="ED141" s="284">
        <f t="shared" ref="ED141:EK141" si="415">SUMIF($C$148:$C$269,$A141,EE$148:EE$269)/EE$271</f>
        <v>0</v>
      </c>
      <c r="EE141" s="284">
        <f t="shared" si="415"/>
        <v>0</v>
      </c>
      <c r="EF141" s="284">
        <f t="shared" si="415"/>
        <v>0</v>
      </c>
      <c r="EG141" s="284">
        <f t="shared" si="415"/>
        <v>0</v>
      </c>
      <c r="EH141" s="284">
        <f t="shared" si="415"/>
        <v>0</v>
      </c>
      <c r="EI141" s="284">
        <f t="shared" si="415"/>
        <v>0</v>
      </c>
      <c r="EJ141" s="284">
        <f t="shared" si="415"/>
        <v>0</v>
      </c>
      <c r="EK141" s="284">
        <f t="shared" si="415"/>
        <v>0</v>
      </c>
    </row>
    <row r="142" spans="1:141">
      <c r="A142" s="42" t="s">
        <v>117</v>
      </c>
      <c r="B142" s="43" t="s">
        <v>159</v>
      </c>
      <c r="C142" s="44">
        <f>SUM(C100:C141)</f>
        <v>0.99999999999999989</v>
      </c>
      <c r="D142" s="44">
        <f t="shared" ref="D142:BO142" si="416">SUM(D100:D141)</f>
        <v>0.99999999999999989</v>
      </c>
      <c r="E142" s="44">
        <f t="shared" si="416"/>
        <v>1.0000000000000002</v>
      </c>
      <c r="F142" s="44">
        <f t="shared" si="416"/>
        <v>0.99999999999999989</v>
      </c>
      <c r="G142" s="44">
        <f t="shared" si="416"/>
        <v>1.0000000000000002</v>
      </c>
      <c r="H142" s="44">
        <f t="shared" si="416"/>
        <v>1.0000000000000002</v>
      </c>
      <c r="I142" s="44">
        <f t="shared" si="416"/>
        <v>1</v>
      </c>
      <c r="J142" s="44">
        <f t="shared" si="416"/>
        <v>1</v>
      </c>
      <c r="K142" s="44">
        <f t="shared" si="416"/>
        <v>0.99999999999999989</v>
      </c>
      <c r="L142" s="44">
        <f t="shared" si="416"/>
        <v>1</v>
      </c>
      <c r="M142" s="44">
        <f t="shared" si="416"/>
        <v>1</v>
      </c>
      <c r="N142" s="44">
        <f t="shared" si="416"/>
        <v>1</v>
      </c>
      <c r="O142" s="44">
        <f t="shared" si="416"/>
        <v>1</v>
      </c>
      <c r="P142" s="44">
        <f t="shared" si="416"/>
        <v>1</v>
      </c>
      <c r="Q142" s="44">
        <f t="shared" si="416"/>
        <v>0.99999999999999989</v>
      </c>
      <c r="R142" s="44">
        <f t="shared" si="416"/>
        <v>1</v>
      </c>
      <c r="S142" s="44">
        <f t="shared" si="416"/>
        <v>1</v>
      </c>
      <c r="T142" s="44">
        <f t="shared" si="416"/>
        <v>1</v>
      </c>
      <c r="U142" s="44">
        <f t="shared" si="416"/>
        <v>1</v>
      </c>
      <c r="V142" s="44">
        <f t="shared" si="416"/>
        <v>1</v>
      </c>
      <c r="W142" s="44">
        <f t="shared" si="416"/>
        <v>1</v>
      </c>
      <c r="X142" s="44">
        <f t="shared" si="416"/>
        <v>1</v>
      </c>
      <c r="Y142" s="44">
        <f t="shared" si="416"/>
        <v>1.0000000000000002</v>
      </c>
      <c r="Z142" s="44">
        <f t="shared" si="416"/>
        <v>1</v>
      </c>
      <c r="AA142" s="44">
        <f t="shared" si="416"/>
        <v>0.99999999999999989</v>
      </c>
      <c r="AB142" s="44">
        <f t="shared" si="416"/>
        <v>1</v>
      </c>
      <c r="AC142" s="44">
        <f t="shared" si="416"/>
        <v>0.99999999999999989</v>
      </c>
      <c r="AD142" s="44">
        <f t="shared" si="416"/>
        <v>1</v>
      </c>
      <c r="AE142" s="44">
        <f t="shared" si="416"/>
        <v>1</v>
      </c>
      <c r="AF142" s="44">
        <f t="shared" si="416"/>
        <v>1.0000000000000002</v>
      </c>
      <c r="AG142" s="44">
        <f t="shared" si="416"/>
        <v>1</v>
      </c>
      <c r="AH142" s="44">
        <f t="shared" si="416"/>
        <v>0.99999999999999989</v>
      </c>
      <c r="AI142" s="44">
        <f t="shared" si="416"/>
        <v>1.0000000000000002</v>
      </c>
      <c r="AJ142" s="44">
        <f t="shared" si="416"/>
        <v>1.0000000000000002</v>
      </c>
      <c r="AK142" s="44">
        <f t="shared" si="416"/>
        <v>0.99999999999999989</v>
      </c>
      <c r="AL142" s="44">
        <f t="shared" si="416"/>
        <v>0.99999999999999989</v>
      </c>
      <c r="AM142" s="44">
        <f t="shared" si="416"/>
        <v>1</v>
      </c>
      <c r="AN142" s="44">
        <f t="shared" si="416"/>
        <v>1</v>
      </c>
      <c r="AO142" s="44">
        <f t="shared" si="416"/>
        <v>1</v>
      </c>
      <c r="AP142" s="44">
        <f t="shared" si="416"/>
        <v>1.0000000000000002</v>
      </c>
      <c r="AQ142" s="44">
        <f t="shared" si="416"/>
        <v>1</v>
      </c>
      <c r="AR142" s="44">
        <f t="shared" si="416"/>
        <v>1</v>
      </c>
      <c r="AS142" s="44">
        <f t="shared" si="416"/>
        <v>0.99999999999999978</v>
      </c>
      <c r="AT142" s="44">
        <f t="shared" si="416"/>
        <v>1</v>
      </c>
      <c r="AU142" s="44">
        <f t="shared" si="416"/>
        <v>1</v>
      </c>
      <c r="AV142" s="44">
        <f t="shared" si="416"/>
        <v>1</v>
      </c>
      <c r="AW142" s="44">
        <f t="shared" si="416"/>
        <v>1</v>
      </c>
      <c r="AX142" s="44">
        <f t="shared" si="416"/>
        <v>1</v>
      </c>
      <c r="AY142" s="44">
        <f t="shared" si="416"/>
        <v>1</v>
      </c>
      <c r="AZ142" s="44">
        <f t="shared" si="416"/>
        <v>1.0000000000000002</v>
      </c>
      <c r="BA142" s="44">
        <f t="shared" si="416"/>
        <v>1</v>
      </c>
      <c r="BB142" s="44">
        <f t="shared" si="416"/>
        <v>1</v>
      </c>
      <c r="BC142" s="44">
        <f t="shared" si="416"/>
        <v>1</v>
      </c>
      <c r="BD142" s="44">
        <f t="shared" si="416"/>
        <v>1</v>
      </c>
      <c r="BE142" s="44">
        <f t="shared" si="416"/>
        <v>1.0000000000000002</v>
      </c>
      <c r="BF142" s="44">
        <f t="shared" si="416"/>
        <v>1</v>
      </c>
      <c r="BG142" s="44">
        <f t="shared" si="416"/>
        <v>1</v>
      </c>
      <c r="BH142" s="44">
        <f t="shared" si="416"/>
        <v>0.99999999999999989</v>
      </c>
      <c r="BI142" s="44">
        <f t="shared" si="416"/>
        <v>0.99999999999999989</v>
      </c>
      <c r="BJ142" s="44">
        <f t="shared" si="416"/>
        <v>1</v>
      </c>
      <c r="BK142" s="44">
        <f t="shared" si="416"/>
        <v>1</v>
      </c>
      <c r="BL142" s="44">
        <f t="shared" si="416"/>
        <v>1.0000000000000002</v>
      </c>
      <c r="BM142" s="44">
        <f t="shared" si="416"/>
        <v>1.0000000000000002</v>
      </c>
      <c r="BN142" s="44">
        <f t="shared" si="416"/>
        <v>0.99999999999999989</v>
      </c>
      <c r="BO142" s="44">
        <f t="shared" si="416"/>
        <v>1</v>
      </c>
      <c r="BP142" s="44">
        <f t="shared" ref="BP142:EA142" si="417">SUM(BP100:BP141)</f>
        <v>1</v>
      </c>
      <c r="BQ142" s="44">
        <f t="shared" si="417"/>
        <v>1</v>
      </c>
      <c r="BR142" s="44">
        <f t="shared" si="417"/>
        <v>1</v>
      </c>
      <c r="BS142" s="44">
        <f t="shared" si="417"/>
        <v>1</v>
      </c>
      <c r="BT142" s="44">
        <f t="shared" si="417"/>
        <v>0.99999999999999978</v>
      </c>
      <c r="BU142" s="44">
        <f t="shared" si="417"/>
        <v>1</v>
      </c>
      <c r="BV142" s="44">
        <f t="shared" si="417"/>
        <v>1</v>
      </c>
      <c r="BW142" s="44">
        <f t="shared" si="417"/>
        <v>1</v>
      </c>
      <c r="BX142" s="44">
        <f t="shared" si="417"/>
        <v>1</v>
      </c>
      <c r="BY142" s="44">
        <f t="shared" si="417"/>
        <v>1</v>
      </c>
      <c r="BZ142" s="44">
        <f t="shared" si="417"/>
        <v>0.99999999999999989</v>
      </c>
      <c r="CA142" s="44">
        <f t="shared" si="417"/>
        <v>0.99999999999999978</v>
      </c>
      <c r="CB142" s="44">
        <f t="shared" si="417"/>
        <v>0.99999999999999989</v>
      </c>
      <c r="CC142" s="44">
        <f t="shared" si="417"/>
        <v>1.0000000000000002</v>
      </c>
      <c r="CD142" s="44">
        <f t="shared" si="417"/>
        <v>0.99999999999999989</v>
      </c>
      <c r="CE142" s="44">
        <f t="shared" si="417"/>
        <v>1</v>
      </c>
      <c r="CF142" s="44">
        <f t="shared" si="417"/>
        <v>1</v>
      </c>
      <c r="CG142" s="44">
        <f t="shared" si="417"/>
        <v>1</v>
      </c>
      <c r="CH142" s="44">
        <f t="shared" si="417"/>
        <v>0.99999999999999989</v>
      </c>
      <c r="CI142" s="44">
        <f t="shared" si="417"/>
        <v>0.99999999999999989</v>
      </c>
      <c r="CJ142" s="44">
        <f t="shared" si="417"/>
        <v>0.99999999999999989</v>
      </c>
      <c r="CK142" s="44">
        <f t="shared" si="417"/>
        <v>1</v>
      </c>
      <c r="CL142" s="44">
        <f t="shared" si="417"/>
        <v>1</v>
      </c>
      <c r="CM142" s="44">
        <f t="shared" si="417"/>
        <v>0.99999999999999989</v>
      </c>
      <c r="CN142" s="44">
        <f t="shared" si="417"/>
        <v>1</v>
      </c>
      <c r="CO142" s="44">
        <f t="shared" si="417"/>
        <v>0.99999999999999989</v>
      </c>
      <c r="CP142" s="44">
        <f t="shared" si="417"/>
        <v>1.0000000000000002</v>
      </c>
      <c r="CQ142" s="44">
        <f t="shared" si="417"/>
        <v>1</v>
      </c>
      <c r="CR142" s="44">
        <f t="shared" si="417"/>
        <v>1.0000000000000002</v>
      </c>
      <c r="CS142" s="44">
        <f t="shared" si="417"/>
        <v>0.99999999999999989</v>
      </c>
      <c r="CT142" s="44">
        <f t="shared" si="417"/>
        <v>1</v>
      </c>
      <c r="CU142" s="44">
        <f t="shared" si="417"/>
        <v>1.0000000000000002</v>
      </c>
      <c r="CV142" s="44">
        <f t="shared" si="417"/>
        <v>0.99999999999999989</v>
      </c>
      <c r="CW142" s="44">
        <f t="shared" si="417"/>
        <v>1</v>
      </c>
      <c r="CX142" s="44">
        <f t="shared" si="417"/>
        <v>1</v>
      </c>
      <c r="CY142" s="44">
        <f t="shared" si="417"/>
        <v>1</v>
      </c>
      <c r="CZ142" s="44">
        <f t="shared" si="417"/>
        <v>1</v>
      </c>
      <c r="DA142" s="44">
        <f t="shared" si="417"/>
        <v>1</v>
      </c>
      <c r="DB142" s="44">
        <f t="shared" si="417"/>
        <v>1</v>
      </c>
      <c r="DC142" s="44">
        <f t="shared" si="417"/>
        <v>1</v>
      </c>
      <c r="DD142" s="44">
        <f t="shared" si="417"/>
        <v>1</v>
      </c>
      <c r="DE142" s="44">
        <f t="shared" si="417"/>
        <v>1</v>
      </c>
      <c r="DF142" s="44">
        <f t="shared" si="417"/>
        <v>1</v>
      </c>
      <c r="DG142" s="44">
        <f t="shared" si="417"/>
        <v>0.99999999999999978</v>
      </c>
      <c r="DH142" s="44">
        <f t="shared" si="417"/>
        <v>0.99999999999999989</v>
      </c>
      <c r="DI142" s="44">
        <f t="shared" si="417"/>
        <v>0.99999999999999989</v>
      </c>
      <c r="DJ142" s="44">
        <f t="shared" si="417"/>
        <v>1</v>
      </c>
      <c r="DK142" s="44">
        <f t="shared" si="417"/>
        <v>0.99999999999999989</v>
      </c>
      <c r="DL142" s="44">
        <f t="shared" si="417"/>
        <v>1</v>
      </c>
      <c r="DM142" s="44">
        <f t="shared" si="417"/>
        <v>1</v>
      </c>
      <c r="DN142" s="44">
        <f t="shared" si="417"/>
        <v>1</v>
      </c>
      <c r="DO142" s="44">
        <f t="shared" si="417"/>
        <v>1</v>
      </c>
      <c r="DP142" s="44">
        <f t="shared" si="417"/>
        <v>1</v>
      </c>
      <c r="DQ142" s="44">
        <f t="shared" si="417"/>
        <v>1</v>
      </c>
      <c r="DR142" s="44">
        <f t="shared" si="417"/>
        <v>1.0000000000000002</v>
      </c>
      <c r="DS142" s="44">
        <f t="shared" si="417"/>
        <v>0.99999999999999989</v>
      </c>
      <c r="DT142" s="44">
        <f t="shared" si="417"/>
        <v>0.99999999999999989</v>
      </c>
      <c r="DU142" s="44">
        <f t="shared" si="417"/>
        <v>1</v>
      </c>
      <c r="DV142" s="44">
        <f t="shared" si="417"/>
        <v>1</v>
      </c>
      <c r="DW142" s="44">
        <f t="shared" si="417"/>
        <v>1</v>
      </c>
      <c r="DX142" s="44">
        <f t="shared" si="417"/>
        <v>0.99999999999999989</v>
      </c>
      <c r="DY142" s="44">
        <f t="shared" si="417"/>
        <v>1</v>
      </c>
      <c r="DZ142" s="44">
        <f t="shared" si="417"/>
        <v>1</v>
      </c>
      <c r="EA142" s="44">
        <f t="shared" si="417"/>
        <v>1</v>
      </c>
      <c r="EB142" s="44">
        <f t="shared" ref="EB142:EK142" si="418">SUM(EB100:EB141)</f>
        <v>1</v>
      </c>
      <c r="EC142" s="44">
        <f t="shared" si="418"/>
        <v>1</v>
      </c>
      <c r="ED142" s="44">
        <f t="shared" si="418"/>
        <v>0.99999999999999989</v>
      </c>
      <c r="EE142" s="44">
        <f t="shared" si="418"/>
        <v>1</v>
      </c>
      <c r="EF142" s="44">
        <f t="shared" si="418"/>
        <v>1</v>
      </c>
      <c r="EG142" s="44">
        <f t="shared" si="418"/>
        <v>1</v>
      </c>
      <c r="EH142" s="44">
        <f t="shared" si="418"/>
        <v>1</v>
      </c>
      <c r="EI142" s="44">
        <f t="shared" si="418"/>
        <v>1</v>
      </c>
      <c r="EJ142" s="44">
        <f t="shared" si="418"/>
        <v>1</v>
      </c>
      <c r="EK142" s="45">
        <f t="shared" si="418"/>
        <v>1</v>
      </c>
    </row>
    <row r="143" spans="1:141"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  <c r="AG143" s="57"/>
      <c r="AH143" s="57"/>
      <c r="AI143" s="57"/>
      <c r="AJ143" s="57"/>
      <c r="AK143" s="57"/>
      <c r="AL143" s="57"/>
      <c r="AM143" s="57"/>
      <c r="AN143" s="57"/>
      <c r="AO143" s="57"/>
      <c r="AP143" s="57"/>
      <c r="AQ143" s="57"/>
      <c r="AR143" s="57"/>
      <c r="AS143" s="57"/>
      <c r="AT143" s="57"/>
      <c r="AU143" s="57"/>
      <c r="AV143" s="57"/>
      <c r="AW143" s="57"/>
      <c r="AX143" s="57"/>
      <c r="AY143" s="57"/>
      <c r="AZ143" s="57"/>
      <c r="BA143" s="57"/>
      <c r="BB143" s="57"/>
      <c r="BC143" s="57"/>
      <c r="BD143" s="57"/>
      <c r="BE143" s="57"/>
      <c r="BF143" s="57"/>
      <c r="BG143" s="57"/>
      <c r="BH143" s="57"/>
      <c r="BI143" s="57"/>
      <c r="BJ143" s="57"/>
      <c r="BK143" s="57"/>
      <c r="BL143" s="57"/>
      <c r="BM143" s="57"/>
      <c r="BN143" s="57"/>
      <c r="BO143" s="57"/>
      <c r="BP143" s="57"/>
      <c r="BQ143" s="57"/>
      <c r="BR143" s="57"/>
      <c r="BS143" s="57"/>
      <c r="BT143" s="57"/>
      <c r="BU143" s="57"/>
      <c r="BV143" s="57"/>
      <c r="BW143" s="57"/>
      <c r="BX143" s="57"/>
      <c r="BY143" s="57"/>
      <c r="BZ143" s="57"/>
      <c r="CA143" s="57"/>
      <c r="CB143" s="57"/>
      <c r="CC143" s="57"/>
      <c r="CD143" s="57"/>
      <c r="CE143" s="57"/>
      <c r="CF143" s="57"/>
      <c r="CG143" s="57"/>
      <c r="CH143" s="57"/>
      <c r="CI143" s="57"/>
      <c r="CJ143" s="57"/>
      <c r="CK143" s="57"/>
      <c r="CL143" s="57"/>
      <c r="CM143" s="57"/>
      <c r="CN143" s="57"/>
      <c r="CO143" s="57"/>
      <c r="CP143" s="57"/>
      <c r="CQ143" s="57"/>
      <c r="CR143" s="57"/>
      <c r="CS143" s="57"/>
      <c r="CT143" s="57"/>
      <c r="CU143" s="57"/>
      <c r="CV143" s="57"/>
      <c r="CW143" s="57"/>
      <c r="CX143" s="57"/>
      <c r="CY143" s="57"/>
      <c r="CZ143" s="57"/>
      <c r="DA143" s="57"/>
      <c r="DB143" s="57"/>
      <c r="DC143" s="57"/>
      <c r="DD143" s="57"/>
      <c r="DE143" s="57"/>
      <c r="DF143" s="57"/>
      <c r="DG143" s="57"/>
      <c r="DH143" s="57"/>
      <c r="DI143" s="57"/>
      <c r="DJ143" s="57"/>
      <c r="DK143" s="57"/>
      <c r="DL143" s="57"/>
      <c r="DM143" s="57"/>
      <c r="DN143" s="57"/>
      <c r="DO143" s="57"/>
      <c r="DP143" s="57"/>
      <c r="DQ143" s="57"/>
      <c r="DR143" s="57"/>
      <c r="DS143" s="57"/>
      <c r="DT143" s="57"/>
      <c r="DU143" s="57"/>
      <c r="DV143" s="57"/>
      <c r="DW143" s="57"/>
      <c r="DX143" s="57"/>
      <c r="DY143" s="57"/>
      <c r="DZ143" s="57"/>
      <c r="EA143" s="57"/>
      <c r="EB143" s="57"/>
      <c r="EC143" s="57"/>
      <c r="ED143" s="57"/>
      <c r="EE143" s="57"/>
      <c r="EF143" s="57"/>
      <c r="EG143" s="57"/>
      <c r="EH143" s="57"/>
      <c r="EI143" s="57"/>
      <c r="EJ143" s="57"/>
      <c r="EK143" s="57"/>
    </row>
    <row r="144" spans="1:141" s="224" customFormat="1" ht="14.45" customHeight="1">
      <c r="B144" s="225" t="s">
        <v>762</v>
      </c>
    </row>
    <row r="145" spans="1:153" s="224" customFormat="1">
      <c r="A145" s="226"/>
      <c r="B145" s="226"/>
      <c r="C145" s="226"/>
      <c r="D145" s="226"/>
      <c r="E145" s="226"/>
      <c r="F145" s="226"/>
      <c r="G145" s="226"/>
      <c r="H145" s="226"/>
      <c r="I145" s="226"/>
      <c r="J145" s="226"/>
      <c r="K145" s="226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  <c r="V145" s="226"/>
      <c r="W145" s="226"/>
      <c r="X145" s="226"/>
      <c r="Y145" s="226"/>
      <c r="Z145" s="226"/>
      <c r="AA145" s="226"/>
      <c r="AB145" s="226"/>
      <c r="AC145" s="226"/>
      <c r="AD145" s="226"/>
      <c r="AE145" s="226"/>
      <c r="AF145" s="226"/>
      <c r="AG145" s="226"/>
      <c r="AH145" s="226"/>
      <c r="AI145" s="226"/>
      <c r="AJ145" s="226"/>
      <c r="AK145" s="226"/>
      <c r="AL145" s="226"/>
      <c r="AM145" s="226"/>
      <c r="AN145" s="226"/>
      <c r="AO145" s="226"/>
      <c r="AP145" s="226"/>
      <c r="AQ145" s="226"/>
      <c r="AR145" s="226"/>
      <c r="AS145" s="226"/>
      <c r="AT145" s="226"/>
      <c r="AU145" s="226"/>
      <c r="AV145" s="226"/>
      <c r="AW145" s="226"/>
      <c r="AX145" s="226"/>
      <c r="AY145" s="226"/>
      <c r="AZ145" s="226"/>
      <c r="BA145" s="226"/>
      <c r="BB145" s="226"/>
      <c r="BC145" s="226"/>
      <c r="BD145" s="226"/>
      <c r="BE145" s="226"/>
      <c r="BF145" s="226"/>
      <c r="BG145" s="226"/>
      <c r="BH145" s="226"/>
      <c r="BI145" s="226"/>
      <c r="BJ145" s="226"/>
      <c r="BK145" s="226"/>
      <c r="BL145" s="226"/>
      <c r="BM145" s="226"/>
      <c r="BN145" s="226"/>
      <c r="BO145" s="226"/>
      <c r="BP145" s="226"/>
      <c r="BQ145" s="226"/>
      <c r="BR145" s="226"/>
      <c r="BS145" s="226"/>
      <c r="BT145" s="226"/>
      <c r="BU145" s="226"/>
      <c r="BV145" s="226"/>
      <c r="BW145" s="226"/>
      <c r="BX145" s="226"/>
      <c r="BY145" s="226"/>
      <c r="BZ145" s="226"/>
      <c r="CA145" s="226"/>
      <c r="CB145" s="226"/>
      <c r="CC145" s="226"/>
      <c r="CD145" s="226"/>
      <c r="CE145" s="226"/>
      <c r="CF145" s="226"/>
      <c r="CG145" s="226"/>
      <c r="CH145" s="226"/>
      <c r="CI145" s="226"/>
      <c r="CJ145" s="226"/>
      <c r="CK145" s="226"/>
      <c r="CL145" s="226"/>
      <c r="CM145" s="226"/>
      <c r="CN145" s="226"/>
      <c r="CO145" s="226"/>
      <c r="CP145" s="226"/>
      <c r="CQ145" s="226"/>
      <c r="CR145" s="226"/>
      <c r="CS145" s="226"/>
      <c r="CT145" s="226"/>
      <c r="CU145" s="226"/>
      <c r="CV145" s="226"/>
      <c r="CW145" s="226"/>
      <c r="CX145" s="226"/>
      <c r="CY145" s="226"/>
      <c r="CZ145" s="226"/>
      <c r="DA145" s="226"/>
      <c r="DB145" s="226"/>
      <c r="DC145" s="226"/>
      <c r="DD145" s="226"/>
      <c r="DE145" s="226"/>
      <c r="DF145" s="226"/>
      <c r="DG145" s="226"/>
      <c r="DH145" s="226"/>
      <c r="DI145" s="226"/>
      <c r="DJ145" s="226"/>
      <c r="DK145" s="226"/>
      <c r="DL145" s="226"/>
      <c r="DM145" s="226"/>
      <c r="DN145" s="226"/>
      <c r="DO145" s="226"/>
      <c r="DP145" s="226"/>
      <c r="DQ145" s="226"/>
      <c r="DR145" s="226"/>
      <c r="DS145" s="226"/>
      <c r="DT145" s="226"/>
      <c r="DU145" s="226"/>
      <c r="DV145" s="226"/>
      <c r="DW145" s="226"/>
      <c r="DX145" s="226"/>
      <c r="DY145" s="226"/>
      <c r="DZ145" s="226"/>
      <c r="EA145" s="226"/>
      <c r="EB145" s="226"/>
      <c r="EC145" s="226"/>
      <c r="ED145" s="226"/>
      <c r="EE145" s="226"/>
      <c r="EF145" s="226"/>
      <c r="EG145" s="226"/>
      <c r="EH145" s="226"/>
      <c r="EI145" s="226"/>
      <c r="EJ145" s="226"/>
      <c r="EK145" s="226"/>
      <c r="EL145" s="224" t="s">
        <v>312</v>
      </c>
      <c r="EM145" s="286"/>
      <c r="EN145" s="286"/>
      <c r="EO145" s="286"/>
      <c r="EP145" s="286"/>
      <c r="EQ145" s="286"/>
      <c r="ER145" s="286"/>
      <c r="ES145" s="286"/>
      <c r="ET145" s="286"/>
      <c r="EU145" s="286"/>
      <c r="EV145" s="286"/>
      <c r="EW145" s="286"/>
    </row>
    <row r="146" spans="1:153" s="224" customFormat="1">
      <c r="A146" s="227"/>
      <c r="B146" s="228" t="s">
        <v>313</v>
      </c>
      <c r="C146" s="243"/>
      <c r="D146" s="24" t="s">
        <v>48</v>
      </c>
      <c r="E146" s="24" t="s">
        <v>49</v>
      </c>
      <c r="F146" s="24" t="s">
        <v>50</v>
      </c>
      <c r="G146" s="24" t="s">
        <v>51</v>
      </c>
      <c r="H146" s="24" t="s">
        <v>52</v>
      </c>
      <c r="I146" s="24" t="s">
        <v>53</v>
      </c>
      <c r="J146" s="24" t="s">
        <v>54</v>
      </c>
      <c r="K146" s="24" t="s">
        <v>55</v>
      </c>
      <c r="L146" s="24" t="s">
        <v>56</v>
      </c>
      <c r="M146" s="24" t="s">
        <v>57</v>
      </c>
      <c r="N146" s="24" t="s">
        <v>58</v>
      </c>
      <c r="O146" s="24" t="s">
        <v>59</v>
      </c>
      <c r="P146" s="24" t="s">
        <v>60</v>
      </c>
      <c r="Q146" s="24" t="s">
        <v>61</v>
      </c>
      <c r="R146" s="24" t="s">
        <v>62</v>
      </c>
      <c r="S146" s="24" t="s">
        <v>63</v>
      </c>
      <c r="T146" s="24" t="s">
        <v>64</v>
      </c>
      <c r="U146" s="24" t="s">
        <v>65</v>
      </c>
      <c r="V146" s="24" t="s">
        <v>66</v>
      </c>
      <c r="W146" s="24" t="s">
        <v>67</v>
      </c>
      <c r="X146" s="24" t="s">
        <v>68</v>
      </c>
      <c r="Y146" s="24" t="s">
        <v>69</v>
      </c>
      <c r="Z146" s="24" t="s">
        <v>70</v>
      </c>
      <c r="AA146" s="24" t="s">
        <v>71</v>
      </c>
      <c r="AB146" s="24" t="s">
        <v>72</v>
      </c>
      <c r="AC146" s="24" t="s">
        <v>73</v>
      </c>
      <c r="AD146" s="24" t="s">
        <v>74</v>
      </c>
      <c r="AE146" s="24" t="s">
        <v>75</v>
      </c>
      <c r="AF146" s="24" t="s">
        <v>76</v>
      </c>
      <c r="AG146" s="24" t="s">
        <v>77</v>
      </c>
      <c r="AH146" s="24" t="s">
        <v>78</v>
      </c>
      <c r="AI146" s="24" t="s">
        <v>79</v>
      </c>
      <c r="AJ146" s="24" t="s">
        <v>80</v>
      </c>
      <c r="AK146" s="24" t="s">
        <v>81</v>
      </c>
      <c r="AL146" s="24" t="s">
        <v>82</v>
      </c>
      <c r="AM146" s="24" t="s">
        <v>83</v>
      </c>
      <c r="AN146" s="24" t="s">
        <v>84</v>
      </c>
      <c r="AO146" s="24" t="s">
        <v>85</v>
      </c>
      <c r="AP146" s="24" t="s">
        <v>86</v>
      </c>
      <c r="AQ146" s="24" t="s">
        <v>87</v>
      </c>
      <c r="AR146" s="24" t="s">
        <v>88</v>
      </c>
      <c r="AS146" s="24" t="s">
        <v>89</v>
      </c>
      <c r="AT146" s="24" t="s">
        <v>90</v>
      </c>
      <c r="AU146" s="24" t="s">
        <v>91</v>
      </c>
      <c r="AV146" s="24" t="s">
        <v>92</v>
      </c>
      <c r="AW146" s="24" t="s">
        <v>93</v>
      </c>
      <c r="AX146" s="24" t="s">
        <v>94</v>
      </c>
      <c r="AY146" s="24" t="s">
        <v>95</v>
      </c>
      <c r="AZ146" s="24" t="s">
        <v>96</v>
      </c>
      <c r="BA146" s="24" t="s">
        <v>97</v>
      </c>
      <c r="BB146" s="24" t="s">
        <v>98</v>
      </c>
      <c r="BC146" s="24" t="s">
        <v>99</v>
      </c>
      <c r="BD146" s="24" t="s">
        <v>100</v>
      </c>
      <c r="BE146" s="24" t="s">
        <v>101</v>
      </c>
      <c r="BF146" s="24" t="s">
        <v>102</v>
      </c>
      <c r="BG146" s="24" t="s">
        <v>103</v>
      </c>
      <c r="BH146" s="24" t="s">
        <v>104</v>
      </c>
      <c r="BI146" s="24" t="s">
        <v>105</v>
      </c>
      <c r="BJ146" s="24" t="s">
        <v>106</v>
      </c>
      <c r="BK146" s="24" t="s">
        <v>107</v>
      </c>
      <c r="BL146" s="24" t="s">
        <v>108</v>
      </c>
      <c r="BM146" s="24" t="s">
        <v>109</v>
      </c>
      <c r="BN146" s="24" t="s">
        <v>110</v>
      </c>
      <c r="BO146" s="24" t="s">
        <v>111</v>
      </c>
      <c r="BP146" s="24" t="s">
        <v>112</v>
      </c>
      <c r="BQ146" s="24" t="s">
        <v>113</v>
      </c>
      <c r="BR146" s="24" t="s">
        <v>114</v>
      </c>
      <c r="BS146" s="24" t="s">
        <v>115</v>
      </c>
      <c r="BT146" s="24" t="s">
        <v>116</v>
      </c>
      <c r="BU146" s="25" t="s">
        <v>117</v>
      </c>
      <c r="BV146" s="248" t="s">
        <v>652</v>
      </c>
      <c r="BW146" s="248" t="s">
        <v>653</v>
      </c>
      <c r="BX146" s="248" t="s">
        <v>654</v>
      </c>
      <c r="BY146" s="248" t="s">
        <v>655</v>
      </c>
      <c r="BZ146" s="248" t="s">
        <v>656</v>
      </c>
      <c r="CA146" s="248" t="s">
        <v>657</v>
      </c>
      <c r="CB146" s="248" t="s">
        <v>658</v>
      </c>
      <c r="CC146" s="248" t="s">
        <v>659</v>
      </c>
      <c r="CD146" s="248" t="s">
        <v>660</v>
      </c>
      <c r="CE146" s="248" t="s">
        <v>661</v>
      </c>
      <c r="CF146" s="248" t="s">
        <v>662</v>
      </c>
      <c r="CG146" s="248" t="s">
        <v>663</v>
      </c>
      <c r="CH146" s="248" t="s">
        <v>664</v>
      </c>
      <c r="CI146" s="248" t="s">
        <v>665</v>
      </c>
      <c r="CJ146" s="248" t="s">
        <v>666</v>
      </c>
      <c r="CK146" s="248" t="s">
        <v>667</v>
      </c>
      <c r="CL146" s="248" t="s">
        <v>668</v>
      </c>
      <c r="CM146" s="248" t="s">
        <v>669</v>
      </c>
      <c r="CN146" s="248" t="s">
        <v>670</v>
      </c>
      <c r="CO146" s="248" t="s">
        <v>671</v>
      </c>
      <c r="CP146" s="248" t="s">
        <v>672</v>
      </c>
      <c r="CQ146" s="248" t="s">
        <v>673</v>
      </c>
      <c r="CR146" s="248" t="s">
        <v>674</v>
      </c>
      <c r="CS146" s="248" t="s">
        <v>675</v>
      </c>
      <c r="CT146" s="248" t="s">
        <v>676</v>
      </c>
      <c r="CU146" s="248" t="s">
        <v>677</v>
      </c>
      <c r="CV146" s="248" t="s">
        <v>678</v>
      </c>
      <c r="CW146" s="248" t="s">
        <v>679</v>
      </c>
      <c r="CX146" s="248" t="s">
        <v>680</v>
      </c>
      <c r="CY146" s="248" t="s">
        <v>681</v>
      </c>
      <c r="CZ146" s="248" t="s">
        <v>682</v>
      </c>
      <c r="DA146" s="248" t="s">
        <v>683</v>
      </c>
      <c r="DB146" s="248" t="s">
        <v>684</v>
      </c>
      <c r="DC146" s="248" t="s">
        <v>685</v>
      </c>
      <c r="DD146" s="248" t="s">
        <v>701</v>
      </c>
      <c r="DE146" s="248" t="s">
        <v>702</v>
      </c>
      <c r="DF146" s="248" t="s">
        <v>703</v>
      </c>
      <c r="DG146" s="248" t="s">
        <v>704</v>
      </c>
      <c r="DH146" s="248" t="s">
        <v>705</v>
      </c>
      <c r="DI146" s="248" t="s">
        <v>706</v>
      </c>
      <c r="DJ146" s="248" t="s">
        <v>707</v>
      </c>
      <c r="DK146" s="248" t="s">
        <v>708</v>
      </c>
      <c r="DL146" s="248" t="s">
        <v>709</v>
      </c>
      <c r="DM146" s="248" t="s">
        <v>710</v>
      </c>
      <c r="DN146" s="248" t="s">
        <v>711</v>
      </c>
      <c r="DO146" s="248" t="s">
        <v>712</v>
      </c>
      <c r="DP146" s="248" t="s">
        <v>713</v>
      </c>
      <c r="DQ146" s="248" t="s">
        <v>714</v>
      </c>
      <c r="DR146" s="248" t="s">
        <v>715</v>
      </c>
      <c r="DS146" s="248" t="s">
        <v>716</v>
      </c>
      <c r="DT146" s="248" t="s">
        <v>717</v>
      </c>
      <c r="DU146" s="248" t="s">
        <v>718</v>
      </c>
      <c r="DV146" s="248" t="s">
        <v>719</v>
      </c>
      <c r="DW146" s="248" t="s">
        <v>720</v>
      </c>
      <c r="DX146" s="248" t="s">
        <v>721</v>
      </c>
      <c r="DY146" s="248" t="s">
        <v>722</v>
      </c>
      <c r="DZ146" s="248" t="s">
        <v>723</v>
      </c>
      <c r="EA146" s="248" t="s">
        <v>724</v>
      </c>
      <c r="EB146" s="248" t="s">
        <v>725</v>
      </c>
      <c r="EC146" s="248" t="s">
        <v>726</v>
      </c>
      <c r="ED146" s="248" t="s">
        <v>727</v>
      </c>
      <c r="EE146" s="248" t="s">
        <v>728</v>
      </c>
      <c r="EF146" s="248" t="s">
        <v>729</v>
      </c>
      <c r="EG146" s="248" t="s">
        <v>730</v>
      </c>
      <c r="EH146" s="248" t="s">
        <v>731</v>
      </c>
      <c r="EI146" s="248" t="s">
        <v>732</v>
      </c>
      <c r="EJ146" s="248" t="s">
        <v>733</v>
      </c>
      <c r="EK146" s="248" t="s">
        <v>734</v>
      </c>
      <c r="EL146" s="249" t="s">
        <v>735</v>
      </c>
      <c r="EM146" s="286"/>
      <c r="EN146" s="286"/>
      <c r="EO146" s="286"/>
      <c r="EP146" s="286"/>
      <c r="EQ146" s="286"/>
      <c r="ER146" s="286"/>
      <c r="ES146" s="286"/>
      <c r="ET146" s="286"/>
      <c r="EU146" s="286"/>
      <c r="EV146" s="286"/>
      <c r="EW146" s="286"/>
    </row>
    <row r="147" spans="1:153" s="224" customFormat="1" ht="39.75" customHeight="1">
      <c r="A147" s="229" t="s">
        <v>314</v>
      </c>
      <c r="B147" s="242" t="s">
        <v>315</v>
      </c>
      <c r="C147" s="244"/>
      <c r="D147" s="230" t="s">
        <v>316</v>
      </c>
      <c r="E147" s="230" t="s">
        <v>317</v>
      </c>
      <c r="F147" s="230" t="s">
        <v>318</v>
      </c>
      <c r="G147" s="230" t="s">
        <v>319</v>
      </c>
      <c r="H147" s="230" t="s">
        <v>320</v>
      </c>
      <c r="I147" s="230" t="s">
        <v>321</v>
      </c>
      <c r="J147" s="230" t="s">
        <v>322</v>
      </c>
      <c r="K147" s="230" t="s">
        <v>323</v>
      </c>
      <c r="L147" s="230" t="s">
        <v>324</v>
      </c>
      <c r="M147" s="230" t="s">
        <v>325</v>
      </c>
      <c r="N147" s="230" t="s">
        <v>326</v>
      </c>
      <c r="O147" s="230" t="s">
        <v>327</v>
      </c>
      <c r="P147" s="231" t="s">
        <v>328</v>
      </c>
      <c r="Q147" s="230" t="s">
        <v>329</v>
      </c>
      <c r="R147" s="230" t="s">
        <v>330</v>
      </c>
      <c r="S147" s="230" t="s">
        <v>331</v>
      </c>
      <c r="T147" s="230" t="s">
        <v>332</v>
      </c>
      <c r="U147" s="230" t="s">
        <v>333</v>
      </c>
      <c r="V147" s="230" t="s">
        <v>334</v>
      </c>
      <c r="W147" s="230" t="s">
        <v>335</v>
      </c>
      <c r="X147" s="230" t="s">
        <v>336</v>
      </c>
      <c r="Y147" s="230" t="s">
        <v>337</v>
      </c>
      <c r="Z147" s="230" t="s">
        <v>338</v>
      </c>
      <c r="AA147" s="230" t="s">
        <v>339</v>
      </c>
      <c r="AB147" s="230" t="s">
        <v>340</v>
      </c>
      <c r="AC147" s="230" t="s">
        <v>341</v>
      </c>
      <c r="AD147" s="232" t="s">
        <v>342</v>
      </c>
      <c r="AE147" s="230" t="s">
        <v>343</v>
      </c>
      <c r="AF147" s="230" t="s">
        <v>344</v>
      </c>
      <c r="AG147" s="230" t="s">
        <v>345</v>
      </c>
      <c r="AH147" s="231" t="s">
        <v>346</v>
      </c>
      <c r="AI147" s="230" t="s">
        <v>347</v>
      </c>
      <c r="AJ147" s="230" t="s">
        <v>348</v>
      </c>
      <c r="AK147" s="230" t="s">
        <v>349</v>
      </c>
      <c r="AL147" s="230" t="s">
        <v>350</v>
      </c>
      <c r="AM147" s="230" t="s">
        <v>351</v>
      </c>
      <c r="AN147" s="230" t="s">
        <v>352</v>
      </c>
      <c r="AO147" s="230" t="s">
        <v>126</v>
      </c>
      <c r="AP147" s="230" t="s">
        <v>353</v>
      </c>
      <c r="AQ147" s="230" t="s">
        <v>354</v>
      </c>
      <c r="AR147" s="230" t="s">
        <v>355</v>
      </c>
      <c r="AS147" s="230" t="s">
        <v>356</v>
      </c>
      <c r="AT147" s="230" t="s">
        <v>127</v>
      </c>
      <c r="AU147" s="230" t="s">
        <v>357</v>
      </c>
      <c r="AV147" s="230" t="s">
        <v>358</v>
      </c>
      <c r="AW147" s="230" t="s">
        <v>359</v>
      </c>
      <c r="AX147" s="230" t="s">
        <v>360</v>
      </c>
      <c r="AY147" s="230" t="s">
        <v>128</v>
      </c>
      <c r="AZ147" s="230" t="s">
        <v>361</v>
      </c>
      <c r="BA147" s="230" t="s">
        <v>362</v>
      </c>
      <c r="BB147" s="230" t="s">
        <v>129</v>
      </c>
      <c r="BC147" s="230" t="s">
        <v>363</v>
      </c>
      <c r="BD147" s="230" t="s">
        <v>364</v>
      </c>
      <c r="BE147" s="230" t="s">
        <v>130</v>
      </c>
      <c r="BF147" s="230" t="s">
        <v>131</v>
      </c>
      <c r="BG147" s="230" t="s">
        <v>132</v>
      </c>
      <c r="BH147" s="230" t="s">
        <v>365</v>
      </c>
      <c r="BI147" s="230" t="s">
        <v>366</v>
      </c>
      <c r="BJ147" s="230" t="s">
        <v>367</v>
      </c>
      <c r="BK147" s="230" t="s">
        <v>368</v>
      </c>
      <c r="BL147" s="230" t="s">
        <v>369</v>
      </c>
      <c r="BM147" s="230" t="s">
        <v>370</v>
      </c>
      <c r="BN147" s="231" t="s">
        <v>371</v>
      </c>
      <c r="BO147" s="230" t="s">
        <v>372</v>
      </c>
      <c r="BP147" s="230" t="s">
        <v>373</v>
      </c>
      <c r="BQ147" s="230" t="s">
        <v>374</v>
      </c>
      <c r="BR147" s="230" t="s">
        <v>375</v>
      </c>
      <c r="BS147" s="230" t="s">
        <v>134</v>
      </c>
      <c r="BT147" s="230" t="s">
        <v>376</v>
      </c>
      <c r="BU147" s="230" t="s">
        <v>377</v>
      </c>
      <c r="BV147" s="230" t="s">
        <v>378</v>
      </c>
      <c r="BW147" s="230" t="s">
        <v>379</v>
      </c>
      <c r="BX147" s="230" t="s">
        <v>686</v>
      </c>
      <c r="BY147" s="250" t="s">
        <v>688</v>
      </c>
      <c r="BZ147" s="230" t="s">
        <v>135</v>
      </c>
      <c r="CA147" s="230" t="s">
        <v>381</v>
      </c>
      <c r="CB147" s="230" t="s">
        <v>382</v>
      </c>
      <c r="CC147" s="230" t="s">
        <v>135</v>
      </c>
      <c r="CD147" s="230" t="s">
        <v>383</v>
      </c>
      <c r="CE147" s="230" t="s">
        <v>17</v>
      </c>
      <c r="CF147" s="230" t="s">
        <v>18</v>
      </c>
      <c r="CG147" s="230" t="s">
        <v>384</v>
      </c>
      <c r="CH147" s="230" t="s">
        <v>385</v>
      </c>
      <c r="CI147" s="230" t="s">
        <v>138</v>
      </c>
      <c r="CJ147" s="230" t="s">
        <v>689</v>
      </c>
      <c r="CK147" s="230" t="s">
        <v>691</v>
      </c>
      <c r="CL147" s="230" t="s">
        <v>693</v>
      </c>
      <c r="CM147" s="233" t="s">
        <v>695</v>
      </c>
      <c r="CN147" s="230" t="s">
        <v>387</v>
      </c>
      <c r="CO147" s="230" t="s">
        <v>139</v>
      </c>
      <c r="CP147" s="230" t="s">
        <v>140</v>
      </c>
      <c r="CQ147" s="230" t="s">
        <v>141</v>
      </c>
      <c r="CR147" s="230" t="s">
        <v>388</v>
      </c>
      <c r="CS147" s="230" t="s">
        <v>389</v>
      </c>
      <c r="CT147" s="230" t="s">
        <v>142</v>
      </c>
      <c r="CU147" s="230" t="s">
        <v>143</v>
      </c>
      <c r="CV147" s="230" t="s">
        <v>390</v>
      </c>
      <c r="CW147" s="230" t="s">
        <v>391</v>
      </c>
      <c r="CX147" s="230" t="s">
        <v>392</v>
      </c>
      <c r="CY147" s="230" t="s">
        <v>393</v>
      </c>
      <c r="CZ147" s="231" t="s">
        <v>394</v>
      </c>
      <c r="DA147" s="230" t="s">
        <v>395</v>
      </c>
      <c r="DB147" s="230" t="s">
        <v>396</v>
      </c>
      <c r="DC147" s="230" t="s">
        <v>397</v>
      </c>
      <c r="DD147" s="230" t="s">
        <v>398</v>
      </c>
      <c r="DE147" s="230" t="s">
        <v>696</v>
      </c>
      <c r="DF147" s="230" t="s">
        <v>698</v>
      </c>
      <c r="DG147" s="230" t="s">
        <v>700</v>
      </c>
      <c r="DH147" s="230" t="s">
        <v>400</v>
      </c>
      <c r="DI147" s="230" t="s">
        <v>146</v>
      </c>
      <c r="DJ147" s="230" t="s">
        <v>401</v>
      </c>
      <c r="DK147" s="230" t="s">
        <v>402</v>
      </c>
      <c r="DL147" s="230" t="s">
        <v>403</v>
      </c>
      <c r="DM147" s="230" t="s">
        <v>404</v>
      </c>
      <c r="DN147" s="230" t="s">
        <v>405</v>
      </c>
      <c r="DO147" s="230" t="s">
        <v>406</v>
      </c>
      <c r="DP147" s="230" t="s">
        <v>148</v>
      </c>
      <c r="DQ147" s="230" t="s">
        <v>407</v>
      </c>
      <c r="DR147" s="230" t="s">
        <v>408</v>
      </c>
      <c r="DS147" s="230" t="s">
        <v>149</v>
      </c>
      <c r="DT147" s="230" t="s">
        <v>409</v>
      </c>
      <c r="DU147" s="230" t="s">
        <v>410</v>
      </c>
      <c r="DV147" s="230" t="s">
        <v>411</v>
      </c>
      <c r="DW147" s="230" t="s">
        <v>412</v>
      </c>
      <c r="DX147" s="231" t="s">
        <v>150</v>
      </c>
      <c r="DY147" s="230" t="s">
        <v>151</v>
      </c>
      <c r="DZ147" s="230" t="s">
        <v>413</v>
      </c>
      <c r="EA147" s="230" t="s">
        <v>414</v>
      </c>
      <c r="EB147" s="230" t="s">
        <v>415</v>
      </c>
      <c r="EC147" s="230" t="s">
        <v>416</v>
      </c>
      <c r="ED147" s="230" t="s">
        <v>417</v>
      </c>
      <c r="EE147" s="230" t="s">
        <v>418</v>
      </c>
      <c r="EF147" s="230" t="s">
        <v>419</v>
      </c>
      <c r="EG147" s="230" t="s">
        <v>420</v>
      </c>
      <c r="EH147" s="230" t="s">
        <v>421</v>
      </c>
      <c r="EI147" s="230" t="s">
        <v>422</v>
      </c>
      <c r="EJ147" s="230" t="s">
        <v>423</v>
      </c>
      <c r="EK147" s="230" t="s">
        <v>424</v>
      </c>
      <c r="EL147" s="234" t="s">
        <v>425</v>
      </c>
    </row>
    <row r="148" spans="1:153" s="224" customFormat="1">
      <c r="A148" s="235" t="s">
        <v>426</v>
      </c>
      <c r="B148" s="236" t="s">
        <v>427</v>
      </c>
      <c r="C148" s="245" t="s">
        <v>48</v>
      </c>
      <c r="D148" s="237">
        <v>23365</v>
      </c>
      <c r="E148" s="237">
        <v>23365</v>
      </c>
      <c r="F148" s="237">
        <v>0</v>
      </c>
      <c r="G148" s="237">
        <v>0</v>
      </c>
      <c r="H148" s="237">
        <v>0</v>
      </c>
      <c r="I148" s="237">
        <v>0</v>
      </c>
      <c r="J148" s="237">
        <v>0</v>
      </c>
      <c r="K148" s="237">
        <v>0</v>
      </c>
      <c r="L148" s="237">
        <v>0</v>
      </c>
      <c r="M148" s="237">
        <v>0</v>
      </c>
      <c r="N148" s="237">
        <v>0</v>
      </c>
      <c r="O148" s="237">
        <v>0</v>
      </c>
      <c r="P148" s="237">
        <v>0</v>
      </c>
      <c r="Q148" s="237">
        <v>0</v>
      </c>
      <c r="R148" s="237">
        <v>0</v>
      </c>
      <c r="S148" s="237">
        <v>0</v>
      </c>
      <c r="T148" s="237">
        <v>0</v>
      </c>
      <c r="U148" s="237">
        <v>0</v>
      </c>
      <c r="V148" s="237">
        <v>0</v>
      </c>
      <c r="W148" s="237">
        <v>0</v>
      </c>
      <c r="X148" s="237">
        <v>0</v>
      </c>
      <c r="Y148" s="237">
        <v>0</v>
      </c>
      <c r="Z148" s="237">
        <v>0</v>
      </c>
      <c r="AA148" s="237">
        <v>0</v>
      </c>
      <c r="AB148" s="237">
        <v>0</v>
      </c>
      <c r="AC148" s="237">
        <v>0</v>
      </c>
      <c r="AD148" s="237">
        <v>0</v>
      </c>
      <c r="AE148" s="237">
        <v>0</v>
      </c>
      <c r="AF148" s="237">
        <v>0</v>
      </c>
      <c r="AG148" s="237">
        <v>0</v>
      </c>
      <c r="AH148" s="237">
        <v>0</v>
      </c>
      <c r="AI148" s="237">
        <v>0</v>
      </c>
      <c r="AJ148" s="237">
        <v>0</v>
      </c>
      <c r="AK148" s="237">
        <v>0</v>
      </c>
      <c r="AL148" s="237">
        <v>0</v>
      </c>
      <c r="AM148" s="237">
        <v>0</v>
      </c>
      <c r="AN148" s="237">
        <v>0</v>
      </c>
      <c r="AO148" s="237">
        <v>0</v>
      </c>
      <c r="AP148" s="237">
        <v>0</v>
      </c>
      <c r="AQ148" s="237">
        <v>0</v>
      </c>
      <c r="AR148" s="237">
        <v>0</v>
      </c>
      <c r="AS148" s="237">
        <v>0</v>
      </c>
      <c r="AT148" s="237">
        <v>0</v>
      </c>
      <c r="AU148" s="237">
        <v>0</v>
      </c>
      <c r="AV148" s="237">
        <v>0</v>
      </c>
      <c r="AW148" s="237">
        <v>0</v>
      </c>
      <c r="AX148" s="237">
        <v>0</v>
      </c>
      <c r="AY148" s="237">
        <v>0</v>
      </c>
      <c r="AZ148" s="237">
        <v>0</v>
      </c>
      <c r="BA148" s="237">
        <v>0</v>
      </c>
      <c r="BB148" s="237">
        <v>0</v>
      </c>
      <c r="BC148" s="237">
        <v>0</v>
      </c>
      <c r="BD148" s="237">
        <v>0</v>
      </c>
      <c r="BE148" s="237">
        <v>0</v>
      </c>
      <c r="BF148" s="237">
        <v>0</v>
      </c>
      <c r="BG148" s="237">
        <v>0</v>
      </c>
      <c r="BH148" s="237">
        <v>0</v>
      </c>
      <c r="BI148" s="237">
        <v>0</v>
      </c>
      <c r="BJ148" s="237">
        <v>0</v>
      </c>
      <c r="BK148" s="237">
        <v>0</v>
      </c>
      <c r="BL148" s="237">
        <v>0</v>
      </c>
      <c r="BM148" s="237">
        <v>0</v>
      </c>
      <c r="BN148" s="237">
        <v>0</v>
      </c>
      <c r="BO148" s="237">
        <v>0</v>
      </c>
      <c r="BP148" s="237">
        <v>0</v>
      </c>
      <c r="BQ148" s="237">
        <v>0</v>
      </c>
      <c r="BR148" s="237">
        <v>0</v>
      </c>
      <c r="BS148" s="237">
        <v>0</v>
      </c>
      <c r="BT148" s="237">
        <v>0</v>
      </c>
      <c r="BU148" s="237">
        <v>0</v>
      </c>
      <c r="BV148" s="237">
        <v>0</v>
      </c>
      <c r="BW148" s="237">
        <v>0</v>
      </c>
      <c r="BX148" s="237">
        <v>0</v>
      </c>
      <c r="BY148" s="237">
        <v>0</v>
      </c>
      <c r="BZ148" s="237">
        <v>0</v>
      </c>
      <c r="CA148" s="237">
        <v>0</v>
      </c>
      <c r="CB148" s="237">
        <v>0</v>
      </c>
      <c r="CC148" s="237">
        <v>0</v>
      </c>
      <c r="CD148" s="237">
        <v>0</v>
      </c>
      <c r="CE148" s="237">
        <v>0</v>
      </c>
      <c r="CF148" s="237">
        <v>0</v>
      </c>
      <c r="CG148" s="237">
        <v>0</v>
      </c>
      <c r="CH148" s="237">
        <v>0</v>
      </c>
      <c r="CI148" s="237">
        <v>0</v>
      </c>
      <c r="CJ148" s="237">
        <v>0</v>
      </c>
      <c r="CK148" s="237">
        <v>0</v>
      </c>
      <c r="CL148" s="237">
        <v>0</v>
      </c>
      <c r="CM148" s="237">
        <v>0</v>
      </c>
      <c r="CN148" s="237">
        <v>0</v>
      </c>
      <c r="CO148" s="237">
        <v>0</v>
      </c>
      <c r="CP148" s="237">
        <v>0</v>
      </c>
      <c r="CQ148" s="237">
        <v>0</v>
      </c>
      <c r="CR148" s="237">
        <v>0</v>
      </c>
      <c r="CS148" s="237">
        <v>0</v>
      </c>
      <c r="CT148" s="237">
        <v>0</v>
      </c>
      <c r="CU148" s="237">
        <v>0</v>
      </c>
      <c r="CV148" s="237">
        <v>0</v>
      </c>
      <c r="CW148" s="237">
        <v>0</v>
      </c>
      <c r="CX148" s="237">
        <v>0</v>
      </c>
      <c r="CY148" s="237">
        <v>0</v>
      </c>
      <c r="CZ148" s="237">
        <v>0</v>
      </c>
      <c r="DA148" s="237">
        <v>0</v>
      </c>
      <c r="DB148" s="237">
        <v>0</v>
      </c>
      <c r="DC148" s="237">
        <v>0</v>
      </c>
      <c r="DD148" s="237">
        <v>0</v>
      </c>
      <c r="DE148" s="237">
        <v>0</v>
      </c>
      <c r="DF148" s="237">
        <v>0</v>
      </c>
      <c r="DG148" s="237">
        <v>0</v>
      </c>
      <c r="DH148" s="237">
        <v>0</v>
      </c>
      <c r="DI148" s="237">
        <v>0</v>
      </c>
      <c r="DJ148" s="237">
        <v>0</v>
      </c>
      <c r="DK148" s="237">
        <v>0</v>
      </c>
      <c r="DL148" s="237">
        <v>0</v>
      </c>
      <c r="DM148" s="237">
        <v>0</v>
      </c>
      <c r="DN148" s="237">
        <v>0</v>
      </c>
      <c r="DO148" s="237">
        <v>0</v>
      </c>
      <c r="DP148" s="237">
        <v>0</v>
      </c>
      <c r="DQ148" s="237">
        <v>0</v>
      </c>
      <c r="DR148" s="237">
        <v>0</v>
      </c>
      <c r="DS148" s="237">
        <v>0</v>
      </c>
      <c r="DT148" s="237">
        <v>0</v>
      </c>
      <c r="DU148" s="237">
        <v>0</v>
      </c>
      <c r="DV148" s="237">
        <v>0</v>
      </c>
      <c r="DW148" s="237">
        <v>0</v>
      </c>
      <c r="DX148" s="237">
        <v>0</v>
      </c>
      <c r="DY148" s="237">
        <v>0</v>
      </c>
      <c r="DZ148" s="237">
        <v>0</v>
      </c>
      <c r="EA148" s="237">
        <v>0</v>
      </c>
      <c r="EB148" s="237">
        <v>0</v>
      </c>
      <c r="EC148" s="237">
        <v>0</v>
      </c>
      <c r="ED148" s="237">
        <v>0</v>
      </c>
      <c r="EE148" s="237">
        <v>0</v>
      </c>
      <c r="EF148" s="237">
        <v>0</v>
      </c>
      <c r="EG148" s="237">
        <v>0</v>
      </c>
      <c r="EH148" s="237">
        <v>0</v>
      </c>
      <c r="EI148" s="237">
        <v>0</v>
      </c>
      <c r="EJ148" s="237">
        <v>0</v>
      </c>
      <c r="EK148" s="237">
        <v>0</v>
      </c>
      <c r="EL148" s="104">
        <v>0</v>
      </c>
    </row>
    <row r="149" spans="1:153" s="224" customFormat="1">
      <c r="A149" s="235" t="s">
        <v>428</v>
      </c>
      <c r="B149" s="238" t="s">
        <v>429</v>
      </c>
      <c r="C149" s="245" t="s">
        <v>48</v>
      </c>
      <c r="D149" s="237">
        <v>10007</v>
      </c>
      <c r="E149" s="237">
        <v>10007</v>
      </c>
      <c r="F149" s="237">
        <v>0</v>
      </c>
      <c r="G149" s="237">
        <v>0</v>
      </c>
      <c r="H149" s="237">
        <v>0</v>
      </c>
      <c r="I149" s="237">
        <v>0</v>
      </c>
      <c r="J149" s="237">
        <v>0</v>
      </c>
      <c r="K149" s="237">
        <v>0</v>
      </c>
      <c r="L149" s="237">
        <v>0</v>
      </c>
      <c r="M149" s="237">
        <v>0</v>
      </c>
      <c r="N149" s="237">
        <v>0</v>
      </c>
      <c r="O149" s="237">
        <v>0</v>
      </c>
      <c r="P149" s="237">
        <v>0</v>
      </c>
      <c r="Q149" s="237">
        <v>0</v>
      </c>
      <c r="R149" s="237">
        <v>0</v>
      </c>
      <c r="S149" s="237">
        <v>0</v>
      </c>
      <c r="T149" s="237">
        <v>0</v>
      </c>
      <c r="U149" s="237">
        <v>0</v>
      </c>
      <c r="V149" s="237">
        <v>0</v>
      </c>
      <c r="W149" s="237">
        <v>0</v>
      </c>
      <c r="X149" s="237">
        <v>0</v>
      </c>
      <c r="Y149" s="237">
        <v>0</v>
      </c>
      <c r="Z149" s="237">
        <v>0</v>
      </c>
      <c r="AA149" s="237">
        <v>0</v>
      </c>
      <c r="AB149" s="237">
        <v>0</v>
      </c>
      <c r="AC149" s="237">
        <v>0</v>
      </c>
      <c r="AD149" s="237">
        <v>0</v>
      </c>
      <c r="AE149" s="237">
        <v>0</v>
      </c>
      <c r="AF149" s="237">
        <v>0</v>
      </c>
      <c r="AG149" s="237">
        <v>0</v>
      </c>
      <c r="AH149" s="237">
        <v>0</v>
      </c>
      <c r="AI149" s="237">
        <v>0</v>
      </c>
      <c r="AJ149" s="237">
        <v>0</v>
      </c>
      <c r="AK149" s="237">
        <v>0</v>
      </c>
      <c r="AL149" s="237">
        <v>0</v>
      </c>
      <c r="AM149" s="237">
        <v>0</v>
      </c>
      <c r="AN149" s="237">
        <v>0</v>
      </c>
      <c r="AO149" s="237">
        <v>0</v>
      </c>
      <c r="AP149" s="237">
        <v>0</v>
      </c>
      <c r="AQ149" s="237">
        <v>0</v>
      </c>
      <c r="AR149" s="237">
        <v>0</v>
      </c>
      <c r="AS149" s="237">
        <v>0</v>
      </c>
      <c r="AT149" s="237">
        <v>0</v>
      </c>
      <c r="AU149" s="237">
        <v>0</v>
      </c>
      <c r="AV149" s="237">
        <v>0</v>
      </c>
      <c r="AW149" s="237">
        <v>0</v>
      </c>
      <c r="AX149" s="237">
        <v>0</v>
      </c>
      <c r="AY149" s="237">
        <v>0</v>
      </c>
      <c r="AZ149" s="237">
        <v>0</v>
      </c>
      <c r="BA149" s="237">
        <v>0</v>
      </c>
      <c r="BB149" s="237">
        <v>0</v>
      </c>
      <c r="BC149" s="237">
        <v>0</v>
      </c>
      <c r="BD149" s="237">
        <v>0</v>
      </c>
      <c r="BE149" s="237">
        <v>0</v>
      </c>
      <c r="BF149" s="237">
        <v>0</v>
      </c>
      <c r="BG149" s="237">
        <v>0</v>
      </c>
      <c r="BH149" s="237">
        <v>0</v>
      </c>
      <c r="BI149" s="237">
        <v>0</v>
      </c>
      <c r="BJ149" s="237">
        <v>0</v>
      </c>
      <c r="BK149" s="237">
        <v>0</v>
      </c>
      <c r="BL149" s="237">
        <v>0</v>
      </c>
      <c r="BM149" s="237">
        <v>0</v>
      </c>
      <c r="BN149" s="237">
        <v>0</v>
      </c>
      <c r="BO149" s="237">
        <v>0</v>
      </c>
      <c r="BP149" s="237">
        <v>0</v>
      </c>
      <c r="BQ149" s="237">
        <v>0</v>
      </c>
      <c r="BR149" s="237">
        <v>0</v>
      </c>
      <c r="BS149" s="237">
        <v>0</v>
      </c>
      <c r="BT149" s="237">
        <v>0</v>
      </c>
      <c r="BU149" s="237">
        <v>0</v>
      </c>
      <c r="BV149" s="237">
        <v>0</v>
      </c>
      <c r="BW149" s="237">
        <v>0</v>
      </c>
      <c r="BX149" s="237">
        <v>0</v>
      </c>
      <c r="BY149" s="237">
        <v>0</v>
      </c>
      <c r="BZ149" s="237">
        <v>0</v>
      </c>
      <c r="CA149" s="237">
        <v>0</v>
      </c>
      <c r="CB149" s="237">
        <v>0</v>
      </c>
      <c r="CC149" s="237">
        <v>0</v>
      </c>
      <c r="CD149" s="237">
        <v>0</v>
      </c>
      <c r="CE149" s="237">
        <v>0</v>
      </c>
      <c r="CF149" s="237">
        <v>0</v>
      </c>
      <c r="CG149" s="237">
        <v>0</v>
      </c>
      <c r="CH149" s="237">
        <v>0</v>
      </c>
      <c r="CI149" s="237">
        <v>0</v>
      </c>
      <c r="CJ149" s="237">
        <v>0</v>
      </c>
      <c r="CK149" s="237">
        <v>0</v>
      </c>
      <c r="CL149" s="237">
        <v>0</v>
      </c>
      <c r="CM149" s="237">
        <v>0</v>
      </c>
      <c r="CN149" s="237">
        <v>0</v>
      </c>
      <c r="CO149" s="237">
        <v>0</v>
      </c>
      <c r="CP149" s="237">
        <v>0</v>
      </c>
      <c r="CQ149" s="237">
        <v>0</v>
      </c>
      <c r="CR149" s="237">
        <v>0</v>
      </c>
      <c r="CS149" s="237">
        <v>0</v>
      </c>
      <c r="CT149" s="237">
        <v>0</v>
      </c>
      <c r="CU149" s="237">
        <v>0</v>
      </c>
      <c r="CV149" s="237">
        <v>0</v>
      </c>
      <c r="CW149" s="237">
        <v>0</v>
      </c>
      <c r="CX149" s="237">
        <v>0</v>
      </c>
      <c r="CY149" s="237">
        <v>0</v>
      </c>
      <c r="CZ149" s="237">
        <v>0</v>
      </c>
      <c r="DA149" s="237">
        <v>0</v>
      </c>
      <c r="DB149" s="237">
        <v>0</v>
      </c>
      <c r="DC149" s="237">
        <v>0</v>
      </c>
      <c r="DD149" s="237">
        <v>0</v>
      </c>
      <c r="DE149" s="237">
        <v>0</v>
      </c>
      <c r="DF149" s="237">
        <v>0</v>
      </c>
      <c r="DG149" s="237">
        <v>0</v>
      </c>
      <c r="DH149" s="237">
        <v>0</v>
      </c>
      <c r="DI149" s="237">
        <v>0</v>
      </c>
      <c r="DJ149" s="237">
        <v>0</v>
      </c>
      <c r="DK149" s="237">
        <v>0</v>
      </c>
      <c r="DL149" s="237">
        <v>0</v>
      </c>
      <c r="DM149" s="237">
        <v>0</v>
      </c>
      <c r="DN149" s="237">
        <v>0</v>
      </c>
      <c r="DO149" s="237">
        <v>0</v>
      </c>
      <c r="DP149" s="237">
        <v>0</v>
      </c>
      <c r="DQ149" s="237">
        <v>0</v>
      </c>
      <c r="DR149" s="237">
        <v>0</v>
      </c>
      <c r="DS149" s="237">
        <v>0</v>
      </c>
      <c r="DT149" s="237">
        <v>0</v>
      </c>
      <c r="DU149" s="237">
        <v>0</v>
      </c>
      <c r="DV149" s="237">
        <v>0</v>
      </c>
      <c r="DW149" s="237">
        <v>0</v>
      </c>
      <c r="DX149" s="237">
        <v>0</v>
      </c>
      <c r="DY149" s="237">
        <v>0</v>
      </c>
      <c r="DZ149" s="237">
        <v>0</v>
      </c>
      <c r="EA149" s="237">
        <v>0</v>
      </c>
      <c r="EB149" s="237">
        <v>0</v>
      </c>
      <c r="EC149" s="237">
        <v>0</v>
      </c>
      <c r="ED149" s="237">
        <v>0</v>
      </c>
      <c r="EE149" s="237">
        <v>0</v>
      </c>
      <c r="EF149" s="237">
        <v>0</v>
      </c>
      <c r="EG149" s="237">
        <v>0</v>
      </c>
      <c r="EH149" s="237">
        <v>0</v>
      </c>
      <c r="EI149" s="237">
        <v>0</v>
      </c>
      <c r="EJ149" s="237">
        <v>0</v>
      </c>
      <c r="EK149" s="237">
        <v>0</v>
      </c>
      <c r="EL149" s="104">
        <v>0</v>
      </c>
    </row>
    <row r="150" spans="1:153" s="224" customFormat="1">
      <c r="A150" s="235" t="s">
        <v>430</v>
      </c>
      <c r="B150" s="238" t="s">
        <v>431</v>
      </c>
      <c r="C150" s="245" t="s">
        <v>48</v>
      </c>
      <c r="D150" s="237">
        <v>106395</v>
      </c>
      <c r="E150" s="237">
        <v>0</v>
      </c>
      <c r="F150" s="237">
        <v>106395</v>
      </c>
      <c r="G150" s="237">
        <v>0</v>
      </c>
      <c r="H150" s="237">
        <v>0</v>
      </c>
      <c r="I150" s="237">
        <v>0</v>
      </c>
      <c r="J150" s="237">
        <v>0</v>
      </c>
      <c r="K150" s="237">
        <v>0</v>
      </c>
      <c r="L150" s="237">
        <v>0</v>
      </c>
      <c r="M150" s="237">
        <v>0</v>
      </c>
      <c r="N150" s="237">
        <v>0</v>
      </c>
      <c r="O150" s="237">
        <v>0</v>
      </c>
      <c r="P150" s="237">
        <v>0</v>
      </c>
      <c r="Q150" s="237">
        <v>0</v>
      </c>
      <c r="R150" s="237">
        <v>0</v>
      </c>
      <c r="S150" s="237">
        <v>0</v>
      </c>
      <c r="T150" s="237">
        <v>0</v>
      </c>
      <c r="U150" s="237">
        <v>0</v>
      </c>
      <c r="V150" s="237">
        <v>0</v>
      </c>
      <c r="W150" s="237">
        <v>0</v>
      </c>
      <c r="X150" s="237">
        <v>0</v>
      </c>
      <c r="Y150" s="237">
        <v>0</v>
      </c>
      <c r="Z150" s="237">
        <v>0</v>
      </c>
      <c r="AA150" s="237">
        <v>0</v>
      </c>
      <c r="AB150" s="237">
        <v>0</v>
      </c>
      <c r="AC150" s="237">
        <v>0</v>
      </c>
      <c r="AD150" s="237">
        <v>0</v>
      </c>
      <c r="AE150" s="237">
        <v>0</v>
      </c>
      <c r="AF150" s="237">
        <v>0</v>
      </c>
      <c r="AG150" s="237">
        <v>0</v>
      </c>
      <c r="AH150" s="237">
        <v>0</v>
      </c>
      <c r="AI150" s="237">
        <v>0</v>
      </c>
      <c r="AJ150" s="237">
        <v>0</v>
      </c>
      <c r="AK150" s="237">
        <v>0</v>
      </c>
      <c r="AL150" s="237">
        <v>0</v>
      </c>
      <c r="AM150" s="237">
        <v>0</v>
      </c>
      <c r="AN150" s="237">
        <v>0</v>
      </c>
      <c r="AO150" s="237">
        <v>0</v>
      </c>
      <c r="AP150" s="237">
        <v>0</v>
      </c>
      <c r="AQ150" s="237">
        <v>0</v>
      </c>
      <c r="AR150" s="237">
        <v>0</v>
      </c>
      <c r="AS150" s="237">
        <v>0</v>
      </c>
      <c r="AT150" s="237">
        <v>0</v>
      </c>
      <c r="AU150" s="237">
        <v>0</v>
      </c>
      <c r="AV150" s="237">
        <v>0</v>
      </c>
      <c r="AW150" s="237">
        <v>0</v>
      </c>
      <c r="AX150" s="237">
        <v>0</v>
      </c>
      <c r="AY150" s="237">
        <v>0</v>
      </c>
      <c r="AZ150" s="237">
        <v>0</v>
      </c>
      <c r="BA150" s="237">
        <v>0</v>
      </c>
      <c r="BB150" s="237">
        <v>0</v>
      </c>
      <c r="BC150" s="237">
        <v>0</v>
      </c>
      <c r="BD150" s="237">
        <v>0</v>
      </c>
      <c r="BE150" s="237">
        <v>0</v>
      </c>
      <c r="BF150" s="237">
        <v>0</v>
      </c>
      <c r="BG150" s="237">
        <v>0</v>
      </c>
      <c r="BH150" s="237">
        <v>0</v>
      </c>
      <c r="BI150" s="237">
        <v>0</v>
      </c>
      <c r="BJ150" s="237">
        <v>0</v>
      </c>
      <c r="BK150" s="237">
        <v>0</v>
      </c>
      <c r="BL150" s="237">
        <v>0</v>
      </c>
      <c r="BM150" s="237">
        <v>0</v>
      </c>
      <c r="BN150" s="237">
        <v>0</v>
      </c>
      <c r="BO150" s="237">
        <v>0</v>
      </c>
      <c r="BP150" s="237">
        <v>0</v>
      </c>
      <c r="BQ150" s="237">
        <v>0</v>
      </c>
      <c r="BR150" s="237">
        <v>0</v>
      </c>
      <c r="BS150" s="237">
        <v>0</v>
      </c>
      <c r="BT150" s="237">
        <v>0</v>
      </c>
      <c r="BU150" s="237">
        <v>0</v>
      </c>
      <c r="BV150" s="237">
        <v>0</v>
      </c>
      <c r="BW150" s="237">
        <v>0</v>
      </c>
      <c r="BX150" s="237">
        <v>0</v>
      </c>
      <c r="BY150" s="237">
        <v>0</v>
      </c>
      <c r="BZ150" s="237">
        <v>0</v>
      </c>
      <c r="CA150" s="237">
        <v>0</v>
      </c>
      <c r="CB150" s="237">
        <v>0</v>
      </c>
      <c r="CC150" s="237">
        <v>0</v>
      </c>
      <c r="CD150" s="237">
        <v>0</v>
      </c>
      <c r="CE150" s="237">
        <v>0</v>
      </c>
      <c r="CF150" s="237">
        <v>0</v>
      </c>
      <c r="CG150" s="237">
        <v>0</v>
      </c>
      <c r="CH150" s="237">
        <v>0</v>
      </c>
      <c r="CI150" s="237">
        <v>0</v>
      </c>
      <c r="CJ150" s="237">
        <v>0</v>
      </c>
      <c r="CK150" s="237">
        <v>0</v>
      </c>
      <c r="CL150" s="237">
        <v>0</v>
      </c>
      <c r="CM150" s="237">
        <v>0</v>
      </c>
      <c r="CN150" s="237">
        <v>0</v>
      </c>
      <c r="CO150" s="237">
        <v>0</v>
      </c>
      <c r="CP150" s="237">
        <v>0</v>
      </c>
      <c r="CQ150" s="237">
        <v>0</v>
      </c>
      <c r="CR150" s="237">
        <v>0</v>
      </c>
      <c r="CS150" s="237">
        <v>0</v>
      </c>
      <c r="CT150" s="237">
        <v>0</v>
      </c>
      <c r="CU150" s="237">
        <v>0</v>
      </c>
      <c r="CV150" s="237">
        <v>0</v>
      </c>
      <c r="CW150" s="237">
        <v>0</v>
      </c>
      <c r="CX150" s="237">
        <v>0</v>
      </c>
      <c r="CY150" s="237">
        <v>0</v>
      </c>
      <c r="CZ150" s="237">
        <v>0</v>
      </c>
      <c r="DA150" s="237">
        <v>0</v>
      </c>
      <c r="DB150" s="237">
        <v>0</v>
      </c>
      <c r="DC150" s="237">
        <v>0</v>
      </c>
      <c r="DD150" s="237">
        <v>0</v>
      </c>
      <c r="DE150" s="237">
        <v>0</v>
      </c>
      <c r="DF150" s="237">
        <v>0</v>
      </c>
      <c r="DG150" s="237">
        <v>0</v>
      </c>
      <c r="DH150" s="237">
        <v>0</v>
      </c>
      <c r="DI150" s="237">
        <v>0</v>
      </c>
      <c r="DJ150" s="237">
        <v>0</v>
      </c>
      <c r="DK150" s="237">
        <v>0</v>
      </c>
      <c r="DL150" s="237">
        <v>0</v>
      </c>
      <c r="DM150" s="237">
        <v>0</v>
      </c>
      <c r="DN150" s="237">
        <v>0</v>
      </c>
      <c r="DO150" s="237">
        <v>0</v>
      </c>
      <c r="DP150" s="237">
        <v>0</v>
      </c>
      <c r="DQ150" s="237">
        <v>0</v>
      </c>
      <c r="DR150" s="237">
        <v>0</v>
      </c>
      <c r="DS150" s="237">
        <v>0</v>
      </c>
      <c r="DT150" s="237">
        <v>0</v>
      </c>
      <c r="DU150" s="237">
        <v>0</v>
      </c>
      <c r="DV150" s="237">
        <v>0</v>
      </c>
      <c r="DW150" s="237">
        <v>0</v>
      </c>
      <c r="DX150" s="237">
        <v>0</v>
      </c>
      <c r="DY150" s="237">
        <v>0</v>
      </c>
      <c r="DZ150" s="237">
        <v>0</v>
      </c>
      <c r="EA150" s="237">
        <v>0</v>
      </c>
      <c r="EB150" s="237">
        <v>0</v>
      </c>
      <c r="EC150" s="237">
        <v>0</v>
      </c>
      <c r="ED150" s="237">
        <v>0</v>
      </c>
      <c r="EE150" s="237">
        <v>0</v>
      </c>
      <c r="EF150" s="237">
        <v>0</v>
      </c>
      <c r="EG150" s="237">
        <v>0</v>
      </c>
      <c r="EH150" s="237">
        <v>0</v>
      </c>
      <c r="EI150" s="237">
        <v>0</v>
      </c>
      <c r="EJ150" s="237">
        <v>0</v>
      </c>
      <c r="EK150" s="237">
        <v>0</v>
      </c>
      <c r="EL150" s="104">
        <v>0</v>
      </c>
    </row>
    <row r="151" spans="1:153" s="224" customFormat="1">
      <c r="A151" s="235" t="s">
        <v>432</v>
      </c>
      <c r="B151" s="238" t="s">
        <v>433</v>
      </c>
      <c r="C151" s="245" t="s">
        <v>48</v>
      </c>
      <c r="D151" s="237">
        <v>3099</v>
      </c>
      <c r="E151" s="237">
        <v>0</v>
      </c>
      <c r="F151" s="237">
        <v>3018</v>
      </c>
      <c r="G151" s="237">
        <v>81</v>
      </c>
      <c r="H151" s="237">
        <v>0</v>
      </c>
      <c r="I151" s="237">
        <v>0</v>
      </c>
      <c r="J151" s="237">
        <v>0</v>
      </c>
      <c r="K151" s="237">
        <v>0</v>
      </c>
      <c r="L151" s="237">
        <v>0</v>
      </c>
      <c r="M151" s="237">
        <v>0</v>
      </c>
      <c r="N151" s="237">
        <v>0</v>
      </c>
      <c r="O151" s="237">
        <v>0</v>
      </c>
      <c r="P151" s="237">
        <v>0</v>
      </c>
      <c r="Q151" s="237">
        <v>0</v>
      </c>
      <c r="R151" s="237">
        <v>0</v>
      </c>
      <c r="S151" s="237">
        <v>0</v>
      </c>
      <c r="T151" s="237">
        <v>0</v>
      </c>
      <c r="U151" s="237">
        <v>0</v>
      </c>
      <c r="V151" s="237">
        <v>0</v>
      </c>
      <c r="W151" s="237">
        <v>0</v>
      </c>
      <c r="X151" s="237">
        <v>0</v>
      </c>
      <c r="Y151" s="237">
        <v>0</v>
      </c>
      <c r="Z151" s="237">
        <v>0</v>
      </c>
      <c r="AA151" s="237">
        <v>0</v>
      </c>
      <c r="AB151" s="237">
        <v>0</v>
      </c>
      <c r="AC151" s="237">
        <v>0</v>
      </c>
      <c r="AD151" s="237">
        <v>0</v>
      </c>
      <c r="AE151" s="237">
        <v>0</v>
      </c>
      <c r="AF151" s="237">
        <v>0</v>
      </c>
      <c r="AG151" s="237">
        <v>0</v>
      </c>
      <c r="AH151" s="237">
        <v>0</v>
      </c>
      <c r="AI151" s="237">
        <v>0</v>
      </c>
      <c r="AJ151" s="237">
        <v>0</v>
      </c>
      <c r="AK151" s="237">
        <v>0</v>
      </c>
      <c r="AL151" s="237">
        <v>0</v>
      </c>
      <c r="AM151" s="237">
        <v>0</v>
      </c>
      <c r="AN151" s="237">
        <v>0</v>
      </c>
      <c r="AO151" s="237">
        <v>0</v>
      </c>
      <c r="AP151" s="237">
        <v>0</v>
      </c>
      <c r="AQ151" s="237">
        <v>0</v>
      </c>
      <c r="AR151" s="237">
        <v>0</v>
      </c>
      <c r="AS151" s="237">
        <v>0</v>
      </c>
      <c r="AT151" s="237">
        <v>0</v>
      </c>
      <c r="AU151" s="237">
        <v>0</v>
      </c>
      <c r="AV151" s="237">
        <v>0</v>
      </c>
      <c r="AW151" s="237">
        <v>0</v>
      </c>
      <c r="AX151" s="237">
        <v>0</v>
      </c>
      <c r="AY151" s="237">
        <v>0</v>
      </c>
      <c r="AZ151" s="237">
        <v>0</v>
      </c>
      <c r="BA151" s="237">
        <v>0</v>
      </c>
      <c r="BB151" s="237">
        <v>0</v>
      </c>
      <c r="BC151" s="237">
        <v>0</v>
      </c>
      <c r="BD151" s="237">
        <v>0</v>
      </c>
      <c r="BE151" s="237">
        <v>0</v>
      </c>
      <c r="BF151" s="237">
        <v>0</v>
      </c>
      <c r="BG151" s="237">
        <v>0</v>
      </c>
      <c r="BH151" s="237">
        <v>0</v>
      </c>
      <c r="BI151" s="237">
        <v>0</v>
      </c>
      <c r="BJ151" s="237">
        <v>0</v>
      </c>
      <c r="BK151" s="237">
        <v>0</v>
      </c>
      <c r="BL151" s="237">
        <v>0</v>
      </c>
      <c r="BM151" s="237">
        <v>0</v>
      </c>
      <c r="BN151" s="237">
        <v>0</v>
      </c>
      <c r="BO151" s="237">
        <v>0</v>
      </c>
      <c r="BP151" s="237">
        <v>0</v>
      </c>
      <c r="BQ151" s="237">
        <v>0</v>
      </c>
      <c r="BR151" s="237">
        <v>0</v>
      </c>
      <c r="BS151" s="237">
        <v>0</v>
      </c>
      <c r="BT151" s="237">
        <v>0</v>
      </c>
      <c r="BU151" s="237">
        <v>0</v>
      </c>
      <c r="BV151" s="237">
        <v>0</v>
      </c>
      <c r="BW151" s="237">
        <v>0</v>
      </c>
      <c r="BX151" s="237">
        <v>0</v>
      </c>
      <c r="BY151" s="237">
        <v>0</v>
      </c>
      <c r="BZ151" s="237">
        <v>0</v>
      </c>
      <c r="CA151" s="237">
        <v>0</v>
      </c>
      <c r="CB151" s="237">
        <v>0</v>
      </c>
      <c r="CC151" s="237">
        <v>0</v>
      </c>
      <c r="CD151" s="237">
        <v>0</v>
      </c>
      <c r="CE151" s="237">
        <v>0</v>
      </c>
      <c r="CF151" s="237">
        <v>0</v>
      </c>
      <c r="CG151" s="237">
        <v>0</v>
      </c>
      <c r="CH151" s="237">
        <v>0</v>
      </c>
      <c r="CI151" s="237">
        <v>0</v>
      </c>
      <c r="CJ151" s="237">
        <v>0</v>
      </c>
      <c r="CK151" s="237">
        <v>0</v>
      </c>
      <c r="CL151" s="237">
        <v>0</v>
      </c>
      <c r="CM151" s="237">
        <v>0</v>
      </c>
      <c r="CN151" s="237">
        <v>0</v>
      </c>
      <c r="CO151" s="237">
        <v>0</v>
      </c>
      <c r="CP151" s="237">
        <v>0</v>
      </c>
      <c r="CQ151" s="237">
        <v>0</v>
      </c>
      <c r="CR151" s="237">
        <v>0</v>
      </c>
      <c r="CS151" s="237">
        <v>0</v>
      </c>
      <c r="CT151" s="237">
        <v>0</v>
      </c>
      <c r="CU151" s="237">
        <v>0</v>
      </c>
      <c r="CV151" s="237">
        <v>0</v>
      </c>
      <c r="CW151" s="237">
        <v>0</v>
      </c>
      <c r="CX151" s="237">
        <v>0</v>
      </c>
      <c r="CY151" s="237">
        <v>0</v>
      </c>
      <c r="CZ151" s="237">
        <v>0</v>
      </c>
      <c r="DA151" s="237">
        <v>0</v>
      </c>
      <c r="DB151" s="237">
        <v>0</v>
      </c>
      <c r="DC151" s="237">
        <v>0</v>
      </c>
      <c r="DD151" s="237">
        <v>0</v>
      </c>
      <c r="DE151" s="237">
        <v>0</v>
      </c>
      <c r="DF151" s="237">
        <v>0</v>
      </c>
      <c r="DG151" s="237">
        <v>0</v>
      </c>
      <c r="DH151" s="237">
        <v>0</v>
      </c>
      <c r="DI151" s="237">
        <v>0</v>
      </c>
      <c r="DJ151" s="237">
        <v>0</v>
      </c>
      <c r="DK151" s="237">
        <v>0</v>
      </c>
      <c r="DL151" s="237">
        <v>0</v>
      </c>
      <c r="DM151" s="237">
        <v>0</v>
      </c>
      <c r="DN151" s="237">
        <v>0</v>
      </c>
      <c r="DO151" s="237">
        <v>0</v>
      </c>
      <c r="DP151" s="237">
        <v>0</v>
      </c>
      <c r="DQ151" s="237">
        <v>0</v>
      </c>
      <c r="DR151" s="237">
        <v>0</v>
      </c>
      <c r="DS151" s="237">
        <v>0</v>
      </c>
      <c r="DT151" s="237">
        <v>0</v>
      </c>
      <c r="DU151" s="237">
        <v>0</v>
      </c>
      <c r="DV151" s="237">
        <v>0</v>
      </c>
      <c r="DW151" s="237">
        <v>0</v>
      </c>
      <c r="DX151" s="237">
        <v>0</v>
      </c>
      <c r="DY151" s="237">
        <v>0</v>
      </c>
      <c r="DZ151" s="237">
        <v>0</v>
      </c>
      <c r="EA151" s="237">
        <v>0</v>
      </c>
      <c r="EB151" s="237">
        <v>0</v>
      </c>
      <c r="EC151" s="237">
        <v>0</v>
      </c>
      <c r="ED151" s="237">
        <v>50558</v>
      </c>
      <c r="EE151" s="237">
        <v>0</v>
      </c>
      <c r="EF151" s="237">
        <v>0</v>
      </c>
      <c r="EG151" s="237">
        <v>0</v>
      </c>
      <c r="EH151" s="237">
        <v>50558</v>
      </c>
      <c r="EI151" s="237">
        <v>0</v>
      </c>
      <c r="EJ151" s="237">
        <v>0</v>
      </c>
      <c r="EK151" s="237">
        <v>0</v>
      </c>
      <c r="EL151" s="104">
        <v>0</v>
      </c>
    </row>
    <row r="152" spans="1:153" s="224" customFormat="1">
      <c r="A152" s="235" t="s">
        <v>434</v>
      </c>
      <c r="B152" s="238" t="s">
        <v>435</v>
      </c>
      <c r="C152" s="245" t="s">
        <v>53</v>
      </c>
      <c r="D152" s="237">
        <v>14212</v>
      </c>
      <c r="E152" s="237">
        <v>0</v>
      </c>
      <c r="F152" s="237">
        <v>0</v>
      </c>
      <c r="G152" s="237">
        <v>0</v>
      </c>
      <c r="H152" s="237">
        <v>0</v>
      </c>
      <c r="I152" s="237">
        <v>14212</v>
      </c>
      <c r="J152" s="237">
        <v>0</v>
      </c>
      <c r="K152" s="237">
        <v>0</v>
      </c>
      <c r="L152" s="237">
        <v>0</v>
      </c>
      <c r="M152" s="237">
        <v>0</v>
      </c>
      <c r="N152" s="237">
        <v>0</v>
      </c>
      <c r="O152" s="237">
        <v>0</v>
      </c>
      <c r="P152" s="237">
        <v>0</v>
      </c>
      <c r="Q152" s="237">
        <v>0</v>
      </c>
      <c r="R152" s="237">
        <v>0</v>
      </c>
      <c r="S152" s="237">
        <v>0</v>
      </c>
      <c r="T152" s="237">
        <v>0</v>
      </c>
      <c r="U152" s="237">
        <v>0</v>
      </c>
      <c r="V152" s="237">
        <v>0</v>
      </c>
      <c r="W152" s="237">
        <v>0</v>
      </c>
      <c r="X152" s="237">
        <v>0</v>
      </c>
      <c r="Y152" s="237">
        <v>0</v>
      </c>
      <c r="Z152" s="237">
        <v>0</v>
      </c>
      <c r="AA152" s="237">
        <v>0</v>
      </c>
      <c r="AB152" s="237">
        <v>0</v>
      </c>
      <c r="AC152" s="237">
        <v>0</v>
      </c>
      <c r="AD152" s="237">
        <v>0</v>
      </c>
      <c r="AE152" s="237">
        <v>0</v>
      </c>
      <c r="AF152" s="237">
        <v>0</v>
      </c>
      <c r="AG152" s="237">
        <v>0</v>
      </c>
      <c r="AH152" s="237">
        <v>0</v>
      </c>
      <c r="AI152" s="237">
        <v>0</v>
      </c>
      <c r="AJ152" s="237">
        <v>0</v>
      </c>
      <c r="AK152" s="237">
        <v>0</v>
      </c>
      <c r="AL152" s="237">
        <v>0</v>
      </c>
      <c r="AM152" s="237">
        <v>0</v>
      </c>
      <c r="AN152" s="237">
        <v>0</v>
      </c>
      <c r="AO152" s="237">
        <v>0</v>
      </c>
      <c r="AP152" s="237">
        <v>0</v>
      </c>
      <c r="AQ152" s="237">
        <v>0</v>
      </c>
      <c r="AR152" s="237">
        <v>0</v>
      </c>
      <c r="AS152" s="237">
        <v>0</v>
      </c>
      <c r="AT152" s="237">
        <v>0</v>
      </c>
      <c r="AU152" s="237">
        <v>0</v>
      </c>
      <c r="AV152" s="237">
        <v>0</v>
      </c>
      <c r="AW152" s="237">
        <v>0</v>
      </c>
      <c r="AX152" s="237">
        <v>0</v>
      </c>
      <c r="AY152" s="237">
        <v>0</v>
      </c>
      <c r="AZ152" s="237">
        <v>0</v>
      </c>
      <c r="BA152" s="237">
        <v>0</v>
      </c>
      <c r="BB152" s="237">
        <v>0</v>
      </c>
      <c r="BC152" s="237">
        <v>0</v>
      </c>
      <c r="BD152" s="237">
        <v>0</v>
      </c>
      <c r="BE152" s="237">
        <v>0</v>
      </c>
      <c r="BF152" s="237">
        <v>0</v>
      </c>
      <c r="BG152" s="237">
        <v>0</v>
      </c>
      <c r="BH152" s="237">
        <v>0</v>
      </c>
      <c r="BI152" s="237">
        <v>0</v>
      </c>
      <c r="BJ152" s="237">
        <v>0</v>
      </c>
      <c r="BK152" s="237">
        <v>0</v>
      </c>
      <c r="BL152" s="237">
        <v>0</v>
      </c>
      <c r="BM152" s="237">
        <v>0</v>
      </c>
      <c r="BN152" s="237">
        <v>0</v>
      </c>
      <c r="BO152" s="237">
        <v>0</v>
      </c>
      <c r="BP152" s="237">
        <v>0</v>
      </c>
      <c r="BQ152" s="237">
        <v>0</v>
      </c>
      <c r="BR152" s="237">
        <v>0</v>
      </c>
      <c r="BS152" s="237">
        <v>0</v>
      </c>
      <c r="BT152" s="237">
        <v>0</v>
      </c>
      <c r="BU152" s="237">
        <v>0</v>
      </c>
      <c r="BV152" s="237">
        <v>0</v>
      </c>
      <c r="BW152" s="237">
        <v>0</v>
      </c>
      <c r="BX152" s="237">
        <v>0</v>
      </c>
      <c r="BY152" s="237">
        <v>0</v>
      </c>
      <c r="BZ152" s="237">
        <v>0</v>
      </c>
      <c r="CA152" s="237">
        <v>0</v>
      </c>
      <c r="CB152" s="237">
        <v>0</v>
      </c>
      <c r="CC152" s="237">
        <v>0</v>
      </c>
      <c r="CD152" s="237">
        <v>0</v>
      </c>
      <c r="CE152" s="237">
        <v>2419</v>
      </c>
      <c r="CF152" s="237">
        <v>1322</v>
      </c>
      <c r="CG152" s="237">
        <v>171</v>
      </c>
      <c r="CH152" s="237">
        <v>926</v>
      </c>
      <c r="CI152" s="237">
        <v>0</v>
      </c>
      <c r="CJ152" s="237">
        <v>0</v>
      </c>
      <c r="CK152" s="237">
        <v>0</v>
      </c>
      <c r="CL152" s="237">
        <v>0</v>
      </c>
      <c r="CM152" s="237">
        <v>0</v>
      </c>
      <c r="CN152" s="237">
        <v>0</v>
      </c>
      <c r="CO152" s="237">
        <v>0</v>
      </c>
      <c r="CP152" s="237">
        <v>0</v>
      </c>
      <c r="CQ152" s="237">
        <v>0</v>
      </c>
      <c r="CR152" s="237">
        <v>0</v>
      </c>
      <c r="CS152" s="237">
        <v>0</v>
      </c>
      <c r="CT152" s="237">
        <v>0</v>
      </c>
      <c r="CU152" s="237">
        <v>0</v>
      </c>
      <c r="CV152" s="237">
        <v>0</v>
      </c>
      <c r="CW152" s="237">
        <v>0</v>
      </c>
      <c r="CX152" s="237">
        <v>0</v>
      </c>
      <c r="CY152" s="237">
        <v>0</v>
      </c>
      <c r="CZ152" s="237">
        <v>0</v>
      </c>
      <c r="DA152" s="237">
        <v>0</v>
      </c>
      <c r="DB152" s="237">
        <v>0</v>
      </c>
      <c r="DC152" s="237">
        <v>0</v>
      </c>
      <c r="DD152" s="237">
        <v>0</v>
      </c>
      <c r="DE152" s="237">
        <v>0</v>
      </c>
      <c r="DF152" s="237">
        <v>0</v>
      </c>
      <c r="DG152" s="237">
        <v>0</v>
      </c>
      <c r="DH152" s="237">
        <v>0</v>
      </c>
      <c r="DI152" s="237">
        <v>0</v>
      </c>
      <c r="DJ152" s="237">
        <v>0</v>
      </c>
      <c r="DK152" s="237">
        <v>0</v>
      </c>
      <c r="DL152" s="237">
        <v>0</v>
      </c>
      <c r="DM152" s="237">
        <v>0</v>
      </c>
      <c r="DN152" s="237">
        <v>0</v>
      </c>
      <c r="DO152" s="237">
        <v>0</v>
      </c>
      <c r="DP152" s="237">
        <v>0</v>
      </c>
      <c r="DQ152" s="237">
        <v>0</v>
      </c>
      <c r="DR152" s="237">
        <v>0</v>
      </c>
      <c r="DS152" s="237">
        <v>0</v>
      </c>
      <c r="DT152" s="237">
        <v>0</v>
      </c>
      <c r="DU152" s="237">
        <v>0</v>
      </c>
      <c r="DV152" s="237">
        <v>0</v>
      </c>
      <c r="DW152" s="237">
        <v>0</v>
      </c>
      <c r="DX152" s="237">
        <v>0</v>
      </c>
      <c r="DY152" s="237">
        <v>31693</v>
      </c>
      <c r="DZ152" s="237">
        <v>31693</v>
      </c>
      <c r="EA152" s="237">
        <v>0</v>
      </c>
      <c r="EB152" s="237">
        <v>0</v>
      </c>
      <c r="EC152" s="237">
        <v>0</v>
      </c>
      <c r="ED152" s="237">
        <v>0</v>
      </c>
      <c r="EE152" s="237">
        <v>0</v>
      </c>
      <c r="EF152" s="237">
        <v>0</v>
      </c>
      <c r="EG152" s="237">
        <v>0</v>
      </c>
      <c r="EH152" s="237">
        <v>0</v>
      </c>
      <c r="EI152" s="237">
        <v>0</v>
      </c>
      <c r="EJ152" s="237">
        <v>0</v>
      </c>
      <c r="EK152" s="237">
        <v>0</v>
      </c>
      <c r="EL152" s="104">
        <v>0</v>
      </c>
    </row>
    <row r="153" spans="1:153" s="224" customFormat="1">
      <c r="A153" s="235" t="s">
        <v>436</v>
      </c>
      <c r="B153" s="238" t="s">
        <v>437</v>
      </c>
      <c r="C153" s="245" t="s">
        <v>53</v>
      </c>
      <c r="D153" s="237">
        <v>0</v>
      </c>
      <c r="E153" s="237">
        <v>0</v>
      </c>
      <c r="F153" s="237">
        <v>0</v>
      </c>
      <c r="G153" s="237">
        <v>0</v>
      </c>
      <c r="H153" s="237">
        <v>0</v>
      </c>
      <c r="I153" s="237">
        <v>0</v>
      </c>
      <c r="J153" s="237">
        <v>0</v>
      </c>
      <c r="K153" s="237">
        <v>0</v>
      </c>
      <c r="L153" s="237">
        <v>0</v>
      </c>
      <c r="M153" s="237">
        <v>0</v>
      </c>
      <c r="N153" s="237">
        <v>0</v>
      </c>
      <c r="O153" s="237">
        <v>0</v>
      </c>
      <c r="P153" s="237">
        <v>0</v>
      </c>
      <c r="Q153" s="237">
        <v>0</v>
      </c>
      <c r="R153" s="237">
        <v>0</v>
      </c>
      <c r="S153" s="237">
        <v>0</v>
      </c>
      <c r="T153" s="237">
        <v>0</v>
      </c>
      <c r="U153" s="237">
        <v>0</v>
      </c>
      <c r="V153" s="237">
        <v>0</v>
      </c>
      <c r="W153" s="237">
        <v>0</v>
      </c>
      <c r="X153" s="237">
        <v>0</v>
      </c>
      <c r="Y153" s="237">
        <v>0</v>
      </c>
      <c r="Z153" s="237">
        <v>0</v>
      </c>
      <c r="AA153" s="237">
        <v>0</v>
      </c>
      <c r="AB153" s="237">
        <v>0</v>
      </c>
      <c r="AC153" s="237">
        <v>0</v>
      </c>
      <c r="AD153" s="237">
        <v>0</v>
      </c>
      <c r="AE153" s="237">
        <v>0</v>
      </c>
      <c r="AF153" s="237">
        <v>0</v>
      </c>
      <c r="AG153" s="237">
        <v>0</v>
      </c>
      <c r="AH153" s="237">
        <v>0</v>
      </c>
      <c r="AI153" s="237">
        <v>0</v>
      </c>
      <c r="AJ153" s="237">
        <v>0</v>
      </c>
      <c r="AK153" s="237">
        <v>0</v>
      </c>
      <c r="AL153" s="237">
        <v>0</v>
      </c>
      <c r="AM153" s="237">
        <v>0</v>
      </c>
      <c r="AN153" s="237">
        <v>0</v>
      </c>
      <c r="AO153" s="237">
        <v>0</v>
      </c>
      <c r="AP153" s="237">
        <v>0</v>
      </c>
      <c r="AQ153" s="237">
        <v>0</v>
      </c>
      <c r="AR153" s="237">
        <v>0</v>
      </c>
      <c r="AS153" s="237">
        <v>0</v>
      </c>
      <c r="AT153" s="237">
        <v>0</v>
      </c>
      <c r="AU153" s="237">
        <v>0</v>
      </c>
      <c r="AV153" s="237">
        <v>0</v>
      </c>
      <c r="AW153" s="237">
        <v>0</v>
      </c>
      <c r="AX153" s="237">
        <v>0</v>
      </c>
      <c r="AY153" s="237">
        <v>0</v>
      </c>
      <c r="AZ153" s="237">
        <v>0</v>
      </c>
      <c r="BA153" s="237">
        <v>0</v>
      </c>
      <c r="BB153" s="237">
        <v>0</v>
      </c>
      <c r="BC153" s="237">
        <v>0</v>
      </c>
      <c r="BD153" s="237">
        <v>0</v>
      </c>
      <c r="BE153" s="237">
        <v>0</v>
      </c>
      <c r="BF153" s="237">
        <v>0</v>
      </c>
      <c r="BG153" s="237">
        <v>0</v>
      </c>
      <c r="BH153" s="237">
        <v>0</v>
      </c>
      <c r="BI153" s="237">
        <v>0</v>
      </c>
      <c r="BJ153" s="237">
        <v>0</v>
      </c>
      <c r="BK153" s="237">
        <v>0</v>
      </c>
      <c r="BL153" s="237">
        <v>0</v>
      </c>
      <c r="BM153" s="237">
        <v>0</v>
      </c>
      <c r="BN153" s="237">
        <v>0</v>
      </c>
      <c r="BO153" s="237">
        <v>0</v>
      </c>
      <c r="BP153" s="237">
        <v>0</v>
      </c>
      <c r="BQ153" s="237">
        <v>0</v>
      </c>
      <c r="BR153" s="237">
        <v>0</v>
      </c>
      <c r="BS153" s="237">
        <v>0</v>
      </c>
      <c r="BT153" s="237">
        <v>0</v>
      </c>
      <c r="BU153" s="237">
        <v>0</v>
      </c>
      <c r="BV153" s="237">
        <v>0</v>
      </c>
      <c r="BW153" s="237">
        <v>0</v>
      </c>
      <c r="BX153" s="237">
        <v>0</v>
      </c>
      <c r="BY153" s="237">
        <v>0</v>
      </c>
      <c r="BZ153" s="237">
        <v>0</v>
      </c>
      <c r="CA153" s="237">
        <v>0</v>
      </c>
      <c r="CB153" s="237">
        <v>0</v>
      </c>
      <c r="CC153" s="237">
        <v>0</v>
      </c>
      <c r="CD153" s="237">
        <v>0</v>
      </c>
      <c r="CE153" s="237">
        <v>0</v>
      </c>
      <c r="CF153" s="237">
        <v>0</v>
      </c>
      <c r="CG153" s="237">
        <v>0</v>
      </c>
      <c r="CH153" s="237">
        <v>0</v>
      </c>
      <c r="CI153" s="237">
        <v>0</v>
      </c>
      <c r="CJ153" s="237">
        <v>0</v>
      </c>
      <c r="CK153" s="237">
        <v>0</v>
      </c>
      <c r="CL153" s="237">
        <v>0</v>
      </c>
      <c r="CM153" s="237">
        <v>0</v>
      </c>
      <c r="CN153" s="237">
        <v>0</v>
      </c>
      <c r="CO153" s="237">
        <v>0</v>
      </c>
      <c r="CP153" s="237">
        <v>0</v>
      </c>
      <c r="CQ153" s="237">
        <v>0</v>
      </c>
      <c r="CR153" s="237">
        <v>0</v>
      </c>
      <c r="CS153" s="237">
        <v>0</v>
      </c>
      <c r="CT153" s="237">
        <v>0</v>
      </c>
      <c r="CU153" s="237">
        <v>0</v>
      </c>
      <c r="CV153" s="237">
        <v>0</v>
      </c>
      <c r="CW153" s="237">
        <v>0</v>
      </c>
      <c r="CX153" s="237">
        <v>0</v>
      </c>
      <c r="CY153" s="237">
        <v>0</v>
      </c>
      <c r="CZ153" s="237">
        <v>0</v>
      </c>
      <c r="DA153" s="237">
        <v>0</v>
      </c>
      <c r="DB153" s="237">
        <v>0</v>
      </c>
      <c r="DC153" s="237">
        <v>0</v>
      </c>
      <c r="DD153" s="237">
        <v>0</v>
      </c>
      <c r="DE153" s="237">
        <v>0</v>
      </c>
      <c r="DF153" s="237">
        <v>0</v>
      </c>
      <c r="DG153" s="237">
        <v>0</v>
      </c>
      <c r="DH153" s="237">
        <v>0</v>
      </c>
      <c r="DI153" s="237">
        <v>0</v>
      </c>
      <c r="DJ153" s="237">
        <v>0</v>
      </c>
      <c r="DK153" s="237">
        <v>0</v>
      </c>
      <c r="DL153" s="237">
        <v>0</v>
      </c>
      <c r="DM153" s="237">
        <v>0</v>
      </c>
      <c r="DN153" s="237">
        <v>0</v>
      </c>
      <c r="DO153" s="237">
        <v>0</v>
      </c>
      <c r="DP153" s="237">
        <v>0</v>
      </c>
      <c r="DQ153" s="237">
        <v>0</v>
      </c>
      <c r="DR153" s="237">
        <v>0</v>
      </c>
      <c r="DS153" s="237">
        <v>0</v>
      </c>
      <c r="DT153" s="237">
        <v>0</v>
      </c>
      <c r="DU153" s="237">
        <v>0</v>
      </c>
      <c r="DV153" s="237">
        <v>0</v>
      </c>
      <c r="DW153" s="237">
        <v>0</v>
      </c>
      <c r="DX153" s="237">
        <v>0</v>
      </c>
      <c r="DY153" s="237">
        <v>116358</v>
      </c>
      <c r="DZ153" s="237">
        <v>116358</v>
      </c>
      <c r="EA153" s="237">
        <v>0</v>
      </c>
      <c r="EB153" s="237">
        <v>0</v>
      </c>
      <c r="EC153" s="237">
        <v>0</v>
      </c>
      <c r="ED153" s="237">
        <v>0</v>
      </c>
      <c r="EE153" s="237">
        <v>0</v>
      </c>
      <c r="EF153" s="237">
        <v>0</v>
      </c>
      <c r="EG153" s="237">
        <v>0</v>
      </c>
      <c r="EH153" s="237">
        <v>0</v>
      </c>
      <c r="EI153" s="237">
        <v>0</v>
      </c>
      <c r="EJ153" s="237">
        <v>0</v>
      </c>
      <c r="EK153" s="237">
        <v>0</v>
      </c>
      <c r="EL153" s="104">
        <v>0</v>
      </c>
    </row>
    <row r="154" spans="1:153" s="224" customFormat="1">
      <c r="A154" s="235" t="s">
        <v>438</v>
      </c>
      <c r="B154" s="238" t="s">
        <v>439</v>
      </c>
      <c r="C154" s="245" t="s">
        <v>53</v>
      </c>
      <c r="D154" s="237">
        <v>0</v>
      </c>
      <c r="E154" s="237">
        <v>0</v>
      </c>
      <c r="F154" s="237">
        <v>0</v>
      </c>
      <c r="G154" s="237">
        <v>0</v>
      </c>
      <c r="H154" s="237">
        <v>0</v>
      </c>
      <c r="I154" s="237">
        <v>0</v>
      </c>
      <c r="J154" s="237">
        <v>0</v>
      </c>
      <c r="K154" s="237">
        <v>0</v>
      </c>
      <c r="L154" s="237">
        <v>0</v>
      </c>
      <c r="M154" s="237">
        <v>0</v>
      </c>
      <c r="N154" s="237">
        <v>0</v>
      </c>
      <c r="O154" s="237">
        <v>0</v>
      </c>
      <c r="P154" s="237">
        <v>0</v>
      </c>
      <c r="Q154" s="237">
        <v>0</v>
      </c>
      <c r="R154" s="237">
        <v>0</v>
      </c>
      <c r="S154" s="237">
        <v>0</v>
      </c>
      <c r="T154" s="237">
        <v>0</v>
      </c>
      <c r="U154" s="237">
        <v>0</v>
      </c>
      <c r="V154" s="237">
        <v>0</v>
      </c>
      <c r="W154" s="237">
        <v>0</v>
      </c>
      <c r="X154" s="237">
        <v>0</v>
      </c>
      <c r="Y154" s="237">
        <v>0</v>
      </c>
      <c r="Z154" s="237">
        <v>0</v>
      </c>
      <c r="AA154" s="237">
        <v>0</v>
      </c>
      <c r="AB154" s="237">
        <v>0</v>
      </c>
      <c r="AC154" s="237">
        <v>0</v>
      </c>
      <c r="AD154" s="237">
        <v>0</v>
      </c>
      <c r="AE154" s="237">
        <v>0</v>
      </c>
      <c r="AF154" s="237">
        <v>0</v>
      </c>
      <c r="AG154" s="237">
        <v>0</v>
      </c>
      <c r="AH154" s="237">
        <v>0</v>
      </c>
      <c r="AI154" s="237">
        <v>0</v>
      </c>
      <c r="AJ154" s="237">
        <v>0</v>
      </c>
      <c r="AK154" s="237">
        <v>0</v>
      </c>
      <c r="AL154" s="237">
        <v>0</v>
      </c>
      <c r="AM154" s="237">
        <v>0</v>
      </c>
      <c r="AN154" s="237">
        <v>0</v>
      </c>
      <c r="AO154" s="237">
        <v>0</v>
      </c>
      <c r="AP154" s="237">
        <v>0</v>
      </c>
      <c r="AQ154" s="237">
        <v>0</v>
      </c>
      <c r="AR154" s="237">
        <v>0</v>
      </c>
      <c r="AS154" s="237">
        <v>0</v>
      </c>
      <c r="AT154" s="237">
        <v>0</v>
      </c>
      <c r="AU154" s="237">
        <v>0</v>
      </c>
      <c r="AV154" s="237">
        <v>0</v>
      </c>
      <c r="AW154" s="237">
        <v>0</v>
      </c>
      <c r="AX154" s="237">
        <v>0</v>
      </c>
      <c r="AY154" s="237">
        <v>0</v>
      </c>
      <c r="AZ154" s="237">
        <v>0</v>
      </c>
      <c r="BA154" s="237">
        <v>0</v>
      </c>
      <c r="BB154" s="237">
        <v>0</v>
      </c>
      <c r="BC154" s="237">
        <v>0</v>
      </c>
      <c r="BD154" s="237">
        <v>0</v>
      </c>
      <c r="BE154" s="237">
        <v>0</v>
      </c>
      <c r="BF154" s="237">
        <v>0</v>
      </c>
      <c r="BG154" s="237">
        <v>0</v>
      </c>
      <c r="BH154" s="237">
        <v>0</v>
      </c>
      <c r="BI154" s="237">
        <v>0</v>
      </c>
      <c r="BJ154" s="237">
        <v>0</v>
      </c>
      <c r="BK154" s="237">
        <v>0</v>
      </c>
      <c r="BL154" s="237">
        <v>0</v>
      </c>
      <c r="BM154" s="237">
        <v>0</v>
      </c>
      <c r="BN154" s="237">
        <v>0</v>
      </c>
      <c r="BO154" s="237">
        <v>0</v>
      </c>
      <c r="BP154" s="237">
        <v>0</v>
      </c>
      <c r="BQ154" s="237">
        <v>0</v>
      </c>
      <c r="BR154" s="237">
        <v>0</v>
      </c>
      <c r="BS154" s="237">
        <v>0</v>
      </c>
      <c r="BT154" s="237">
        <v>0</v>
      </c>
      <c r="BU154" s="237">
        <v>0</v>
      </c>
      <c r="BV154" s="237">
        <v>0</v>
      </c>
      <c r="BW154" s="237">
        <v>0</v>
      </c>
      <c r="BX154" s="237">
        <v>0</v>
      </c>
      <c r="BY154" s="237">
        <v>0</v>
      </c>
      <c r="BZ154" s="237">
        <v>0</v>
      </c>
      <c r="CA154" s="237">
        <v>0</v>
      </c>
      <c r="CB154" s="237">
        <v>0</v>
      </c>
      <c r="CC154" s="237">
        <v>0</v>
      </c>
      <c r="CD154" s="237">
        <v>0</v>
      </c>
      <c r="CE154" s="237">
        <v>0</v>
      </c>
      <c r="CF154" s="237">
        <v>0</v>
      </c>
      <c r="CG154" s="237">
        <v>0</v>
      </c>
      <c r="CH154" s="237">
        <v>0</v>
      </c>
      <c r="CI154" s="237">
        <v>0</v>
      </c>
      <c r="CJ154" s="237">
        <v>0</v>
      </c>
      <c r="CK154" s="237">
        <v>0</v>
      </c>
      <c r="CL154" s="237">
        <v>0</v>
      </c>
      <c r="CM154" s="237">
        <v>0</v>
      </c>
      <c r="CN154" s="237">
        <v>0</v>
      </c>
      <c r="CO154" s="237">
        <v>0</v>
      </c>
      <c r="CP154" s="237">
        <v>0</v>
      </c>
      <c r="CQ154" s="237">
        <v>0</v>
      </c>
      <c r="CR154" s="237">
        <v>0</v>
      </c>
      <c r="CS154" s="237">
        <v>0</v>
      </c>
      <c r="CT154" s="237">
        <v>0</v>
      </c>
      <c r="CU154" s="237">
        <v>0</v>
      </c>
      <c r="CV154" s="237">
        <v>0</v>
      </c>
      <c r="CW154" s="237">
        <v>0</v>
      </c>
      <c r="CX154" s="237">
        <v>0</v>
      </c>
      <c r="CY154" s="237">
        <v>0</v>
      </c>
      <c r="CZ154" s="237">
        <v>0</v>
      </c>
      <c r="DA154" s="237">
        <v>0</v>
      </c>
      <c r="DB154" s="237">
        <v>0</v>
      </c>
      <c r="DC154" s="237">
        <v>0</v>
      </c>
      <c r="DD154" s="237">
        <v>0</v>
      </c>
      <c r="DE154" s="237">
        <v>0</v>
      </c>
      <c r="DF154" s="237">
        <v>0</v>
      </c>
      <c r="DG154" s="237">
        <v>0</v>
      </c>
      <c r="DH154" s="237">
        <v>0</v>
      </c>
      <c r="DI154" s="237">
        <v>0</v>
      </c>
      <c r="DJ154" s="237">
        <v>0</v>
      </c>
      <c r="DK154" s="237">
        <v>0</v>
      </c>
      <c r="DL154" s="237">
        <v>0</v>
      </c>
      <c r="DM154" s="237">
        <v>0</v>
      </c>
      <c r="DN154" s="237">
        <v>0</v>
      </c>
      <c r="DO154" s="237">
        <v>0</v>
      </c>
      <c r="DP154" s="237">
        <v>0</v>
      </c>
      <c r="DQ154" s="237">
        <v>0</v>
      </c>
      <c r="DR154" s="237">
        <v>0</v>
      </c>
      <c r="DS154" s="237">
        <v>0</v>
      </c>
      <c r="DT154" s="237">
        <v>0</v>
      </c>
      <c r="DU154" s="237">
        <v>0</v>
      </c>
      <c r="DV154" s="237">
        <v>0</v>
      </c>
      <c r="DW154" s="237">
        <v>0</v>
      </c>
      <c r="DX154" s="237">
        <v>0</v>
      </c>
      <c r="DY154" s="237">
        <v>30630</v>
      </c>
      <c r="DZ154" s="237">
        <v>30630</v>
      </c>
      <c r="EA154" s="237">
        <v>0</v>
      </c>
      <c r="EB154" s="237">
        <v>0</v>
      </c>
      <c r="EC154" s="237">
        <v>0</v>
      </c>
      <c r="ED154" s="237">
        <v>0</v>
      </c>
      <c r="EE154" s="237">
        <v>0</v>
      </c>
      <c r="EF154" s="237">
        <v>0</v>
      </c>
      <c r="EG154" s="237">
        <v>0</v>
      </c>
      <c r="EH154" s="237">
        <v>0</v>
      </c>
      <c r="EI154" s="237">
        <v>0</v>
      </c>
      <c r="EJ154" s="237">
        <v>0</v>
      </c>
      <c r="EK154" s="237">
        <v>0</v>
      </c>
      <c r="EL154" s="104">
        <v>0</v>
      </c>
    </row>
    <row r="155" spans="1:153" s="224" customFormat="1">
      <c r="A155" s="235" t="s">
        <v>440</v>
      </c>
      <c r="B155" s="238" t="s">
        <v>441</v>
      </c>
      <c r="C155" s="245" t="s">
        <v>53</v>
      </c>
      <c r="D155" s="237">
        <v>0</v>
      </c>
      <c r="E155" s="237">
        <v>0</v>
      </c>
      <c r="F155" s="237">
        <v>0</v>
      </c>
      <c r="G155" s="237">
        <v>0</v>
      </c>
      <c r="H155" s="237">
        <v>0</v>
      </c>
      <c r="I155" s="237">
        <v>0</v>
      </c>
      <c r="J155" s="237">
        <v>0</v>
      </c>
      <c r="K155" s="237">
        <v>0</v>
      </c>
      <c r="L155" s="237">
        <v>0</v>
      </c>
      <c r="M155" s="237">
        <v>0</v>
      </c>
      <c r="N155" s="237">
        <v>0</v>
      </c>
      <c r="O155" s="237">
        <v>0</v>
      </c>
      <c r="P155" s="237">
        <v>0</v>
      </c>
      <c r="Q155" s="237">
        <v>0</v>
      </c>
      <c r="R155" s="237">
        <v>0</v>
      </c>
      <c r="S155" s="237">
        <v>0</v>
      </c>
      <c r="T155" s="237">
        <v>0</v>
      </c>
      <c r="U155" s="237">
        <v>0</v>
      </c>
      <c r="V155" s="237">
        <v>0</v>
      </c>
      <c r="W155" s="237">
        <v>0</v>
      </c>
      <c r="X155" s="237">
        <v>0</v>
      </c>
      <c r="Y155" s="237">
        <v>0</v>
      </c>
      <c r="Z155" s="237">
        <v>0</v>
      </c>
      <c r="AA155" s="237">
        <v>0</v>
      </c>
      <c r="AB155" s="237">
        <v>0</v>
      </c>
      <c r="AC155" s="237">
        <v>0</v>
      </c>
      <c r="AD155" s="237">
        <v>0</v>
      </c>
      <c r="AE155" s="237">
        <v>0</v>
      </c>
      <c r="AF155" s="237">
        <v>0</v>
      </c>
      <c r="AG155" s="237">
        <v>0</v>
      </c>
      <c r="AH155" s="237">
        <v>0</v>
      </c>
      <c r="AI155" s="237">
        <v>0</v>
      </c>
      <c r="AJ155" s="237">
        <v>0</v>
      </c>
      <c r="AK155" s="237">
        <v>0</v>
      </c>
      <c r="AL155" s="237">
        <v>0</v>
      </c>
      <c r="AM155" s="237">
        <v>0</v>
      </c>
      <c r="AN155" s="237">
        <v>0</v>
      </c>
      <c r="AO155" s="237">
        <v>0</v>
      </c>
      <c r="AP155" s="237">
        <v>0</v>
      </c>
      <c r="AQ155" s="237">
        <v>0</v>
      </c>
      <c r="AR155" s="237">
        <v>0</v>
      </c>
      <c r="AS155" s="237">
        <v>0</v>
      </c>
      <c r="AT155" s="237">
        <v>0</v>
      </c>
      <c r="AU155" s="237">
        <v>0</v>
      </c>
      <c r="AV155" s="237">
        <v>0</v>
      </c>
      <c r="AW155" s="237">
        <v>0</v>
      </c>
      <c r="AX155" s="237">
        <v>0</v>
      </c>
      <c r="AY155" s="237">
        <v>0</v>
      </c>
      <c r="AZ155" s="237">
        <v>0</v>
      </c>
      <c r="BA155" s="237">
        <v>0</v>
      </c>
      <c r="BB155" s="237">
        <v>0</v>
      </c>
      <c r="BC155" s="237">
        <v>0</v>
      </c>
      <c r="BD155" s="237">
        <v>0</v>
      </c>
      <c r="BE155" s="237">
        <v>0</v>
      </c>
      <c r="BF155" s="237">
        <v>0</v>
      </c>
      <c r="BG155" s="237">
        <v>0</v>
      </c>
      <c r="BH155" s="237">
        <v>0</v>
      </c>
      <c r="BI155" s="237">
        <v>0</v>
      </c>
      <c r="BJ155" s="237">
        <v>0</v>
      </c>
      <c r="BK155" s="237">
        <v>0</v>
      </c>
      <c r="BL155" s="237">
        <v>0</v>
      </c>
      <c r="BM155" s="237">
        <v>0</v>
      </c>
      <c r="BN155" s="237">
        <v>0</v>
      </c>
      <c r="BO155" s="237">
        <v>0</v>
      </c>
      <c r="BP155" s="237">
        <v>0</v>
      </c>
      <c r="BQ155" s="237">
        <v>0</v>
      </c>
      <c r="BR155" s="237">
        <v>0</v>
      </c>
      <c r="BS155" s="237">
        <v>0</v>
      </c>
      <c r="BT155" s="237">
        <v>0</v>
      </c>
      <c r="BU155" s="237">
        <v>0</v>
      </c>
      <c r="BV155" s="237">
        <v>0</v>
      </c>
      <c r="BW155" s="237">
        <v>0</v>
      </c>
      <c r="BX155" s="237">
        <v>0</v>
      </c>
      <c r="BY155" s="237">
        <v>0</v>
      </c>
      <c r="BZ155" s="237">
        <v>0</v>
      </c>
      <c r="CA155" s="237">
        <v>0</v>
      </c>
      <c r="CB155" s="237">
        <v>0</v>
      </c>
      <c r="CC155" s="237">
        <v>0</v>
      </c>
      <c r="CD155" s="237">
        <v>0</v>
      </c>
      <c r="CE155" s="237">
        <v>0</v>
      </c>
      <c r="CF155" s="237">
        <v>0</v>
      </c>
      <c r="CG155" s="237">
        <v>0</v>
      </c>
      <c r="CH155" s="237">
        <v>0</v>
      </c>
      <c r="CI155" s="237">
        <v>0</v>
      </c>
      <c r="CJ155" s="237">
        <v>0</v>
      </c>
      <c r="CK155" s="237">
        <v>0</v>
      </c>
      <c r="CL155" s="237">
        <v>0</v>
      </c>
      <c r="CM155" s="237">
        <v>0</v>
      </c>
      <c r="CN155" s="237">
        <v>0</v>
      </c>
      <c r="CO155" s="237">
        <v>0</v>
      </c>
      <c r="CP155" s="237">
        <v>0</v>
      </c>
      <c r="CQ155" s="237">
        <v>0</v>
      </c>
      <c r="CR155" s="237">
        <v>0</v>
      </c>
      <c r="CS155" s="237">
        <v>0</v>
      </c>
      <c r="CT155" s="237">
        <v>0</v>
      </c>
      <c r="CU155" s="237">
        <v>0</v>
      </c>
      <c r="CV155" s="237">
        <v>0</v>
      </c>
      <c r="CW155" s="237">
        <v>0</v>
      </c>
      <c r="CX155" s="237">
        <v>0</v>
      </c>
      <c r="CY155" s="237">
        <v>0</v>
      </c>
      <c r="CZ155" s="237">
        <v>0</v>
      </c>
      <c r="DA155" s="237">
        <v>0</v>
      </c>
      <c r="DB155" s="237">
        <v>0</v>
      </c>
      <c r="DC155" s="237">
        <v>0</v>
      </c>
      <c r="DD155" s="237">
        <v>0</v>
      </c>
      <c r="DE155" s="237">
        <v>0</v>
      </c>
      <c r="DF155" s="237">
        <v>0</v>
      </c>
      <c r="DG155" s="237">
        <v>0</v>
      </c>
      <c r="DH155" s="237">
        <v>0</v>
      </c>
      <c r="DI155" s="237">
        <v>0</v>
      </c>
      <c r="DJ155" s="237">
        <v>0</v>
      </c>
      <c r="DK155" s="237">
        <v>0</v>
      </c>
      <c r="DL155" s="237">
        <v>0</v>
      </c>
      <c r="DM155" s="237">
        <v>0</v>
      </c>
      <c r="DN155" s="237">
        <v>0</v>
      </c>
      <c r="DO155" s="237">
        <v>0</v>
      </c>
      <c r="DP155" s="237">
        <v>0</v>
      </c>
      <c r="DQ155" s="237">
        <v>0</v>
      </c>
      <c r="DR155" s="237">
        <v>0</v>
      </c>
      <c r="DS155" s="237">
        <v>8838</v>
      </c>
      <c r="DT155" s="237">
        <v>8594</v>
      </c>
      <c r="DU155" s="237">
        <v>91</v>
      </c>
      <c r="DV155" s="237">
        <v>45</v>
      </c>
      <c r="DW155" s="237">
        <v>108</v>
      </c>
      <c r="DX155" s="237">
        <v>0</v>
      </c>
      <c r="DY155" s="237">
        <v>14964</v>
      </c>
      <c r="DZ155" s="237">
        <v>14964</v>
      </c>
      <c r="EA155" s="237">
        <v>0</v>
      </c>
      <c r="EB155" s="237">
        <v>0</v>
      </c>
      <c r="EC155" s="237">
        <v>0</v>
      </c>
      <c r="ED155" s="237">
        <v>17327</v>
      </c>
      <c r="EE155" s="237">
        <v>17327</v>
      </c>
      <c r="EF155" s="237">
        <v>0</v>
      </c>
      <c r="EG155" s="237">
        <v>0</v>
      </c>
      <c r="EH155" s="237">
        <v>0</v>
      </c>
      <c r="EI155" s="237">
        <v>0</v>
      </c>
      <c r="EJ155" s="237">
        <v>0</v>
      </c>
      <c r="EK155" s="237">
        <v>0</v>
      </c>
      <c r="EL155" s="104">
        <v>0</v>
      </c>
    </row>
    <row r="156" spans="1:153" s="224" customFormat="1">
      <c r="A156" s="235" t="s">
        <v>442</v>
      </c>
      <c r="B156" s="238" t="s">
        <v>443</v>
      </c>
      <c r="C156" s="245" t="s">
        <v>53</v>
      </c>
      <c r="D156" s="237">
        <v>225</v>
      </c>
      <c r="E156" s="237">
        <v>35</v>
      </c>
      <c r="F156" s="237">
        <v>10</v>
      </c>
      <c r="G156" s="237">
        <v>84</v>
      </c>
      <c r="H156" s="237">
        <v>4</v>
      </c>
      <c r="I156" s="237">
        <v>92</v>
      </c>
      <c r="J156" s="237">
        <v>135</v>
      </c>
      <c r="K156" s="237">
        <v>4</v>
      </c>
      <c r="L156" s="237">
        <v>131</v>
      </c>
      <c r="M156" s="237">
        <v>2372</v>
      </c>
      <c r="N156" s="237">
        <v>2048</v>
      </c>
      <c r="O156" s="237">
        <v>276</v>
      </c>
      <c r="P156" s="237">
        <v>48</v>
      </c>
      <c r="Q156" s="237">
        <v>0</v>
      </c>
      <c r="R156" s="237">
        <v>3014</v>
      </c>
      <c r="S156" s="237">
        <v>1717</v>
      </c>
      <c r="T156" s="237">
        <v>1297</v>
      </c>
      <c r="U156" s="237">
        <v>2339</v>
      </c>
      <c r="V156" s="237">
        <v>765</v>
      </c>
      <c r="W156" s="237">
        <v>1062</v>
      </c>
      <c r="X156" s="237">
        <v>83</v>
      </c>
      <c r="Y156" s="237">
        <v>429</v>
      </c>
      <c r="Z156" s="237">
        <v>242</v>
      </c>
      <c r="AA156" s="237">
        <v>8</v>
      </c>
      <c r="AB156" s="237">
        <v>35</v>
      </c>
      <c r="AC156" s="237">
        <v>11</v>
      </c>
      <c r="AD156" s="237">
        <v>35</v>
      </c>
      <c r="AE156" s="237">
        <v>4</v>
      </c>
      <c r="AF156" s="237">
        <v>4</v>
      </c>
      <c r="AG156" s="237">
        <v>80</v>
      </c>
      <c r="AH156" s="237">
        <v>65</v>
      </c>
      <c r="AI156" s="237">
        <v>34</v>
      </c>
      <c r="AJ156" s="237">
        <v>4</v>
      </c>
      <c r="AK156" s="237">
        <v>30</v>
      </c>
      <c r="AL156" s="237">
        <v>1291</v>
      </c>
      <c r="AM156" s="237">
        <v>989</v>
      </c>
      <c r="AN156" s="237">
        <v>302</v>
      </c>
      <c r="AO156" s="237">
        <v>920</v>
      </c>
      <c r="AP156" s="237">
        <v>84</v>
      </c>
      <c r="AQ156" s="237">
        <v>263</v>
      </c>
      <c r="AR156" s="237">
        <v>254</v>
      </c>
      <c r="AS156" s="237">
        <v>319</v>
      </c>
      <c r="AT156" s="237">
        <v>347</v>
      </c>
      <c r="AU156" s="237">
        <v>30</v>
      </c>
      <c r="AV156" s="237">
        <v>132</v>
      </c>
      <c r="AW156" s="237">
        <v>96</v>
      </c>
      <c r="AX156" s="237">
        <v>89</v>
      </c>
      <c r="AY156" s="237">
        <v>220</v>
      </c>
      <c r="AZ156" s="237">
        <v>29</v>
      </c>
      <c r="BA156" s="237">
        <v>191</v>
      </c>
      <c r="BB156" s="237">
        <v>2702</v>
      </c>
      <c r="BC156" s="237">
        <v>1034</v>
      </c>
      <c r="BD156" s="237">
        <v>1668</v>
      </c>
      <c r="BE156" s="237">
        <v>1294</v>
      </c>
      <c r="BF156" s="237">
        <v>1167</v>
      </c>
      <c r="BG156" s="237">
        <v>802</v>
      </c>
      <c r="BH156" s="237">
        <v>617</v>
      </c>
      <c r="BI156" s="237">
        <v>235</v>
      </c>
      <c r="BJ156" s="237">
        <v>382</v>
      </c>
      <c r="BK156" s="237">
        <v>835</v>
      </c>
      <c r="BL156" s="237">
        <v>569</v>
      </c>
      <c r="BM156" s="237">
        <v>50</v>
      </c>
      <c r="BN156" s="237">
        <v>127</v>
      </c>
      <c r="BO156" s="237">
        <v>89</v>
      </c>
      <c r="BP156" s="237">
        <v>507</v>
      </c>
      <c r="BQ156" s="237">
        <v>248</v>
      </c>
      <c r="BR156" s="237">
        <v>259</v>
      </c>
      <c r="BS156" s="237">
        <v>936</v>
      </c>
      <c r="BT156" s="237">
        <v>232</v>
      </c>
      <c r="BU156" s="237">
        <v>57</v>
      </c>
      <c r="BV156" s="237">
        <v>422</v>
      </c>
      <c r="BW156" s="237">
        <v>147</v>
      </c>
      <c r="BX156" s="237">
        <v>78</v>
      </c>
      <c r="BY156" s="237">
        <v>29</v>
      </c>
      <c r="BZ156" s="237">
        <v>2817</v>
      </c>
      <c r="CA156" s="237">
        <v>1248</v>
      </c>
      <c r="CB156" s="237">
        <v>320</v>
      </c>
      <c r="CC156" s="237">
        <v>1169</v>
      </c>
      <c r="CD156" s="237">
        <v>80</v>
      </c>
      <c r="CE156" s="237">
        <v>2613</v>
      </c>
      <c r="CF156" s="237">
        <v>870</v>
      </c>
      <c r="CG156" s="237">
        <v>1132</v>
      </c>
      <c r="CH156" s="237">
        <v>611</v>
      </c>
      <c r="CI156" s="237">
        <v>109</v>
      </c>
      <c r="CJ156" s="237">
        <v>80</v>
      </c>
      <c r="CK156" s="237">
        <v>3</v>
      </c>
      <c r="CL156" s="237">
        <v>23</v>
      </c>
      <c r="CM156" s="237">
        <v>3</v>
      </c>
      <c r="CN156" s="237">
        <v>29</v>
      </c>
      <c r="CO156" s="237">
        <v>0</v>
      </c>
      <c r="CP156" s="237">
        <v>302</v>
      </c>
      <c r="CQ156" s="237">
        <v>3077</v>
      </c>
      <c r="CR156" s="237">
        <v>1377</v>
      </c>
      <c r="CS156" s="237">
        <v>1700</v>
      </c>
      <c r="CT156" s="237">
        <v>3330</v>
      </c>
      <c r="CU156" s="237">
        <v>8409</v>
      </c>
      <c r="CV156" s="237">
        <v>3517</v>
      </c>
      <c r="CW156" s="237">
        <v>4892</v>
      </c>
      <c r="CX156" s="237">
        <v>4235</v>
      </c>
      <c r="CY156" s="237">
        <v>178</v>
      </c>
      <c r="CZ156" s="237">
        <v>2903</v>
      </c>
      <c r="DA156" s="237">
        <v>156</v>
      </c>
      <c r="DB156" s="237">
        <v>30</v>
      </c>
      <c r="DC156" s="237">
        <v>0</v>
      </c>
      <c r="DD156" s="237">
        <v>229</v>
      </c>
      <c r="DE156" s="237">
        <v>739</v>
      </c>
      <c r="DF156" s="237">
        <v>0</v>
      </c>
      <c r="DG156" s="237">
        <v>1</v>
      </c>
      <c r="DH156" s="237">
        <v>0</v>
      </c>
      <c r="DI156" s="237">
        <v>2402</v>
      </c>
      <c r="DJ156" s="237">
        <v>243</v>
      </c>
      <c r="DK156" s="237">
        <v>73</v>
      </c>
      <c r="DL156" s="237">
        <v>896</v>
      </c>
      <c r="DM156" s="237">
        <v>18</v>
      </c>
      <c r="DN156" s="237">
        <v>1172</v>
      </c>
      <c r="DO156" s="237">
        <v>0</v>
      </c>
      <c r="DP156" s="237">
        <v>932</v>
      </c>
      <c r="DQ156" s="237">
        <v>826</v>
      </c>
      <c r="DR156" s="237">
        <v>106</v>
      </c>
      <c r="DS156" s="237">
        <v>4485</v>
      </c>
      <c r="DT156" s="237">
        <v>3604</v>
      </c>
      <c r="DU156" s="237">
        <v>39</v>
      </c>
      <c r="DV156" s="237">
        <v>596</v>
      </c>
      <c r="DW156" s="237">
        <v>246</v>
      </c>
      <c r="DX156" s="237">
        <v>98</v>
      </c>
      <c r="DY156" s="237">
        <v>19708</v>
      </c>
      <c r="DZ156" s="237">
        <v>10109</v>
      </c>
      <c r="EA156" s="237">
        <v>883</v>
      </c>
      <c r="EB156" s="237">
        <v>2673</v>
      </c>
      <c r="EC156" s="237">
        <v>6043</v>
      </c>
      <c r="ED156" s="237">
        <v>9323</v>
      </c>
      <c r="EE156" s="237">
        <v>3328</v>
      </c>
      <c r="EF156" s="237">
        <v>2580</v>
      </c>
      <c r="EG156" s="237">
        <v>779</v>
      </c>
      <c r="EH156" s="237">
        <v>1779</v>
      </c>
      <c r="EI156" s="237">
        <v>857</v>
      </c>
      <c r="EJ156" s="237">
        <v>408</v>
      </c>
      <c r="EK156" s="237">
        <v>0</v>
      </c>
      <c r="EL156" s="104">
        <v>0</v>
      </c>
    </row>
    <row r="157" spans="1:153" s="224" customFormat="1">
      <c r="A157" s="235" t="s">
        <v>444</v>
      </c>
      <c r="B157" s="238" t="s">
        <v>445</v>
      </c>
      <c r="C157" s="245" t="s">
        <v>54</v>
      </c>
      <c r="D157" s="237">
        <v>472</v>
      </c>
      <c r="E157" s="237">
        <v>123</v>
      </c>
      <c r="F157" s="237">
        <v>39</v>
      </c>
      <c r="G157" s="237">
        <v>301</v>
      </c>
      <c r="H157" s="237">
        <v>9</v>
      </c>
      <c r="I157" s="237">
        <v>0</v>
      </c>
      <c r="J157" s="237">
        <v>22</v>
      </c>
      <c r="K157" s="237">
        <v>4</v>
      </c>
      <c r="L157" s="237">
        <v>18</v>
      </c>
      <c r="M157" s="237">
        <v>2195</v>
      </c>
      <c r="N157" s="237">
        <v>2013</v>
      </c>
      <c r="O157" s="237">
        <v>155</v>
      </c>
      <c r="P157" s="237">
        <v>27</v>
      </c>
      <c r="Q157" s="237">
        <v>0</v>
      </c>
      <c r="R157" s="237">
        <v>83</v>
      </c>
      <c r="S157" s="237">
        <v>37</v>
      </c>
      <c r="T157" s="237">
        <v>46</v>
      </c>
      <c r="U157" s="237">
        <v>249</v>
      </c>
      <c r="V157" s="237">
        <v>50</v>
      </c>
      <c r="W157" s="237">
        <v>46</v>
      </c>
      <c r="X157" s="237">
        <v>89</v>
      </c>
      <c r="Y157" s="237">
        <v>64</v>
      </c>
      <c r="Z157" s="237">
        <v>855</v>
      </c>
      <c r="AA157" s="237">
        <v>7</v>
      </c>
      <c r="AB157" s="237">
        <v>37</v>
      </c>
      <c r="AC157" s="237">
        <v>59</v>
      </c>
      <c r="AD157" s="237">
        <v>264</v>
      </c>
      <c r="AE157" s="237">
        <v>144</v>
      </c>
      <c r="AF157" s="237">
        <v>9</v>
      </c>
      <c r="AG157" s="237">
        <v>0</v>
      </c>
      <c r="AH157" s="237">
        <v>335</v>
      </c>
      <c r="AI157" s="237">
        <v>328</v>
      </c>
      <c r="AJ157" s="237">
        <v>303</v>
      </c>
      <c r="AK157" s="237">
        <v>25</v>
      </c>
      <c r="AL157" s="237">
        <v>266</v>
      </c>
      <c r="AM157" s="237">
        <v>207</v>
      </c>
      <c r="AN157" s="237">
        <v>59</v>
      </c>
      <c r="AO157" s="237">
        <v>141</v>
      </c>
      <c r="AP157" s="237">
        <v>34</v>
      </c>
      <c r="AQ157" s="237">
        <v>59</v>
      </c>
      <c r="AR157" s="237">
        <v>14</v>
      </c>
      <c r="AS157" s="237">
        <v>34</v>
      </c>
      <c r="AT157" s="237">
        <v>961</v>
      </c>
      <c r="AU157" s="237">
        <v>146</v>
      </c>
      <c r="AV157" s="237">
        <v>683</v>
      </c>
      <c r="AW157" s="237">
        <v>93</v>
      </c>
      <c r="AX157" s="237">
        <v>39</v>
      </c>
      <c r="AY157" s="237">
        <v>143</v>
      </c>
      <c r="AZ157" s="237">
        <v>41</v>
      </c>
      <c r="BA157" s="237">
        <v>102</v>
      </c>
      <c r="BB157" s="237">
        <v>0</v>
      </c>
      <c r="BC157" s="237">
        <v>0</v>
      </c>
      <c r="BD157" s="237">
        <v>0</v>
      </c>
      <c r="BE157" s="237">
        <v>230</v>
      </c>
      <c r="BF157" s="237">
        <v>280</v>
      </c>
      <c r="BG157" s="237">
        <v>152</v>
      </c>
      <c r="BH157" s="237">
        <v>316</v>
      </c>
      <c r="BI157" s="237">
        <v>111</v>
      </c>
      <c r="BJ157" s="237">
        <v>205</v>
      </c>
      <c r="BK157" s="237">
        <v>306</v>
      </c>
      <c r="BL157" s="237">
        <v>134</v>
      </c>
      <c r="BM157" s="237">
        <v>52</v>
      </c>
      <c r="BN157" s="237">
        <v>52</v>
      </c>
      <c r="BO157" s="237">
        <v>68</v>
      </c>
      <c r="BP157" s="237">
        <v>212</v>
      </c>
      <c r="BQ157" s="237">
        <v>141</v>
      </c>
      <c r="BR157" s="237">
        <v>71</v>
      </c>
      <c r="BS157" s="237">
        <v>979</v>
      </c>
      <c r="BT157" s="237">
        <v>284</v>
      </c>
      <c r="BU157" s="237">
        <v>78</v>
      </c>
      <c r="BV157" s="237">
        <v>555</v>
      </c>
      <c r="BW157" s="237">
        <v>0</v>
      </c>
      <c r="BX157" s="237">
        <v>62</v>
      </c>
      <c r="BY157" s="237">
        <v>0</v>
      </c>
      <c r="BZ157" s="237">
        <v>1790</v>
      </c>
      <c r="CA157" s="237">
        <v>310</v>
      </c>
      <c r="CB157" s="237">
        <v>9</v>
      </c>
      <c r="CC157" s="237">
        <v>1453</v>
      </c>
      <c r="CD157" s="237">
        <v>18</v>
      </c>
      <c r="CE157" s="237">
        <v>0</v>
      </c>
      <c r="CF157" s="237">
        <v>0</v>
      </c>
      <c r="CG157" s="237">
        <v>0</v>
      </c>
      <c r="CH157" s="237">
        <v>0</v>
      </c>
      <c r="CI157" s="237">
        <v>0</v>
      </c>
      <c r="CJ157" s="237">
        <v>0</v>
      </c>
      <c r="CK157" s="237">
        <v>0</v>
      </c>
      <c r="CL157" s="237">
        <v>0</v>
      </c>
      <c r="CM157" s="237">
        <v>0</v>
      </c>
      <c r="CN157" s="237">
        <v>0</v>
      </c>
      <c r="CO157" s="237">
        <v>0</v>
      </c>
      <c r="CP157" s="237">
        <v>73</v>
      </c>
      <c r="CQ157" s="237">
        <v>0</v>
      </c>
      <c r="CR157" s="237">
        <v>0</v>
      </c>
      <c r="CS157" s="237">
        <v>0</v>
      </c>
      <c r="CT157" s="237">
        <v>0</v>
      </c>
      <c r="CU157" s="237">
        <v>982</v>
      </c>
      <c r="CV157" s="237">
        <v>166</v>
      </c>
      <c r="CW157" s="237">
        <v>816</v>
      </c>
      <c r="CX157" s="237">
        <v>665</v>
      </c>
      <c r="CY157" s="237">
        <v>140</v>
      </c>
      <c r="CZ157" s="237">
        <v>330</v>
      </c>
      <c r="DA157" s="237">
        <v>0</v>
      </c>
      <c r="DB157" s="237">
        <v>0</v>
      </c>
      <c r="DC157" s="237">
        <v>11</v>
      </c>
      <c r="DD157" s="237">
        <v>36</v>
      </c>
      <c r="DE157" s="237">
        <v>148</v>
      </c>
      <c r="DF157" s="237">
        <v>0</v>
      </c>
      <c r="DG157" s="237">
        <v>0</v>
      </c>
      <c r="DH157" s="237">
        <v>0</v>
      </c>
      <c r="DI157" s="237">
        <v>504</v>
      </c>
      <c r="DJ157" s="237">
        <v>419</v>
      </c>
      <c r="DK157" s="237">
        <v>85</v>
      </c>
      <c r="DL157" s="237">
        <v>0</v>
      </c>
      <c r="DM157" s="237">
        <v>0</v>
      </c>
      <c r="DN157" s="237">
        <v>0</v>
      </c>
      <c r="DO157" s="237">
        <v>0</v>
      </c>
      <c r="DP157" s="237">
        <v>1174</v>
      </c>
      <c r="DQ157" s="237">
        <v>606</v>
      </c>
      <c r="DR157" s="237">
        <v>568</v>
      </c>
      <c r="DS157" s="237">
        <v>1399</v>
      </c>
      <c r="DT157" s="237">
        <v>936</v>
      </c>
      <c r="DU157" s="237">
        <v>11</v>
      </c>
      <c r="DV157" s="237">
        <v>130</v>
      </c>
      <c r="DW157" s="237">
        <v>322</v>
      </c>
      <c r="DX157" s="237">
        <v>98</v>
      </c>
      <c r="DY157" s="237">
        <v>1432</v>
      </c>
      <c r="DZ157" s="237">
        <v>605</v>
      </c>
      <c r="EA157" s="237">
        <v>0</v>
      </c>
      <c r="EB157" s="237">
        <v>246</v>
      </c>
      <c r="EC157" s="237">
        <v>581</v>
      </c>
      <c r="ED157" s="237">
        <v>1272</v>
      </c>
      <c r="EE157" s="237">
        <v>389</v>
      </c>
      <c r="EF157" s="237">
        <v>407</v>
      </c>
      <c r="EG157" s="237">
        <v>123</v>
      </c>
      <c r="EH157" s="237">
        <v>194</v>
      </c>
      <c r="EI157" s="237">
        <v>159</v>
      </c>
      <c r="EJ157" s="237">
        <v>0</v>
      </c>
      <c r="EK157" s="237">
        <v>0</v>
      </c>
      <c r="EL157" s="104">
        <v>0</v>
      </c>
    </row>
    <row r="158" spans="1:153" s="224" customFormat="1">
      <c r="A158" s="235" t="s">
        <v>446</v>
      </c>
      <c r="B158" s="238" t="s">
        <v>447</v>
      </c>
      <c r="C158" s="245" t="s">
        <v>54</v>
      </c>
      <c r="D158" s="237">
        <v>726</v>
      </c>
      <c r="E158" s="237">
        <v>111</v>
      </c>
      <c r="F158" s="237">
        <v>36</v>
      </c>
      <c r="G158" s="237">
        <v>273</v>
      </c>
      <c r="H158" s="237">
        <v>10</v>
      </c>
      <c r="I158" s="237">
        <v>296</v>
      </c>
      <c r="J158" s="237">
        <v>432</v>
      </c>
      <c r="K158" s="237">
        <v>15</v>
      </c>
      <c r="L158" s="237">
        <v>417</v>
      </c>
      <c r="M158" s="237">
        <v>7635</v>
      </c>
      <c r="N158" s="237">
        <v>6593</v>
      </c>
      <c r="O158" s="237">
        <v>893</v>
      </c>
      <c r="P158" s="237">
        <v>149</v>
      </c>
      <c r="Q158" s="237">
        <v>0</v>
      </c>
      <c r="R158" s="237">
        <v>9699</v>
      </c>
      <c r="S158" s="237">
        <v>5525</v>
      </c>
      <c r="T158" s="237">
        <v>4174</v>
      </c>
      <c r="U158" s="237">
        <v>7629</v>
      </c>
      <c r="V158" s="237">
        <v>2464</v>
      </c>
      <c r="W158" s="237">
        <v>3517</v>
      </c>
      <c r="X158" s="237">
        <v>268</v>
      </c>
      <c r="Y158" s="237">
        <v>1380</v>
      </c>
      <c r="Z158" s="237">
        <v>1440</v>
      </c>
      <c r="AA158" s="237">
        <v>23</v>
      </c>
      <c r="AB158" s="237">
        <v>118</v>
      </c>
      <c r="AC158" s="237">
        <v>56</v>
      </c>
      <c r="AD158" s="237">
        <v>147</v>
      </c>
      <c r="AE158" s="237">
        <v>376</v>
      </c>
      <c r="AF158" s="237">
        <v>15</v>
      </c>
      <c r="AG158" s="237">
        <v>270</v>
      </c>
      <c r="AH158" s="237">
        <v>435</v>
      </c>
      <c r="AI158" s="237">
        <v>111</v>
      </c>
      <c r="AJ158" s="237">
        <v>15</v>
      </c>
      <c r="AK158" s="237">
        <v>96</v>
      </c>
      <c r="AL158" s="237">
        <v>4894</v>
      </c>
      <c r="AM158" s="237">
        <v>3924</v>
      </c>
      <c r="AN158" s="237">
        <v>970</v>
      </c>
      <c r="AO158" s="237">
        <v>2958</v>
      </c>
      <c r="AP158" s="237">
        <v>270</v>
      </c>
      <c r="AQ158" s="237">
        <v>845</v>
      </c>
      <c r="AR158" s="237">
        <v>816</v>
      </c>
      <c r="AS158" s="237">
        <v>1027</v>
      </c>
      <c r="AT158" s="237">
        <v>1119</v>
      </c>
      <c r="AU158" s="237">
        <v>64</v>
      </c>
      <c r="AV158" s="237">
        <v>458</v>
      </c>
      <c r="AW158" s="237">
        <v>309</v>
      </c>
      <c r="AX158" s="237">
        <v>288</v>
      </c>
      <c r="AY158" s="237">
        <v>720</v>
      </c>
      <c r="AZ158" s="237">
        <v>95</v>
      </c>
      <c r="BA158" s="237">
        <v>625</v>
      </c>
      <c r="BB158" s="237">
        <v>8671</v>
      </c>
      <c r="BC158" s="237">
        <v>3327</v>
      </c>
      <c r="BD158" s="237">
        <v>5344</v>
      </c>
      <c r="BE158" s="237">
        <v>4163</v>
      </c>
      <c r="BF158" s="237">
        <v>3761</v>
      </c>
      <c r="BG158" s="237">
        <v>2597</v>
      </c>
      <c r="BH158" s="237">
        <v>1982</v>
      </c>
      <c r="BI158" s="237">
        <v>754</v>
      </c>
      <c r="BJ158" s="237">
        <v>1228</v>
      </c>
      <c r="BK158" s="237">
        <v>2705</v>
      </c>
      <c r="BL158" s="237">
        <v>1840</v>
      </c>
      <c r="BM158" s="237">
        <v>162</v>
      </c>
      <c r="BN158" s="237">
        <v>412</v>
      </c>
      <c r="BO158" s="237">
        <v>291</v>
      </c>
      <c r="BP158" s="237">
        <v>1630</v>
      </c>
      <c r="BQ158" s="237">
        <v>798</v>
      </c>
      <c r="BR158" s="237">
        <v>832</v>
      </c>
      <c r="BS158" s="237">
        <v>3157</v>
      </c>
      <c r="BT158" s="237">
        <v>795</v>
      </c>
      <c r="BU158" s="237">
        <v>196</v>
      </c>
      <c r="BV158" s="237">
        <v>1441</v>
      </c>
      <c r="BW158" s="237">
        <v>473</v>
      </c>
      <c r="BX158" s="237">
        <v>252</v>
      </c>
      <c r="BY158" s="237">
        <v>94</v>
      </c>
      <c r="BZ158" s="237">
        <v>9041</v>
      </c>
      <c r="CA158" s="237">
        <v>4000</v>
      </c>
      <c r="CB158" s="237">
        <v>1030</v>
      </c>
      <c r="CC158" s="237">
        <v>3751</v>
      </c>
      <c r="CD158" s="237">
        <v>260</v>
      </c>
      <c r="CE158" s="237">
        <v>4203</v>
      </c>
      <c r="CF158" s="237">
        <v>1400</v>
      </c>
      <c r="CG158" s="237">
        <v>1822</v>
      </c>
      <c r="CH158" s="237">
        <v>981</v>
      </c>
      <c r="CI158" s="237">
        <v>360</v>
      </c>
      <c r="CJ158" s="237">
        <v>253</v>
      </c>
      <c r="CK158" s="237">
        <v>8</v>
      </c>
      <c r="CL158" s="237">
        <v>73</v>
      </c>
      <c r="CM158" s="237">
        <v>11</v>
      </c>
      <c r="CN158" s="237">
        <v>107</v>
      </c>
      <c r="CO158" s="237">
        <v>0</v>
      </c>
      <c r="CP158" s="237">
        <v>1025</v>
      </c>
      <c r="CQ158" s="237">
        <v>8921</v>
      </c>
      <c r="CR158" s="237">
        <v>3991</v>
      </c>
      <c r="CS158" s="237">
        <v>4930</v>
      </c>
      <c r="CT158" s="237">
        <v>12197</v>
      </c>
      <c r="CU158" s="237">
        <v>27106</v>
      </c>
      <c r="CV158" s="237">
        <v>11322</v>
      </c>
      <c r="CW158" s="237">
        <v>15784</v>
      </c>
      <c r="CX158" s="237">
        <v>12945</v>
      </c>
      <c r="CY158" s="237">
        <v>578</v>
      </c>
      <c r="CZ158" s="237">
        <v>9291</v>
      </c>
      <c r="DA158" s="237">
        <v>502</v>
      </c>
      <c r="DB158" s="237">
        <v>98</v>
      </c>
      <c r="DC158" s="237">
        <v>39</v>
      </c>
      <c r="DD158" s="237">
        <v>734</v>
      </c>
      <c r="DE158" s="237">
        <v>1703</v>
      </c>
      <c r="DF158" s="237">
        <v>441</v>
      </c>
      <c r="DG158" s="237">
        <v>6</v>
      </c>
      <c r="DH158" s="237">
        <v>0</v>
      </c>
      <c r="DI158" s="237">
        <v>7972</v>
      </c>
      <c r="DJ158" s="237">
        <v>1016</v>
      </c>
      <c r="DK158" s="237">
        <v>244</v>
      </c>
      <c r="DL158" s="237">
        <v>2878</v>
      </c>
      <c r="DM158" s="237">
        <v>57</v>
      </c>
      <c r="DN158" s="237">
        <v>3777</v>
      </c>
      <c r="DO158" s="237">
        <v>0</v>
      </c>
      <c r="DP158" s="237">
        <v>6295</v>
      </c>
      <c r="DQ158" s="237">
        <v>5866</v>
      </c>
      <c r="DR158" s="237">
        <v>429</v>
      </c>
      <c r="DS158" s="237">
        <v>16943</v>
      </c>
      <c r="DT158" s="237">
        <v>11748</v>
      </c>
      <c r="DU158" s="237">
        <v>126</v>
      </c>
      <c r="DV158" s="237">
        <v>1912</v>
      </c>
      <c r="DW158" s="237">
        <v>3157</v>
      </c>
      <c r="DX158" s="237">
        <v>296</v>
      </c>
      <c r="DY158" s="237">
        <v>63427</v>
      </c>
      <c r="DZ158" s="237">
        <v>32505</v>
      </c>
      <c r="EA158" s="237">
        <v>2845</v>
      </c>
      <c r="EB158" s="237">
        <v>8601</v>
      </c>
      <c r="EC158" s="237">
        <v>19476</v>
      </c>
      <c r="ED158" s="237">
        <v>31164</v>
      </c>
      <c r="EE158" s="237">
        <v>11513</v>
      </c>
      <c r="EF158" s="237">
        <v>8658</v>
      </c>
      <c r="EG158" s="237">
        <v>2508</v>
      </c>
      <c r="EH158" s="237">
        <v>5727</v>
      </c>
      <c r="EI158" s="237">
        <v>2758</v>
      </c>
      <c r="EJ158" s="237">
        <v>1300</v>
      </c>
      <c r="EK158" s="237">
        <v>0</v>
      </c>
      <c r="EL158" s="104">
        <v>0</v>
      </c>
    </row>
    <row r="159" spans="1:153" s="224" customFormat="1">
      <c r="A159" s="235" t="s">
        <v>448</v>
      </c>
      <c r="B159" s="238" t="s">
        <v>449</v>
      </c>
      <c r="C159" s="245" t="s">
        <v>54</v>
      </c>
      <c r="D159" s="237">
        <v>57</v>
      </c>
      <c r="E159" s="237">
        <v>14</v>
      </c>
      <c r="F159" s="237">
        <v>5</v>
      </c>
      <c r="G159" s="237">
        <v>34</v>
      </c>
      <c r="H159" s="237">
        <v>2</v>
      </c>
      <c r="I159" s="237">
        <v>2</v>
      </c>
      <c r="J159" s="237">
        <v>5</v>
      </c>
      <c r="K159" s="237">
        <v>0</v>
      </c>
      <c r="L159" s="237">
        <v>5</v>
      </c>
      <c r="M159" s="237">
        <v>221</v>
      </c>
      <c r="N159" s="237">
        <v>98</v>
      </c>
      <c r="O159" s="237">
        <v>116</v>
      </c>
      <c r="P159" s="237">
        <v>7</v>
      </c>
      <c r="Q159" s="237">
        <v>0</v>
      </c>
      <c r="R159" s="237">
        <v>38</v>
      </c>
      <c r="S159" s="237">
        <v>25</v>
      </c>
      <c r="T159" s="237">
        <v>13</v>
      </c>
      <c r="U159" s="237">
        <v>263</v>
      </c>
      <c r="V159" s="237">
        <v>4</v>
      </c>
      <c r="W159" s="237">
        <v>123</v>
      </c>
      <c r="X159" s="237">
        <v>51</v>
      </c>
      <c r="Y159" s="237">
        <v>85</v>
      </c>
      <c r="Z159" s="237">
        <v>2302</v>
      </c>
      <c r="AA159" s="237">
        <v>11</v>
      </c>
      <c r="AB159" s="237">
        <v>13</v>
      </c>
      <c r="AC159" s="237">
        <v>24</v>
      </c>
      <c r="AD159" s="237">
        <v>67</v>
      </c>
      <c r="AE159" s="237">
        <v>24</v>
      </c>
      <c r="AF159" s="237">
        <v>18</v>
      </c>
      <c r="AG159" s="237">
        <v>2016</v>
      </c>
      <c r="AH159" s="237">
        <v>129</v>
      </c>
      <c r="AI159" s="237">
        <v>45</v>
      </c>
      <c r="AJ159" s="237">
        <v>45</v>
      </c>
      <c r="AK159" s="237">
        <v>0</v>
      </c>
      <c r="AL159" s="237">
        <v>234</v>
      </c>
      <c r="AM159" s="237">
        <v>172</v>
      </c>
      <c r="AN159" s="237">
        <v>62</v>
      </c>
      <c r="AO159" s="237">
        <v>82</v>
      </c>
      <c r="AP159" s="237">
        <v>45</v>
      </c>
      <c r="AQ159" s="237">
        <v>13</v>
      </c>
      <c r="AR159" s="237">
        <v>22</v>
      </c>
      <c r="AS159" s="237">
        <v>2</v>
      </c>
      <c r="AT159" s="237">
        <v>115</v>
      </c>
      <c r="AU159" s="237">
        <v>16</v>
      </c>
      <c r="AV159" s="237">
        <v>43</v>
      </c>
      <c r="AW159" s="237">
        <v>5</v>
      </c>
      <c r="AX159" s="237">
        <v>51</v>
      </c>
      <c r="AY159" s="237">
        <v>85</v>
      </c>
      <c r="AZ159" s="237">
        <v>56</v>
      </c>
      <c r="BA159" s="237">
        <v>29</v>
      </c>
      <c r="BB159" s="237">
        <v>219</v>
      </c>
      <c r="BC159" s="237">
        <v>103</v>
      </c>
      <c r="BD159" s="237">
        <v>116</v>
      </c>
      <c r="BE159" s="237">
        <v>47</v>
      </c>
      <c r="BF159" s="237">
        <v>120</v>
      </c>
      <c r="BG159" s="237">
        <v>1065</v>
      </c>
      <c r="BH159" s="237">
        <v>280</v>
      </c>
      <c r="BI159" s="237">
        <v>121</v>
      </c>
      <c r="BJ159" s="237">
        <v>159</v>
      </c>
      <c r="BK159" s="237">
        <v>634</v>
      </c>
      <c r="BL159" s="237">
        <v>183</v>
      </c>
      <c r="BM159" s="237">
        <v>138</v>
      </c>
      <c r="BN159" s="237">
        <v>165</v>
      </c>
      <c r="BO159" s="237">
        <v>148</v>
      </c>
      <c r="BP159" s="237">
        <v>763</v>
      </c>
      <c r="BQ159" s="237">
        <v>308</v>
      </c>
      <c r="BR159" s="237">
        <v>455</v>
      </c>
      <c r="BS159" s="237">
        <v>955</v>
      </c>
      <c r="BT159" s="237">
        <v>293</v>
      </c>
      <c r="BU159" s="237">
        <v>72</v>
      </c>
      <c r="BV159" s="237">
        <v>532</v>
      </c>
      <c r="BW159" s="237">
        <v>24</v>
      </c>
      <c r="BX159" s="237">
        <v>34</v>
      </c>
      <c r="BY159" s="237">
        <v>23</v>
      </c>
      <c r="BZ159" s="237">
        <v>5660</v>
      </c>
      <c r="CA159" s="237">
        <v>261</v>
      </c>
      <c r="CB159" s="237">
        <v>2</v>
      </c>
      <c r="CC159" s="237">
        <v>2474</v>
      </c>
      <c r="CD159" s="237">
        <v>2923</v>
      </c>
      <c r="CE159" s="237">
        <v>926</v>
      </c>
      <c r="CF159" s="237">
        <v>511</v>
      </c>
      <c r="CG159" s="237">
        <v>60</v>
      </c>
      <c r="CH159" s="237">
        <v>355</v>
      </c>
      <c r="CI159" s="237">
        <v>272</v>
      </c>
      <c r="CJ159" s="237">
        <v>171</v>
      </c>
      <c r="CK159" s="237">
        <v>6</v>
      </c>
      <c r="CL159" s="237">
        <v>49</v>
      </c>
      <c r="CM159" s="237">
        <v>7</v>
      </c>
      <c r="CN159" s="237">
        <v>101</v>
      </c>
      <c r="CO159" s="237">
        <v>0</v>
      </c>
      <c r="CP159" s="237">
        <v>16</v>
      </c>
      <c r="CQ159" s="237">
        <v>30581</v>
      </c>
      <c r="CR159" s="237">
        <v>15016</v>
      </c>
      <c r="CS159" s="237">
        <v>15565</v>
      </c>
      <c r="CT159" s="237">
        <v>5212</v>
      </c>
      <c r="CU159" s="237">
        <v>1463</v>
      </c>
      <c r="CV159" s="237">
        <v>261</v>
      </c>
      <c r="CW159" s="237">
        <v>1202</v>
      </c>
      <c r="CX159" s="237">
        <v>1951</v>
      </c>
      <c r="CY159" s="237">
        <v>1077</v>
      </c>
      <c r="CZ159" s="237">
        <v>502</v>
      </c>
      <c r="DA159" s="237">
        <v>72</v>
      </c>
      <c r="DB159" s="237">
        <v>103</v>
      </c>
      <c r="DC159" s="237">
        <v>16</v>
      </c>
      <c r="DD159" s="237">
        <v>181</v>
      </c>
      <c r="DE159" s="237">
        <v>0</v>
      </c>
      <c r="DF159" s="237">
        <v>0</v>
      </c>
      <c r="DG159" s="237">
        <v>0</v>
      </c>
      <c r="DH159" s="237">
        <v>0</v>
      </c>
      <c r="DI159" s="237">
        <v>2691</v>
      </c>
      <c r="DJ159" s="237">
        <v>1739</v>
      </c>
      <c r="DK159" s="237">
        <v>220</v>
      </c>
      <c r="DL159" s="237">
        <v>315</v>
      </c>
      <c r="DM159" s="237">
        <v>29</v>
      </c>
      <c r="DN159" s="237">
        <v>388</v>
      </c>
      <c r="DO159" s="237">
        <v>0</v>
      </c>
      <c r="DP159" s="237">
        <v>2982</v>
      </c>
      <c r="DQ159" s="237">
        <v>2856</v>
      </c>
      <c r="DR159" s="237">
        <v>126</v>
      </c>
      <c r="DS159" s="237">
        <v>9547</v>
      </c>
      <c r="DT159" s="237">
        <v>8425</v>
      </c>
      <c r="DU159" s="237">
        <v>100</v>
      </c>
      <c r="DV159" s="237">
        <v>843</v>
      </c>
      <c r="DW159" s="237">
        <v>179</v>
      </c>
      <c r="DX159" s="237">
        <v>110</v>
      </c>
      <c r="DY159" s="237">
        <v>11137</v>
      </c>
      <c r="DZ159" s="237">
        <v>7068</v>
      </c>
      <c r="EA159" s="237">
        <v>721</v>
      </c>
      <c r="EB159" s="237">
        <v>277</v>
      </c>
      <c r="EC159" s="237">
        <v>3071</v>
      </c>
      <c r="ED159" s="237">
        <v>712</v>
      </c>
      <c r="EE159" s="237">
        <v>214</v>
      </c>
      <c r="EF159" s="237">
        <v>14</v>
      </c>
      <c r="EG159" s="237">
        <v>105</v>
      </c>
      <c r="EH159" s="237">
        <v>352</v>
      </c>
      <c r="EI159" s="237">
        <v>27</v>
      </c>
      <c r="EJ159" s="237">
        <v>13</v>
      </c>
      <c r="EK159" s="237">
        <v>0</v>
      </c>
      <c r="EL159" s="104">
        <v>0</v>
      </c>
    </row>
    <row r="160" spans="1:153" s="224" customFormat="1">
      <c r="A160" s="235" t="s">
        <v>450</v>
      </c>
      <c r="B160" s="238" t="s">
        <v>451</v>
      </c>
      <c r="C160" s="245" t="s">
        <v>54</v>
      </c>
      <c r="D160" s="237">
        <v>137</v>
      </c>
      <c r="E160" s="237">
        <v>24</v>
      </c>
      <c r="F160" s="237">
        <v>7</v>
      </c>
      <c r="G160" s="237">
        <v>58</v>
      </c>
      <c r="H160" s="237">
        <v>2</v>
      </c>
      <c r="I160" s="237">
        <v>46</v>
      </c>
      <c r="J160" s="237">
        <v>68</v>
      </c>
      <c r="K160" s="237">
        <v>2</v>
      </c>
      <c r="L160" s="237">
        <v>66</v>
      </c>
      <c r="M160" s="237">
        <v>1270</v>
      </c>
      <c r="N160" s="237">
        <v>1054</v>
      </c>
      <c r="O160" s="237">
        <v>190</v>
      </c>
      <c r="P160" s="237">
        <v>26</v>
      </c>
      <c r="Q160" s="237">
        <v>0</v>
      </c>
      <c r="R160" s="237">
        <v>1501</v>
      </c>
      <c r="S160" s="237">
        <v>857</v>
      </c>
      <c r="T160" s="237">
        <v>644</v>
      </c>
      <c r="U160" s="237">
        <v>1290</v>
      </c>
      <c r="V160" s="237">
        <v>379</v>
      </c>
      <c r="W160" s="237">
        <v>595</v>
      </c>
      <c r="X160" s="237">
        <v>66</v>
      </c>
      <c r="Y160" s="237">
        <v>250</v>
      </c>
      <c r="Z160" s="237">
        <v>1287</v>
      </c>
      <c r="AA160" s="237">
        <v>7</v>
      </c>
      <c r="AB160" s="237">
        <v>20</v>
      </c>
      <c r="AC160" s="237">
        <v>18</v>
      </c>
      <c r="AD160" s="237">
        <v>53</v>
      </c>
      <c r="AE160" s="237">
        <v>60</v>
      </c>
      <c r="AF160" s="237">
        <v>11</v>
      </c>
      <c r="AG160" s="237">
        <v>999</v>
      </c>
      <c r="AH160" s="237">
        <v>119</v>
      </c>
      <c r="AI160" s="237">
        <v>39</v>
      </c>
      <c r="AJ160" s="237">
        <v>24</v>
      </c>
      <c r="AK160" s="237">
        <v>15</v>
      </c>
      <c r="AL160" s="237">
        <v>857</v>
      </c>
      <c r="AM160" s="237">
        <v>680</v>
      </c>
      <c r="AN160" s="237">
        <v>177</v>
      </c>
      <c r="AO160" s="237">
        <v>491</v>
      </c>
      <c r="AP160" s="237">
        <v>62</v>
      </c>
      <c r="AQ160" s="237">
        <v>135</v>
      </c>
      <c r="AR160" s="237">
        <v>135</v>
      </c>
      <c r="AS160" s="237">
        <v>159</v>
      </c>
      <c r="AT160" s="237">
        <v>223</v>
      </c>
      <c r="AU160" s="237">
        <v>18</v>
      </c>
      <c r="AV160" s="237">
        <v>89</v>
      </c>
      <c r="AW160" s="237">
        <v>49</v>
      </c>
      <c r="AX160" s="237">
        <v>67</v>
      </c>
      <c r="AY160" s="237">
        <v>149</v>
      </c>
      <c r="AZ160" s="237">
        <v>40</v>
      </c>
      <c r="BA160" s="237">
        <v>109</v>
      </c>
      <c r="BB160" s="237">
        <v>1425</v>
      </c>
      <c r="BC160" s="237">
        <v>556</v>
      </c>
      <c r="BD160" s="237">
        <v>869</v>
      </c>
      <c r="BE160" s="237">
        <v>658</v>
      </c>
      <c r="BF160" s="237">
        <v>631</v>
      </c>
      <c r="BG160" s="237">
        <v>892</v>
      </c>
      <c r="BH160" s="237">
        <v>434</v>
      </c>
      <c r="BI160" s="237">
        <v>171</v>
      </c>
      <c r="BJ160" s="237">
        <v>263</v>
      </c>
      <c r="BK160" s="237">
        <v>708</v>
      </c>
      <c r="BL160" s="237">
        <v>367</v>
      </c>
      <c r="BM160" s="237">
        <v>89</v>
      </c>
      <c r="BN160" s="237">
        <v>139</v>
      </c>
      <c r="BO160" s="237">
        <v>113</v>
      </c>
      <c r="BP160" s="237">
        <v>601</v>
      </c>
      <c r="BQ160" s="237">
        <v>264</v>
      </c>
      <c r="BR160" s="237">
        <v>337</v>
      </c>
      <c r="BS160" s="237">
        <v>926</v>
      </c>
      <c r="BT160" s="237">
        <v>257</v>
      </c>
      <c r="BU160" s="237">
        <v>64</v>
      </c>
      <c r="BV160" s="237">
        <v>467</v>
      </c>
      <c r="BW160" s="237">
        <v>84</v>
      </c>
      <c r="BX160" s="237">
        <v>54</v>
      </c>
      <c r="BY160" s="237">
        <v>24</v>
      </c>
      <c r="BZ160" s="237">
        <v>4009</v>
      </c>
      <c r="CA160" s="237">
        <v>731</v>
      </c>
      <c r="CB160" s="237">
        <v>159</v>
      </c>
      <c r="CC160" s="237">
        <v>1722</v>
      </c>
      <c r="CD160" s="237">
        <v>1397</v>
      </c>
      <c r="CE160" s="237">
        <v>1072</v>
      </c>
      <c r="CF160" s="237">
        <v>450</v>
      </c>
      <c r="CG160" s="237">
        <v>306</v>
      </c>
      <c r="CH160" s="237">
        <v>316</v>
      </c>
      <c r="CI160" s="237">
        <v>179</v>
      </c>
      <c r="CJ160" s="237">
        <v>118</v>
      </c>
      <c r="CK160" s="237">
        <v>4</v>
      </c>
      <c r="CL160" s="237">
        <v>34</v>
      </c>
      <c r="CM160" s="237">
        <v>5</v>
      </c>
      <c r="CN160" s="237">
        <v>61</v>
      </c>
      <c r="CO160" s="237">
        <v>0</v>
      </c>
      <c r="CP160" s="237">
        <v>161</v>
      </c>
      <c r="CQ160" s="237">
        <v>15560</v>
      </c>
      <c r="CR160" s="237">
        <v>7581</v>
      </c>
      <c r="CS160" s="237">
        <v>7979</v>
      </c>
      <c r="CT160" s="237">
        <v>4275</v>
      </c>
      <c r="CU160" s="237">
        <v>4619</v>
      </c>
      <c r="CV160" s="237">
        <v>1853</v>
      </c>
      <c r="CW160" s="237">
        <v>2766</v>
      </c>
      <c r="CX160" s="237">
        <v>2987</v>
      </c>
      <c r="CY160" s="237">
        <v>578</v>
      </c>
      <c r="CZ160" s="237">
        <v>1649</v>
      </c>
      <c r="DA160" s="237">
        <v>109</v>
      </c>
      <c r="DB160" s="237">
        <v>64</v>
      </c>
      <c r="DC160" s="237">
        <v>15</v>
      </c>
      <c r="DD160" s="237">
        <v>197</v>
      </c>
      <c r="DE160" s="237">
        <v>375</v>
      </c>
      <c r="DF160" s="237">
        <v>98</v>
      </c>
      <c r="DG160" s="237">
        <v>1</v>
      </c>
      <c r="DH160" s="237">
        <v>0</v>
      </c>
      <c r="DI160" s="237">
        <v>2398</v>
      </c>
      <c r="DJ160" s="237">
        <v>905</v>
      </c>
      <c r="DK160" s="237">
        <v>129</v>
      </c>
      <c r="DL160" s="237">
        <v>585</v>
      </c>
      <c r="DM160" s="237">
        <v>22</v>
      </c>
      <c r="DN160" s="237">
        <v>757</v>
      </c>
      <c r="DO160" s="237">
        <v>0</v>
      </c>
      <c r="DP160" s="237">
        <v>1991</v>
      </c>
      <c r="DQ160" s="237">
        <v>1877</v>
      </c>
      <c r="DR160" s="237">
        <v>114</v>
      </c>
      <c r="DS160" s="237">
        <v>6797</v>
      </c>
      <c r="DT160" s="237">
        <v>5659</v>
      </c>
      <c r="DU160" s="237">
        <v>63</v>
      </c>
      <c r="DV160" s="237">
        <v>515</v>
      </c>
      <c r="DW160" s="237">
        <v>560</v>
      </c>
      <c r="DX160" s="237">
        <v>97</v>
      </c>
      <c r="DY160" s="237">
        <v>14874</v>
      </c>
      <c r="DZ160" s="237">
        <v>8256</v>
      </c>
      <c r="EA160" s="237">
        <v>770</v>
      </c>
      <c r="EB160" s="237">
        <v>1444</v>
      </c>
      <c r="EC160" s="237">
        <v>4404</v>
      </c>
      <c r="ED160" s="237">
        <v>5081</v>
      </c>
      <c r="EE160" s="237">
        <v>1860</v>
      </c>
      <c r="EF160" s="237">
        <v>1331</v>
      </c>
      <c r="EG160" s="237">
        <v>432</v>
      </c>
      <c r="EH160" s="237">
        <v>1024</v>
      </c>
      <c r="EI160" s="237">
        <v>434</v>
      </c>
      <c r="EJ160" s="237">
        <v>202</v>
      </c>
      <c r="EK160" s="237">
        <v>0</v>
      </c>
      <c r="EL160" s="104">
        <v>0</v>
      </c>
    </row>
    <row r="161" spans="1:142" s="224" customFormat="1">
      <c r="A161" s="235" t="s">
        <v>452</v>
      </c>
      <c r="B161" s="238" t="s">
        <v>453</v>
      </c>
      <c r="C161" s="245" t="s">
        <v>59</v>
      </c>
      <c r="D161" s="237">
        <v>0</v>
      </c>
      <c r="E161" s="237">
        <v>0</v>
      </c>
      <c r="F161" s="237">
        <v>0</v>
      </c>
      <c r="G161" s="237">
        <v>0</v>
      </c>
      <c r="H161" s="237">
        <v>0</v>
      </c>
      <c r="I161" s="237">
        <v>0</v>
      </c>
      <c r="J161" s="237">
        <v>0</v>
      </c>
      <c r="K161" s="237">
        <v>0</v>
      </c>
      <c r="L161" s="237">
        <v>0</v>
      </c>
      <c r="M161" s="237">
        <v>0</v>
      </c>
      <c r="N161" s="237">
        <v>0</v>
      </c>
      <c r="O161" s="237">
        <v>0</v>
      </c>
      <c r="P161" s="237">
        <v>0</v>
      </c>
      <c r="Q161" s="237">
        <v>0</v>
      </c>
      <c r="R161" s="237">
        <v>0</v>
      </c>
      <c r="S161" s="237">
        <v>0</v>
      </c>
      <c r="T161" s="237">
        <v>0</v>
      </c>
      <c r="U161" s="237">
        <v>0</v>
      </c>
      <c r="V161" s="237">
        <v>0</v>
      </c>
      <c r="W161" s="237">
        <v>0</v>
      </c>
      <c r="X161" s="237">
        <v>0</v>
      </c>
      <c r="Y161" s="237">
        <v>0</v>
      </c>
      <c r="Z161" s="237">
        <v>0</v>
      </c>
      <c r="AA161" s="237">
        <v>0</v>
      </c>
      <c r="AB161" s="237">
        <v>0</v>
      </c>
      <c r="AC161" s="237">
        <v>0</v>
      </c>
      <c r="AD161" s="237">
        <v>0</v>
      </c>
      <c r="AE161" s="237">
        <v>0</v>
      </c>
      <c r="AF161" s="237">
        <v>0</v>
      </c>
      <c r="AG161" s="237">
        <v>0</v>
      </c>
      <c r="AH161" s="237">
        <v>0</v>
      </c>
      <c r="AI161" s="237">
        <v>0</v>
      </c>
      <c r="AJ161" s="237">
        <v>0</v>
      </c>
      <c r="AK161" s="237">
        <v>0</v>
      </c>
      <c r="AL161" s="237">
        <v>0</v>
      </c>
      <c r="AM161" s="237">
        <v>0</v>
      </c>
      <c r="AN161" s="237">
        <v>0</v>
      </c>
      <c r="AO161" s="237">
        <v>0</v>
      </c>
      <c r="AP161" s="237">
        <v>0</v>
      </c>
      <c r="AQ161" s="237">
        <v>0</v>
      </c>
      <c r="AR161" s="237">
        <v>0</v>
      </c>
      <c r="AS161" s="237">
        <v>0</v>
      </c>
      <c r="AT161" s="237">
        <v>0</v>
      </c>
      <c r="AU161" s="237">
        <v>0</v>
      </c>
      <c r="AV161" s="237">
        <v>0</v>
      </c>
      <c r="AW161" s="237">
        <v>0</v>
      </c>
      <c r="AX161" s="237">
        <v>0</v>
      </c>
      <c r="AY161" s="237">
        <v>0</v>
      </c>
      <c r="AZ161" s="237">
        <v>0</v>
      </c>
      <c r="BA161" s="237">
        <v>0</v>
      </c>
      <c r="BB161" s="237">
        <v>0</v>
      </c>
      <c r="BC161" s="237">
        <v>0</v>
      </c>
      <c r="BD161" s="237">
        <v>0</v>
      </c>
      <c r="BE161" s="237">
        <v>0</v>
      </c>
      <c r="BF161" s="237">
        <v>0</v>
      </c>
      <c r="BG161" s="237">
        <v>0</v>
      </c>
      <c r="BH161" s="237">
        <v>0</v>
      </c>
      <c r="BI161" s="237">
        <v>0</v>
      </c>
      <c r="BJ161" s="237">
        <v>0</v>
      </c>
      <c r="BK161" s="237">
        <v>0</v>
      </c>
      <c r="BL161" s="237">
        <v>0</v>
      </c>
      <c r="BM161" s="237">
        <v>0</v>
      </c>
      <c r="BN161" s="237">
        <v>0</v>
      </c>
      <c r="BO161" s="237">
        <v>0</v>
      </c>
      <c r="BP161" s="237">
        <v>0</v>
      </c>
      <c r="BQ161" s="237">
        <v>0</v>
      </c>
      <c r="BR161" s="237">
        <v>0</v>
      </c>
      <c r="BS161" s="237">
        <v>0</v>
      </c>
      <c r="BT161" s="237">
        <v>0</v>
      </c>
      <c r="BU161" s="237">
        <v>0</v>
      </c>
      <c r="BV161" s="237">
        <v>0</v>
      </c>
      <c r="BW161" s="237">
        <v>0</v>
      </c>
      <c r="BX161" s="237">
        <v>0</v>
      </c>
      <c r="BY161" s="237">
        <v>0</v>
      </c>
      <c r="BZ161" s="237">
        <v>0</v>
      </c>
      <c r="CA161" s="237">
        <v>0</v>
      </c>
      <c r="CB161" s="237">
        <v>0</v>
      </c>
      <c r="CC161" s="237">
        <v>0</v>
      </c>
      <c r="CD161" s="237">
        <v>0</v>
      </c>
      <c r="CE161" s="237">
        <v>0</v>
      </c>
      <c r="CF161" s="237">
        <v>0</v>
      </c>
      <c r="CG161" s="237">
        <v>0</v>
      </c>
      <c r="CH161" s="237">
        <v>0</v>
      </c>
      <c r="CI161" s="237">
        <v>336808</v>
      </c>
      <c r="CJ161" s="237">
        <v>336808</v>
      </c>
      <c r="CK161" s="237">
        <v>0</v>
      </c>
      <c r="CL161" s="237">
        <v>0</v>
      </c>
      <c r="CM161" s="237">
        <v>0</v>
      </c>
      <c r="CN161" s="237">
        <v>0</v>
      </c>
      <c r="CO161" s="237">
        <v>0</v>
      </c>
      <c r="CP161" s="237">
        <v>0</v>
      </c>
      <c r="CQ161" s="237">
        <v>0</v>
      </c>
      <c r="CR161" s="237">
        <v>0</v>
      </c>
      <c r="CS161" s="237">
        <v>0</v>
      </c>
      <c r="CT161" s="237">
        <v>0</v>
      </c>
      <c r="CU161" s="237">
        <v>0</v>
      </c>
      <c r="CV161" s="237">
        <v>0</v>
      </c>
      <c r="CW161" s="237">
        <v>0</v>
      </c>
      <c r="CX161" s="237">
        <v>0</v>
      </c>
      <c r="CY161" s="237">
        <v>0</v>
      </c>
      <c r="CZ161" s="237">
        <v>0</v>
      </c>
      <c r="DA161" s="237">
        <v>0</v>
      </c>
      <c r="DB161" s="237">
        <v>0</v>
      </c>
      <c r="DC161" s="237">
        <v>0</v>
      </c>
      <c r="DD161" s="237">
        <v>0</v>
      </c>
      <c r="DE161" s="237">
        <v>0</v>
      </c>
      <c r="DF161" s="237">
        <v>0</v>
      </c>
      <c r="DG161" s="237">
        <v>0</v>
      </c>
      <c r="DH161" s="237">
        <v>0</v>
      </c>
      <c r="DI161" s="237">
        <v>0</v>
      </c>
      <c r="DJ161" s="237">
        <v>0</v>
      </c>
      <c r="DK161" s="237">
        <v>0</v>
      </c>
      <c r="DL161" s="237">
        <v>0</v>
      </c>
      <c r="DM161" s="237">
        <v>0</v>
      </c>
      <c r="DN161" s="237">
        <v>0</v>
      </c>
      <c r="DO161" s="237">
        <v>0</v>
      </c>
      <c r="DP161" s="237">
        <v>0</v>
      </c>
      <c r="DQ161" s="237">
        <v>0</v>
      </c>
      <c r="DR161" s="237">
        <v>0</v>
      </c>
      <c r="DS161" s="237">
        <v>0</v>
      </c>
      <c r="DT161" s="237">
        <v>0</v>
      </c>
      <c r="DU161" s="237">
        <v>0</v>
      </c>
      <c r="DV161" s="237">
        <v>0</v>
      </c>
      <c r="DW161" s="237">
        <v>0</v>
      </c>
      <c r="DX161" s="237">
        <v>0</v>
      </c>
      <c r="DY161" s="237">
        <v>0</v>
      </c>
      <c r="DZ161" s="237">
        <v>0</v>
      </c>
      <c r="EA161" s="237">
        <v>0</v>
      </c>
      <c r="EB161" s="237">
        <v>0</v>
      </c>
      <c r="EC161" s="237">
        <v>0</v>
      </c>
      <c r="ED161" s="237">
        <v>0</v>
      </c>
      <c r="EE161" s="237">
        <v>0</v>
      </c>
      <c r="EF161" s="237">
        <v>0</v>
      </c>
      <c r="EG161" s="237">
        <v>0</v>
      </c>
      <c r="EH161" s="237">
        <v>0</v>
      </c>
      <c r="EI161" s="237">
        <v>0</v>
      </c>
      <c r="EJ161" s="237">
        <v>0</v>
      </c>
      <c r="EK161" s="237">
        <v>0</v>
      </c>
      <c r="EL161" s="104">
        <v>0</v>
      </c>
    </row>
    <row r="162" spans="1:142" s="224" customFormat="1">
      <c r="A162" s="235" t="s">
        <v>454</v>
      </c>
      <c r="B162" s="238" t="s">
        <v>455</v>
      </c>
      <c r="C162" s="245" t="s">
        <v>60</v>
      </c>
      <c r="D162" s="237">
        <v>97</v>
      </c>
      <c r="E162" s="237">
        <v>17</v>
      </c>
      <c r="F162" s="237">
        <v>5</v>
      </c>
      <c r="G162" s="237">
        <v>8</v>
      </c>
      <c r="H162" s="237">
        <v>25</v>
      </c>
      <c r="I162" s="237">
        <v>42</v>
      </c>
      <c r="J162" s="237">
        <v>61</v>
      </c>
      <c r="K162" s="237">
        <v>2</v>
      </c>
      <c r="L162" s="237">
        <v>59</v>
      </c>
      <c r="M162" s="237">
        <v>1067</v>
      </c>
      <c r="N162" s="237">
        <v>920</v>
      </c>
      <c r="O162" s="237">
        <v>125</v>
      </c>
      <c r="P162" s="237">
        <v>22</v>
      </c>
      <c r="Q162" s="237">
        <v>0</v>
      </c>
      <c r="R162" s="237">
        <v>1353</v>
      </c>
      <c r="S162" s="237">
        <v>770</v>
      </c>
      <c r="T162" s="237">
        <v>583</v>
      </c>
      <c r="U162" s="237">
        <v>1056</v>
      </c>
      <c r="V162" s="237">
        <v>348</v>
      </c>
      <c r="W162" s="237">
        <v>477</v>
      </c>
      <c r="X162" s="237">
        <v>39</v>
      </c>
      <c r="Y162" s="237">
        <v>192</v>
      </c>
      <c r="Z162" s="237">
        <v>116</v>
      </c>
      <c r="AA162" s="237">
        <v>3</v>
      </c>
      <c r="AB162" s="237">
        <v>16</v>
      </c>
      <c r="AC162" s="237">
        <v>6</v>
      </c>
      <c r="AD162" s="237">
        <v>16</v>
      </c>
      <c r="AE162" s="237">
        <v>2</v>
      </c>
      <c r="AF162" s="237">
        <v>3</v>
      </c>
      <c r="AG162" s="237">
        <v>39</v>
      </c>
      <c r="AH162" s="237">
        <v>31</v>
      </c>
      <c r="AI162" s="237">
        <v>15</v>
      </c>
      <c r="AJ162" s="237">
        <v>3</v>
      </c>
      <c r="AK162" s="237">
        <v>12</v>
      </c>
      <c r="AL162" s="237">
        <v>580</v>
      </c>
      <c r="AM162" s="237">
        <v>446</v>
      </c>
      <c r="AN162" s="237">
        <v>134</v>
      </c>
      <c r="AO162" s="237">
        <v>416</v>
      </c>
      <c r="AP162" s="237">
        <v>37</v>
      </c>
      <c r="AQ162" s="237">
        <v>120</v>
      </c>
      <c r="AR162" s="237">
        <v>117</v>
      </c>
      <c r="AS162" s="237">
        <v>142</v>
      </c>
      <c r="AT162" s="237">
        <v>161</v>
      </c>
      <c r="AU162" s="237">
        <v>39</v>
      </c>
      <c r="AV162" s="237">
        <v>36</v>
      </c>
      <c r="AW162" s="237">
        <v>44</v>
      </c>
      <c r="AX162" s="237">
        <v>42</v>
      </c>
      <c r="AY162" s="237">
        <v>99</v>
      </c>
      <c r="AZ162" s="237">
        <v>12</v>
      </c>
      <c r="BA162" s="237">
        <v>87</v>
      </c>
      <c r="BB162" s="237">
        <v>1212</v>
      </c>
      <c r="BC162" s="237">
        <v>464</v>
      </c>
      <c r="BD162" s="237">
        <v>748</v>
      </c>
      <c r="BE162" s="237">
        <v>580</v>
      </c>
      <c r="BF162" s="237">
        <v>524</v>
      </c>
      <c r="BG162" s="237">
        <v>363</v>
      </c>
      <c r="BH162" s="237">
        <v>277</v>
      </c>
      <c r="BI162" s="237">
        <v>106</v>
      </c>
      <c r="BJ162" s="237">
        <v>171</v>
      </c>
      <c r="BK162" s="237">
        <v>382</v>
      </c>
      <c r="BL162" s="237">
        <v>257</v>
      </c>
      <c r="BM162" s="237">
        <v>25</v>
      </c>
      <c r="BN162" s="237">
        <v>58</v>
      </c>
      <c r="BO162" s="237">
        <v>42</v>
      </c>
      <c r="BP162" s="237">
        <v>232</v>
      </c>
      <c r="BQ162" s="237">
        <v>114</v>
      </c>
      <c r="BR162" s="237">
        <v>118</v>
      </c>
      <c r="BS162" s="237">
        <v>424</v>
      </c>
      <c r="BT162" s="237">
        <v>106</v>
      </c>
      <c r="BU162" s="237">
        <v>26</v>
      </c>
      <c r="BV162" s="237">
        <v>190</v>
      </c>
      <c r="BW162" s="237">
        <v>65</v>
      </c>
      <c r="BX162" s="237">
        <v>37</v>
      </c>
      <c r="BY162" s="237">
        <v>12</v>
      </c>
      <c r="BZ162" s="237">
        <v>1264</v>
      </c>
      <c r="CA162" s="237">
        <v>560</v>
      </c>
      <c r="CB162" s="237">
        <v>142</v>
      </c>
      <c r="CC162" s="237">
        <v>525</v>
      </c>
      <c r="CD162" s="237">
        <v>37</v>
      </c>
      <c r="CE162" s="237">
        <v>1175</v>
      </c>
      <c r="CF162" s="237">
        <v>391</v>
      </c>
      <c r="CG162" s="237">
        <v>510</v>
      </c>
      <c r="CH162" s="237">
        <v>274</v>
      </c>
      <c r="CI162" s="237">
        <v>50</v>
      </c>
      <c r="CJ162" s="237">
        <v>36</v>
      </c>
      <c r="CK162" s="237">
        <v>1</v>
      </c>
      <c r="CL162" s="237">
        <v>10</v>
      </c>
      <c r="CM162" s="237">
        <v>2</v>
      </c>
      <c r="CN162" s="237">
        <v>14</v>
      </c>
      <c r="CO162" s="237">
        <v>0</v>
      </c>
      <c r="CP162" s="237">
        <v>128</v>
      </c>
      <c r="CQ162" s="237">
        <v>1364</v>
      </c>
      <c r="CR162" s="237">
        <v>619</v>
      </c>
      <c r="CS162" s="237">
        <v>745</v>
      </c>
      <c r="CT162" s="237">
        <v>1498</v>
      </c>
      <c r="CU162" s="237">
        <v>3776</v>
      </c>
      <c r="CV162" s="237">
        <v>1580</v>
      </c>
      <c r="CW162" s="237">
        <v>2196</v>
      </c>
      <c r="CX162" s="237">
        <v>2019</v>
      </c>
      <c r="CY162" s="237">
        <v>79</v>
      </c>
      <c r="CZ162" s="237">
        <v>1259</v>
      </c>
      <c r="DA162" s="237">
        <v>69</v>
      </c>
      <c r="DB162" s="237">
        <v>14</v>
      </c>
      <c r="DC162" s="237">
        <v>42</v>
      </c>
      <c r="DD162" s="237">
        <v>103</v>
      </c>
      <c r="DE162" s="237">
        <v>453</v>
      </c>
      <c r="DF162" s="237">
        <v>55</v>
      </c>
      <c r="DG162" s="237">
        <v>0</v>
      </c>
      <c r="DH162" s="237">
        <v>0</v>
      </c>
      <c r="DI162" s="237">
        <v>1079</v>
      </c>
      <c r="DJ162" s="237">
        <v>108</v>
      </c>
      <c r="DK162" s="237">
        <v>34</v>
      </c>
      <c r="DL162" s="237">
        <v>402</v>
      </c>
      <c r="DM162" s="237">
        <v>8</v>
      </c>
      <c r="DN162" s="237">
        <v>527</v>
      </c>
      <c r="DO162" s="237">
        <v>0</v>
      </c>
      <c r="DP162" s="237">
        <v>423</v>
      </c>
      <c r="DQ162" s="237">
        <v>368</v>
      </c>
      <c r="DR162" s="237">
        <v>55</v>
      </c>
      <c r="DS162" s="237">
        <v>2029</v>
      </c>
      <c r="DT162" s="237">
        <v>1626</v>
      </c>
      <c r="DU162" s="237">
        <v>17</v>
      </c>
      <c r="DV162" s="237">
        <v>267</v>
      </c>
      <c r="DW162" s="237">
        <v>119</v>
      </c>
      <c r="DX162" s="237">
        <v>42</v>
      </c>
      <c r="DY162" s="237">
        <v>5473</v>
      </c>
      <c r="DZ162" s="237">
        <v>1164</v>
      </c>
      <c r="EA162" s="237">
        <v>397</v>
      </c>
      <c r="EB162" s="237">
        <v>1200</v>
      </c>
      <c r="EC162" s="237">
        <v>2712</v>
      </c>
      <c r="ED162" s="237">
        <v>4179</v>
      </c>
      <c r="EE162" s="237">
        <v>1489</v>
      </c>
      <c r="EF162" s="237">
        <v>1158</v>
      </c>
      <c r="EG162" s="237">
        <v>351</v>
      </c>
      <c r="EH162" s="237">
        <v>798</v>
      </c>
      <c r="EI162" s="237">
        <v>383</v>
      </c>
      <c r="EJ162" s="237">
        <v>435</v>
      </c>
      <c r="EK162" s="237">
        <v>0</v>
      </c>
      <c r="EL162" s="104">
        <v>0</v>
      </c>
    </row>
    <row r="163" spans="1:142" s="224" customFormat="1">
      <c r="A163" s="235" t="s">
        <v>456</v>
      </c>
      <c r="B163" s="238" t="s">
        <v>457</v>
      </c>
      <c r="C163" s="245" t="s">
        <v>60</v>
      </c>
      <c r="D163" s="237">
        <v>105</v>
      </c>
      <c r="E163" s="237">
        <v>63</v>
      </c>
      <c r="F163" s="237">
        <v>17</v>
      </c>
      <c r="G163" s="237">
        <v>10</v>
      </c>
      <c r="H163" s="237">
        <v>4</v>
      </c>
      <c r="I163" s="237">
        <v>11</v>
      </c>
      <c r="J163" s="237">
        <v>0</v>
      </c>
      <c r="K163" s="237">
        <v>0</v>
      </c>
      <c r="L163" s="237">
        <v>0</v>
      </c>
      <c r="M163" s="237">
        <v>17712</v>
      </c>
      <c r="N163" s="237">
        <v>17628</v>
      </c>
      <c r="O163" s="237">
        <v>84</v>
      </c>
      <c r="P163" s="237">
        <v>0</v>
      </c>
      <c r="Q163" s="237">
        <v>0</v>
      </c>
      <c r="R163" s="237">
        <v>0</v>
      </c>
      <c r="S163" s="237">
        <v>0</v>
      </c>
      <c r="T163" s="237">
        <v>0</v>
      </c>
      <c r="U163" s="237">
        <v>47</v>
      </c>
      <c r="V163" s="237">
        <v>0</v>
      </c>
      <c r="W163" s="237">
        <v>0</v>
      </c>
      <c r="X163" s="237">
        <v>17</v>
      </c>
      <c r="Y163" s="237">
        <v>30</v>
      </c>
      <c r="Z163" s="237">
        <v>38</v>
      </c>
      <c r="AA163" s="237">
        <v>0</v>
      </c>
      <c r="AB163" s="237">
        <v>0</v>
      </c>
      <c r="AC163" s="237">
        <v>2</v>
      </c>
      <c r="AD163" s="237">
        <v>4</v>
      </c>
      <c r="AE163" s="237">
        <v>21</v>
      </c>
      <c r="AF163" s="237">
        <v>0</v>
      </c>
      <c r="AG163" s="237">
        <v>11</v>
      </c>
      <c r="AH163" s="237">
        <v>0</v>
      </c>
      <c r="AI163" s="237">
        <v>4</v>
      </c>
      <c r="AJ163" s="237">
        <v>4</v>
      </c>
      <c r="AK163" s="237">
        <v>0</v>
      </c>
      <c r="AL163" s="237">
        <v>8</v>
      </c>
      <c r="AM163" s="237">
        <v>2</v>
      </c>
      <c r="AN163" s="237">
        <v>6</v>
      </c>
      <c r="AO163" s="237">
        <v>11</v>
      </c>
      <c r="AP163" s="237">
        <v>0</v>
      </c>
      <c r="AQ163" s="237">
        <v>11</v>
      </c>
      <c r="AR163" s="237">
        <v>0</v>
      </c>
      <c r="AS163" s="237">
        <v>0</v>
      </c>
      <c r="AT163" s="237">
        <v>0</v>
      </c>
      <c r="AU163" s="237">
        <v>0</v>
      </c>
      <c r="AV163" s="237">
        <v>0</v>
      </c>
      <c r="AW163" s="237">
        <v>0</v>
      </c>
      <c r="AX163" s="237">
        <v>0</v>
      </c>
      <c r="AY163" s="237">
        <v>15</v>
      </c>
      <c r="AZ163" s="237">
        <v>15</v>
      </c>
      <c r="BA163" s="237">
        <v>0</v>
      </c>
      <c r="BB163" s="237">
        <v>12633</v>
      </c>
      <c r="BC163" s="237">
        <v>0</v>
      </c>
      <c r="BD163" s="237">
        <v>12633</v>
      </c>
      <c r="BE163" s="237">
        <v>2</v>
      </c>
      <c r="BF163" s="237">
        <v>4</v>
      </c>
      <c r="BG163" s="237">
        <v>69</v>
      </c>
      <c r="BH163" s="237">
        <v>6</v>
      </c>
      <c r="BI163" s="237">
        <v>2</v>
      </c>
      <c r="BJ163" s="237">
        <v>4</v>
      </c>
      <c r="BK163" s="237">
        <v>36</v>
      </c>
      <c r="BL163" s="237">
        <v>30</v>
      </c>
      <c r="BM163" s="237">
        <v>0</v>
      </c>
      <c r="BN163" s="237">
        <v>0</v>
      </c>
      <c r="BO163" s="237">
        <v>6</v>
      </c>
      <c r="BP163" s="237">
        <v>21</v>
      </c>
      <c r="BQ163" s="237">
        <v>19</v>
      </c>
      <c r="BR163" s="237">
        <v>2</v>
      </c>
      <c r="BS163" s="237">
        <v>92</v>
      </c>
      <c r="BT163" s="237">
        <v>27</v>
      </c>
      <c r="BU163" s="237">
        <v>10</v>
      </c>
      <c r="BV163" s="237">
        <v>51</v>
      </c>
      <c r="BW163" s="237">
        <v>4</v>
      </c>
      <c r="BX163" s="237">
        <v>0</v>
      </c>
      <c r="BY163" s="237">
        <v>0</v>
      </c>
      <c r="BZ163" s="237">
        <v>12</v>
      </c>
      <c r="CA163" s="237">
        <v>0</v>
      </c>
      <c r="CB163" s="237">
        <v>2</v>
      </c>
      <c r="CC163" s="237">
        <v>10</v>
      </c>
      <c r="CD163" s="237">
        <v>0</v>
      </c>
      <c r="CE163" s="237">
        <v>1476</v>
      </c>
      <c r="CF163" s="237">
        <v>965</v>
      </c>
      <c r="CG163" s="237">
        <v>285</v>
      </c>
      <c r="CH163" s="237">
        <v>226</v>
      </c>
      <c r="CI163" s="237">
        <v>80</v>
      </c>
      <c r="CJ163" s="237">
        <v>4</v>
      </c>
      <c r="CK163" s="237">
        <v>0</v>
      </c>
      <c r="CL163" s="237">
        <v>1</v>
      </c>
      <c r="CM163" s="237">
        <v>0</v>
      </c>
      <c r="CN163" s="237">
        <v>76</v>
      </c>
      <c r="CO163" s="237">
        <v>0</v>
      </c>
      <c r="CP163" s="237">
        <v>17</v>
      </c>
      <c r="CQ163" s="237">
        <v>19523</v>
      </c>
      <c r="CR163" s="237">
        <v>110</v>
      </c>
      <c r="CS163" s="237">
        <v>19413</v>
      </c>
      <c r="CT163" s="237">
        <v>25</v>
      </c>
      <c r="CU163" s="237">
        <v>2</v>
      </c>
      <c r="CV163" s="237">
        <v>0</v>
      </c>
      <c r="CW163" s="237">
        <v>2</v>
      </c>
      <c r="CX163" s="237">
        <v>19</v>
      </c>
      <c r="CY163" s="237">
        <v>13</v>
      </c>
      <c r="CZ163" s="237">
        <v>0</v>
      </c>
      <c r="DA163" s="237">
        <v>4</v>
      </c>
      <c r="DB163" s="237">
        <v>0</v>
      </c>
      <c r="DC163" s="237">
        <v>0</v>
      </c>
      <c r="DD163" s="237">
        <v>0</v>
      </c>
      <c r="DE163" s="237">
        <v>2</v>
      </c>
      <c r="DF163" s="237">
        <v>0</v>
      </c>
      <c r="DG163" s="237">
        <v>0</v>
      </c>
      <c r="DH163" s="237">
        <v>0</v>
      </c>
      <c r="DI163" s="237">
        <v>22</v>
      </c>
      <c r="DJ163" s="237">
        <v>12</v>
      </c>
      <c r="DK163" s="237">
        <v>0</v>
      </c>
      <c r="DL163" s="237">
        <v>4</v>
      </c>
      <c r="DM163" s="237">
        <v>2</v>
      </c>
      <c r="DN163" s="237">
        <v>4</v>
      </c>
      <c r="DO163" s="237">
        <v>0</v>
      </c>
      <c r="DP163" s="237">
        <v>550</v>
      </c>
      <c r="DQ163" s="237">
        <v>481</v>
      </c>
      <c r="DR163" s="237">
        <v>69</v>
      </c>
      <c r="DS163" s="237">
        <v>1828</v>
      </c>
      <c r="DT163" s="237">
        <v>1251</v>
      </c>
      <c r="DU163" s="237">
        <v>13</v>
      </c>
      <c r="DV163" s="237">
        <v>19</v>
      </c>
      <c r="DW163" s="237">
        <v>545</v>
      </c>
      <c r="DX163" s="237">
        <v>65</v>
      </c>
      <c r="DY163" s="237">
        <v>6</v>
      </c>
      <c r="DZ163" s="237">
        <v>0</v>
      </c>
      <c r="EA163" s="237">
        <v>0</v>
      </c>
      <c r="EB163" s="237">
        <v>0</v>
      </c>
      <c r="EC163" s="237">
        <v>6</v>
      </c>
      <c r="ED163" s="237">
        <v>48018</v>
      </c>
      <c r="EE163" s="237">
        <v>20854</v>
      </c>
      <c r="EF163" s="237">
        <v>26229</v>
      </c>
      <c r="EG163" s="237">
        <v>225</v>
      </c>
      <c r="EH163" s="237">
        <v>613</v>
      </c>
      <c r="EI163" s="237">
        <v>97</v>
      </c>
      <c r="EJ163" s="237">
        <v>0</v>
      </c>
      <c r="EK163" s="237">
        <v>0</v>
      </c>
      <c r="EL163" s="104">
        <v>0</v>
      </c>
    </row>
    <row r="164" spans="1:142" s="224" customFormat="1">
      <c r="A164" s="235" t="s">
        <v>458</v>
      </c>
      <c r="B164" s="238" t="s">
        <v>459</v>
      </c>
      <c r="C164" s="245" t="s">
        <v>60</v>
      </c>
      <c r="D164" s="237">
        <v>426</v>
      </c>
      <c r="E164" s="237">
        <v>73</v>
      </c>
      <c r="F164" s="237">
        <v>19</v>
      </c>
      <c r="G164" s="237">
        <v>34</v>
      </c>
      <c r="H164" s="237">
        <v>110</v>
      </c>
      <c r="I164" s="237">
        <v>190</v>
      </c>
      <c r="J164" s="237">
        <v>279</v>
      </c>
      <c r="K164" s="237">
        <v>10</v>
      </c>
      <c r="L164" s="237">
        <v>269</v>
      </c>
      <c r="M164" s="237">
        <v>6388</v>
      </c>
      <c r="N164" s="237">
        <v>5720</v>
      </c>
      <c r="O164" s="237">
        <v>573</v>
      </c>
      <c r="P164" s="237">
        <v>95</v>
      </c>
      <c r="Q164" s="237">
        <v>0</v>
      </c>
      <c r="R164" s="237">
        <v>5617</v>
      </c>
      <c r="S164" s="237">
        <v>2973</v>
      </c>
      <c r="T164" s="237">
        <v>2644</v>
      </c>
      <c r="U164" s="237">
        <v>4826</v>
      </c>
      <c r="V164" s="237">
        <v>1580</v>
      </c>
      <c r="W164" s="237">
        <v>2192</v>
      </c>
      <c r="X164" s="237">
        <v>171</v>
      </c>
      <c r="Y164" s="237">
        <v>883</v>
      </c>
      <c r="Z164" s="237">
        <v>506</v>
      </c>
      <c r="AA164" s="237">
        <v>13</v>
      </c>
      <c r="AB164" s="237">
        <v>74</v>
      </c>
      <c r="AC164" s="237">
        <v>28</v>
      </c>
      <c r="AD164" s="237">
        <v>71</v>
      </c>
      <c r="AE164" s="237">
        <v>9</v>
      </c>
      <c r="AF164" s="237">
        <v>10</v>
      </c>
      <c r="AG164" s="237">
        <v>167</v>
      </c>
      <c r="AH164" s="237">
        <v>134</v>
      </c>
      <c r="AI164" s="237">
        <v>72</v>
      </c>
      <c r="AJ164" s="237">
        <v>10</v>
      </c>
      <c r="AK164" s="237">
        <v>62</v>
      </c>
      <c r="AL164" s="237">
        <v>2661</v>
      </c>
      <c r="AM164" s="237">
        <v>2041</v>
      </c>
      <c r="AN164" s="237">
        <v>620</v>
      </c>
      <c r="AO164" s="237">
        <v>1892</v>
      </c>
      <c r="AP164" s="237">
        <v>171</v>
      </c>
      <c r="AQ164" s="237">
        <v>540</v>
      </c>
      <c r="AR164" s="237">
        <v>522</v>
      </c>
      <c r="AS164" s="237">
        <v>659</v>
      </c>
      <c r="AT164" s="237">
        <v>806</v>
      </c>
      <c r="AU164" s="237">
        <v>176</v>
      </c>
      <c r="AV164" s="237">
        <v>207</v>
      </c>
      <c r="AW164" s="237">
        <v>239</v>
      </c>
      <c r="AX164" s="237">
        <v>184</v>
      </c>
      <c r="AY164" s="237">
        <v>455</v>
      </c>
      <c r="AZ164" s="237">
        <v>59</v>
      </c>
      <c r="BA164" s="237">
        <v>396</v>
      </c>
      <c r="BB164" s="237">
        <v>5572</v>
      </c>
      <c r="BC164" s="237">
        <v>2133</v>
      </c>
      <c r="BD164" s="237">
        <v>3439</v>
      </c>
      <c r="BE164" s="237">
        <v>2668</v>
      </c>
      <c r="BF164" s="237">
        <v>2408</v>
      </c>
      <c r="BG164" s="237">
        <v>1652</v>
      </c>
      <c r="BH164" s="237">
        <v>1270</v>
      </c>
      <c r="BI164" s="237">
        <v>483</v>
      </c>
      <c r="BJ164" s="237">
        <v>787</v>
      </c>
      <c r="BK164" s="237">
        <v>1732</v>
      </c>
      <c r="BL164" s="237">
        <v>1178</v>
      </c>
      <c r="BM164" s="237">
        <v>104</v>
      </c>
      <c r="BN164" s="237">
        <v>263</v>
      </c>
      <c r="BO164" s="237">
        <v>187</v>
      </c>
      <c r="BP164" s="237">
        <v>1045</v>
      </c>
      <c r="BQ164" s="237">
        <v>513</v>
      </c>
      <c r="BR164" s="237">
        <v>532</v>
      </c>
      <c r="BS164" s="237">
        <v>2509</v>
      </c>
      <c r="BT164" s="237">
        <v>671</v>
      </c>
      <c r="BU164" s="237">
        <v>161</v>
      </c>
      <c r="BV164" s="237">
        <v>1173</v>
      </c>
      <c r="BW164" s="237">
        <v>303</v>
      </c>
      <c r="BX164" s="237">
        <v>201</v>
      </c>
      <c r="BY164" s="237">
        <v>103</v>
      </c>
      <c r="BZ164" s="237">
        <v>5850</v>
      </c>
      <c r="CA164" s="237">
        <v>2925</v>
      </c>
      <c r="CB164" s="237">
        <v>660</v>
      </c>
      <c r="CC164" s="237">
        <v>2100</v>
      </c>
      <c r="CD164" s="237">
        <v>165</v>
      </c>
      <c r="CE164" s="237">
        <v>2689</v>
      </c>
      <c r="CF164" s="237">
        <v>895</v>
      </c>
      <c r="CG164" s="237">
        <v>1166</v>
      </c>
      <c r="CH164" s="237">
        <v>628</v>
      </c>
      <c r="CI164" s="237">
        <v>225</v>
      </c>
      <c r="CJ164" s="237">
        <v>166</v>
      </c>
      <c r="CK164" s="237">
        <v>6</v>
      </c>
      <c r="CL164" s="237">
        <v>48</v>
      </c>
      <c r="CM164" s="237">
        <v>7</v>
      </c>
      <c r="CN164" s="237">
        <v>59</v>
      </c>
      <c r="CO164" s="237">
        <v>0</v>
      </c>
      <c r="CP164" s="237">
        <v>542</v>
      </c>
      <c r="CQ164" s="237">
        <v>15672</v>
      </c>
      <c r="CR164" s="237">
        <v>2857</v>
      </c>
      <c r="CS164" s="237">
        <v>12815</v>
      </c>
      <c r="CT164" s="237">
        <v>2867</v>
      </c>
      <c r="CU164" s="237">
        <v>4723</v>
      </c>
      <c r="CV164" s="237">
        <v>1957</v>
      </c>
      <c r="CW164" s="237">
        <v>2766</v>
      </c>
      <c r="CX164" s="237">
        <v>8879</v>
      </c>
      <c r="CY164" s="237">
        <v>1984</v>
      </c>
      <c r="CZ164" s="237">
        <v>1350</v>
      </c>
      <c r="DA164" s="237">
        <v>2934</v>
      </c>
      <c r="DB164" s="237">
        <v>683</v>
      </c>
      <c r="DC164" s="237">
        <v>434</v>
      </c>
      <c r="DD164" s="237">
        <v>470</v>
      </c>
      <c r="DE164" s="237">
        <v>1024</v>
      </c>
      <c r="DF164" s="237">
        <v>0</v>
      </c>
      <c r="DG164" s="237">
        <v>85</v>
      </c>
      <c r="DH164" s="237">
        <v>0</v>
      </c>
      <c r="DI164" s="237">
        <v>3850</v>
      </c>
      <c r="DJ164" s="237">
        <v>398</v>
      </c>
      <c r="DK164" s="237">
        <v>354</v>
      </c>
      <c r="DL164" s="237">
        <v>1075</v>
      </c>
      <c r="DM164" s="237">
        <v>36</v>
      </c>
      <c r="DN164" s="237">
        <v>1987</v>
      </c>
      <c r="DO164" s="237">
        <v>0</v>
      </c>
      <c r="DP164" s="237">
        <v>3849</v>
      </c>
      <c r="DQ164" s="237">
        <v>2880</v>
      </c>
      <c r="DR164" s="237">
        <v>969</v>
      </c>
      <c r="DS164" s="237">
        <v>8353</v>
      </c>
      <c r="DT164" s="237">
        <v>5618</v>
      </c>
      <c r="DU164" s="237">
        <v>80</v>
      </c>
      <c r="DV164" s="237">
        <v>1224</v>
      </c>
      <c r="DW164" s="237">
        <v>1431</v>
      </c>
      <c r="DX164" s="237">
        <v>189</v>
      </c>
      <c r="DY164" s="237">
        <v>25752</v>
      </c>
      <c r="DZ164" s="237">
        <v>6985</v>
      </c>
      <c r="EA164" s="237">
        <v>2282</v>
      </c>
      <c r="EB164" s="237">
        <v>5510</v>
      </c>
      <c r="EC164" s="237">
        <v>10975</v>
      </c>
      <c r="ED164" s="237">
        <v>17098</v>
      </c>
      <c r="EE164" s="237">
        <v>5733</v>
      </c>
      <c r="EF164" s="237">
        <v>4324</v>
      </c>
      <c r="EG164" s="237">
        <v>1606</v>
      </c>
      <c r="EH164" s="237">
        <v>3668</v>
      </c>
      <c r="EI164" s="237">
        <v>1767</v>
      </c>
      <c r="EJ164" s="237">
        <v>805</v>
      </c>
      <c r="EK164" s="237">
        <v>0</v>
      </c>
      <c r="EL164" s="104">
        <v>0</v>
      </c>
    </row>
    <row r="165" spans="1:142" s="224" customFormat="1">
      <c r="A165" s="235" t="s">
        <v>460</v>
      </c>
      <c r="B165" s="238" t="s">
        <v>461</v>
      </c>
      <c r="C165" s="245" t="s">
        <v>60</v>
      </c>
      <c r="D165" s="237">
        <v>458</v>
      </c>
      <c r="E165" s="237">
        <v>77</v>
      </c>
      <c r="F165" s="237">
        <v>20</v>
      </c>
      <c r="G165" s="237">
        <v>37</v>
      </c>
      <c r="H165" s="237">
        <v>120</v>
      </c>
      <c r="I165" s="237">
        <v>204</v>
      </c>
      <c r="J165" s="237">
        <v>296</v>
      </c>
      <c r="K165" s="237">
        <v>9</v>
      </c>
      <c r="L165" s="237">
        <v>287</v>
      </c>
      <c r="M165" s="237">
        <v>6390</v>
      </c>
      <c r="N165" s="237">
        <v>5588</v>
      </c>
      <c r="O165" s="237">
        <v>613</v>
      </c>
      <c r="P165" s="237">
        <v>189</v>
      </c>
      <c r="Q165" s="237">
        <v>0</v>
      </c>
      <c r="R165" s="237">
        <v>5827</v>
      </c>
      <c r="S165" s="237">
        <v>3018</v>
      </c>
      <c r="T165" s="237">
        <v>2809</v>
      </c>
      <c r="U165" s="237">
        <v>5145</v>
      </c>
      <c r="V165" s="237">
        <v>1683</v>
      </c>
      <c r="W165" s="237">
        <v>2338</v>
      </c>
      <c r="X165" s="237">
        <v>184</v>
      </c>
      <c r="Y165" s="237">
        <v>940</v>
      </c>
      <c r="Z165" s="237">
        <v>541</v>
      </c>
      <c r="AA165" s="237">
        <v>13</v>
      </c>
      <c r="AB165" s="237">
        <v>77</v>
      </c>
      <c r="AC165" s="237">
        <v>31</v>
      </c>
      <c r="AD165" s="237">
        <v>77</v>
      </c>
      <c r="AE165" s="237">
        <v>9</v>
      </c>
      <c r="AF165" s="237">
        <v>11</v>
      </c>
      <c r="AG165" s="237">
        <v>180</v>
      </c>
      <c r="AH165" s="237">
        <v>143</v>
      </c>
      <c r="AI165" s="237">
        <v>77</v>
      </c>
      <c r="AJ165" s="237">
        <v>9</v>
      </c>
      <c r="AK165" s="237">
        <v>68</v>
      </c>
      <c r="AL165" s="237">
        <v>2833</v>
      </c>
      <c r="AM165" s="237">
        <v>2176</v>
      </c>
      <c r="AN165" s="237">
        <v>657</v>
      </c>
      <c r="AO165" s="237">
        <v>2020</v>
      </c>
      <c r="AP165" s="237">
        <v>184</v>
      </c>
      <c r="AQ165" s="237">
        <v>576</v>
      </c>
      <c r="AR165" s="237">
        <v>561</v>
      </c>
      <c r="AS165" s="237">
        <v>699</v>
      </c>
      <c r="AT165" s="237">
        <v>776</v>
      </c>
      <c r="AU165" s="237">
        <v>189</v>
      </c>
      <c r="AV165" s="237">
        <v>178</v>
      </c>
      <c r="AW165" s="237">
        <v>210</v>
      </c>
      <c r="AX165" s="237">
        <v>199</v>
      </c>
      <c r="AY165" s="237">
        <v>487</v>
      </c>
      <c r="AZ165" s="237">
        <v>64</v>
      </c>
      <c r="BA165" s="237">
        <v>423</v>
      </c>
      <c r="BB165" s="237">
        <v>5942</v>
      </c>
      <c r="BC165" s="237">
        <v>2274</v>
      </c>
      <c r="BD165" s="237">
        <v>3668</v>
      </c>
      <c r="BE165" s="237">
        <v>2844</v>
      </c>
      <c r="BF165" s="237">
        <v>2566</v>
      </c>
      <c r="BG165" s="237">
        <v>1764</v>
      </c>
      <c r="BH165" s="237">
        <v>1356</v>
      </c>
      <c r="BI165" s="237">
        <v>515</v>
      </c>
      <c r="BJ165" s="237">
        <v>841</v>
      </c>
      <c r="BK165" s="237">
        <v>1847</v>
      </c>
      <c r="BL165" s="237">
        <v>1256</v>
      </c>
      <c r="BM165" s="237">
        <v>112</v>
      </c>
      <c r="BN165" s="237">
        <v>280</v>
      </c>
      <c r="BO165" s="237">
        <v>199</v>
      </c>
      <c r="BP165" s="237">
        <v>1114</v>
      </c>
      <c r="BQ165" s="237">
        <v>544</v>
      </c>
      <c r="BR165" s="237">
        <v>570</v>
      </c>
      <c r="BS165" s="237">
        <v>2068</v>
      </c>
      <c r="BT165" s="237">
        <v>513</v>
      </c>
      <c r="BU165" s="237">
        <v>127</v>
      </c>
      <c r="BV165" s="237">
        <v>929</v>
      </c>
      <c r="BW165" s="237">
        <v>324</v>
      </c>
      <c r="BX165" s="237">
        <v>175</v>
      </c>
      <c r="BY165" s="237">
        <v>62</v>
      </c>
      <c r="BZ165" s="237">
        <v>6292</v>
      </c>
      <c r="CA165" s="237">
        <v>2989</v>
      </c>
      <c r="CB165" s="237">
        <v>699</v>
      </c>
      <c r="CC165" s="237">
        <v>2560</v>
      </c>
      <c r="CD165" s="237">
        <v>44</v>
      </c>
      <c r="CE165" s="237">
        <v>2831</v>
      </c>
      <c r="CF165" s="237">
        <v>918</v>
      </c>
      <c r="CG165" s="237">
        <v>1245</v>
      </c>
      <c r="CH165" s="237">
        <v>668</v>
      </c>
      <c r="CI165" s="237">
        <v>240</v>
      </c>
      <c r="CJ165" s="237">
        <v>174</v>
      </c>
      <c r="CK165" s="237">
        <v>6</v>
      </c>
      <c r="CL165" s="237">
        <v>50</v>
      </c>
      <c r="CM165" s="237">
        <v>7</v>
      </c>
      <c r="CN165" s="237">
        <v>66</v>
      </c>
      <c r="CO165" s="237">
        <v>0</v>
      </c>
      <c r="CP165" s="237">
        <v>242</v>
      </c>
      <c r="CQ165" s="237">
        <v>6090</v>
      </c>
      <c r="CR165" s="237">
        <v>2728</v>
      </c>
      <c r="CS165" s="237">
        <v>3362</v>
      </c>
      <c r="CT165" s="237">
        <v>8188</v>
      </c>
      <c r="CU165" s="237">
        <v>18490</v>
      </c>
      <c r="CV165" s="237">
        <v>7733</v>
      </c>
      <c r="CW165" s="237">
        <v>10757</v>
      </c>
      <c r="CX165" s="237">
        <v>9270</v>
      </c>
      <c r="CY165" s="237">
        <v>380</v>
      </c>
      <c r="CZ165" s="237">
        <v>6094</v>
      </c>
      <c r="DA165" s="237">
        <v>340</v>
      </c>
      <c r="DB165" s="237">
        <v>68</v>
      </c>
      <c r="DC165" s="237">
        <v>210</v>
      </c>
      <c r="DD165" s="237">
        <v>500</v>
      </c>
      <c r="DE165" s="237">
        <v>1678</v>
      </c>
      <c r="DF165" s="237">
        <v>0</v>
      </c>
      <c r="DG165" s="237">
        <v>1</v>
      </c>
      <c r="DH165" s="237">
        <v>0</v>
      </c>
      <c r="DI165" s="237">
        <v>5110</v>
      </c>
      <c r="DJ165" s="237">
        <v>611</v>
      </c>
      <c r="DK165" s="237">
        <v>161</v>
      </c>
      <c r="DL165" s="237">
        <v>1966</v>
      </c>
      <c r="DM165" s="237">
        <v>40</v>
      </c>
      <c r="DN165" s="237">
        <v>2332</v>
      </c>
      <c r="DO165" s="237">
        <v>0</v>
      </c>
      <c r="DP165" s="237">
        <v>3478</v>
      </c>
      <c r="DQ165" s="237">
        <v>3055</v>
      </c>
      <c r="DR165" s="237">
        <v>423</v>
      </c>
      <c r="DS165" s="237">
        <v>10927</v>
      </c>
      <c r="DT165" s="237">
        <v>7976</v>
      </c>
      <c r="DU165" s="237">
        <v>85</v>
      </c>
      <c r="DV165" s="237">
        <v>1308</v>
      </c>
      <c r="DW165" s="237">
        <v>1558</v>
      </c>
      <c r="DX165" s="237">
        <v>202</v>
      </c>
      <c r="DY165" s="237">
        <v>29300</v>
      </c>
      <c r="DZ165" s="237">
        <v>7432</v>
      </c>
      <c r="EA165" s="237">
        <v>1942</v>
      </c>
      <c r="EB165" s="237">
        <v>5875</v>
      </c>
      <c r="EC165" s="237">
        <v>14051</v>
      </c>
      <c r="ED165" s="237">
        <v>19772</v>
      </c>
      <c r="EE165" s="237">
        <v>6594</v>
      </c>
      <c r="EF165" s="237">
        <v>5676</v>
      </c>
      <c r="EG165" s="237">
        <v>1711</v>
      </c>
      <c r="EH165" s="237">
        <v>3911</v>
      </c>
      <c r="EI165" s="237">
        <v>1880</v>
      </c>
      <c r="EJ165" s="237">
        <v>699</v>
      </c>
      <c r="EK165" s="237">
        <v>0</v>
      </c>
      <c r="EL165" s="104">
        <v>0</v>
      </c>
    </row>
    <row r="166" spans="1:142" s="224" customFormat="1">
      <c r="A166" s="235" t="s">
        <v>462</v>
      </c>
      <c r="B166" s="238" t="s">
        <v>463</v>
      </c>
      <c r="C166" s="245" t="s">
        <v>61</v>
      </c>
      <c r="D166" s="237">
        <v>205</v>
      </c>
      <c r="E166" s="237">
        <v>124</v>
      </c>
      <c r="F166" s="237">
        <v>32</v>
      </c>
      <c r="G166" s="237">
        <v>13</v>
      </c>
      <c r="H166" s="237">
        <v>8</v>
      </c>
      <c r="I166" s="237">
        <v>28</v>
      </c>
      <c r="J166" s="237">
        <v>7</v>
      </c>
      <c r="K166" s="237">
        <v>0</v>
      </c>
      <c r="L166" s="237">
        <v>7</v>
      </c>
      <c r="M166" s="237">
        <v>3537</v>
      </c>
      <c r="N166" s="237">
        <v>2999</v>
      </c>
      <c r="O166" s="237">
        <v>398</v>
      </c>
      <c r="P166" s="237">
        <v>140</v>
      </c>
      <c r="Q166" s="237">
        <v>0</v>
      </c>
      <c r="R166" s="237">
        <v>1138</v>
      </c>
      <c r="S166" s="237">
        <v>854</v>
      </c>
      <c r="T166" s="237">
        <v>284</v>
      </c>
      <c r="U166" s="237">
        <v>7482</v>
      </c>
      <c r="V166" s="237">
        <v>37</v>
      </c>
      <c r="W166" s="237">
        <v>0</v>
      </c>
      <c r="X166" s="237">
        <v>7431</v>
      </c>
      <c r="Y166" s="237">
        <v>14</v>
      </c>
      <c r="Z166" s="237">
        <v>17297</v>
      </c>
      <c r="AA166" s="237">
        <v>21</v>
      </c>
      <c r="AB166" s="237">
        <v>2400</v>
      </c>
      <c r="AC166" s="237">
        <v>548</v>
      </c>
      <c r="AD166" s="237">
        <v>1482</v>
      </c>
      <c r="AE166" s="237">
        <v>1859</v>
      </c>
      <c r="AF166" s="237">
        <v>882</v>
      </c>
      <c r="AG166" s="237">
        <v>790</v>
      </c>
      <c r="AH166" s="237">
        <v>9315</v>
      </c>
      <c r="AI166" s="237">
        <v>2548</v>
      </c>
      <c r="AJ166" s="237">
        <v>2544</v>
      </c>
      <c r="AK166" s="237">
        <v>4</v>
      </c>
      <c r="AL166" s="237">
        <v>133</v>
      </c>
      <c r="AM166" s="237">
        <v>37</v>
      </c>
      <c r="AN166" s="237">
        <v>96</v>
      </c>
      <c r="AO166" s="237">
        <v>3255</v>
      </c>
      <c r="AP166" s="237">
        <v>254</v>
      </c>
      <c r="AQ166" s="237">
        <v>2975</v>
      </c>
      <c r="AR166" s="237">
        <v>10</v>
      </c>
      <c r="AS166" s="237">
        <v>16</v>
      </c>
      <c r="AT166" s="237">
        <v>5329</v>
      </c>
      <c r="AU166" s="237">
        <v>220</v>
      </c>
      <c r="AV166" s="237">
        <v>5109</v>
      </c>
      <c r="AW166" s="237">
        <v>0</v>
      </c>
      <c r="AX166" s="237">
        <v>0</v>
      </c>
      <c r="AY166" s="237">
        <v>4929</v>
      </c>
      <c r="AZ166" s="237">
        <v>2800</v>
      </c>
      <c r="BA166" s="237">
        <v>2129</v>
      </c>
      <c r="BB166" s="237">
        <v>52</v>
      </c>
      <c r="BC166" s="237">
        <v>24</v>
      </c>
      <c r="BD166" s="237">
        <v>28</v>
      </c>
      <c r="BE166" s="237">
        <v>121</v>
      </c>
      <c r="BF166" s="237">
        <v>27</v>
      </c>
      <c r="BG166" s="237">
        <v>126</v>
      </c>
      <c r="BH166" s="237">
        <v>133</v>
      </c>
      <c r="BI166" s="237">
        <v>31</v>
      </c>
      <c r="BJ166" s="237">
        <v>102</v>
      </c>
      <c r="BK166" s="237">
        <v>171</v>
      </c>
      <c r="BL166" s="237">
        <v>13</v>
      </c>
      <c r="BM166" s="237">
        <v>11</v>
      </c>
      <c r="BN166" s="237">
        <v>16</v>
      </c>
      <c r="BO166" s="237">
        <v>131</v>
      </c>
      <c r="BP166" s="237">
        <v>72</v>
      </c>
      <c r="BQ166" s="237">
        <v>28</v>
      </c>
      <c r="BR166" s="237">
        <v>44</v>
      </c>
      <c r="BS166" s="237">
        <v>1647</v>
      </c>
      <c r="BT166" s="237">
        <v>484</v>
      </c>
      <c r="BU166" s="237">
        <v>123</v>
      </c>
      <c r="BV166" s="237">
        <v>892</v>
      </c>
      <c r="BW166" s="237">
        <v>145</v>
      </c>
      <c r="BX166" s="237">
        <v>3</v>
      </c>
      <c r="BY166" s="237">
        <v>0</v>
      </c>
      <c r="BZ166" s="237">
        <v>282</v>
      </c>
      <c r="CA166" s="237">
        <v>85</v>
      </c>
      <c r="CB166" s="237">
        <v>1</v>
      </c>
      <c r="CC166" s="237">
        <v>196</v>
      </c>
      <c r="CD166" s="237">
        <v>0</v>
      </c>
      <c r="CE166" s="237">
        <v>74</v>
      </c>
      <c r="CF166" s="237">
        <v>37</v>
      </c>
      <c r="CG166" s="237">
        <v>0</v>
      </c>
      <c r="CH166" s="237">
        <v>37</v>
      </c>
      <c r="CI166" s="237">
        <v>85645</v>
      </c>
      <c r="CJ166" s="237">
        <v>85397</v>
      </c>
      <c r="CK166" s="237">
        <v>0</v>
      </c>
      <c r="CL166" s="237">
        <v>0</v>
      </c>
      <c r="CM166" s="237">
        <v>5649</v>
      </c>
      <c r="CN166" s="237">
        <v>248</v>
      </c>
      <c r="CO166" s="237">
        <v>0</v>
      </c>
      <c r="CP166" s="237">
        <v>203</v>
      </c>
      <c r="CQ166" s="237">
        <v>53</v>
      </c>
      <c r="CR166" s="237">
        <v>28</v>
      </c>
      <c r="CS166" s="237">
        <v>25</v>
      </c>
      <c r="CT166" s="237">
        <v>0</v>
      </c>
      <c r="CU166" s="237">
        <v>61</v>
      </c>
      <c r="CV166" s="237">
        <v>61</v>
      </c>
      <c r="CW166" s="237">
        <v>0</v>
      </c>
      <c r="CX166" s="237">
        <v>112</v>
      </c>
      <c r="CY166" s="237">
        <v>12</v>
      </c>
      <c r="CZ166" s="237">
        <v>0</v>
      </c>
      <c r="DA166" s="237">
        <v>0</v>
      </c>
      <c r="DB166" s="237">
        <v>0</v>
      </c>
      <c r="DC166" s="237">
        <v>0</v>
      </c>
      <c r="DD166" s="237">
        <v>0</v>
      </c>
      <c r="DE166" s="237">
        <v>100</v>
      </c>
      <c r="DF166" s="237">
        <v>0</v>
      </c>
      <c r="DG166" s="237">
        <v>3</v>
      </c>
      <c r="DH166" s="237">
        <v>0</v>
      </c>
      <c r="DI166" s="237">
        <v>41</v>
      </c>
      <c r="DJ166" s="237">
        <v>0</v>
      </c>
      <c r="DK166" s="237">
        <v>0</v>
      </c>
      <c r="DL166" s="237">
        <v>0</v>
      </c>
      <c r="DM166" s="237">
        <v>0</v>
      </c>
      <c r="DN166" s="237">
        <v>41</v>
      </c>
      <c r="DO166" s="237">
        <v>0</v>
      </c>
      <c r="DP166" s="237">
        <v>1383</v>
      </c>
      <c r="DQ166" s="237">
        <v>330</v>
      </c>
      <c r="DR166" s="237">
        <v>1053</v>
      </c>
      <c r="DS166" s="237">
        <v>3388</v>
      </c>
      <c r="DT166" s="237">
        <v>3305</v>
      </c>
      <c r="DU166" s="237">
        <v>32</v>
      </c>
      <c r="DV166" s="237">
        <v>41</v>
      </c>
      <c r="DW166" s="237">
        <v>10</v>
      </c>
      <c r="DX166" s="237">
        <v>478</v>
      </c>
      <c r="DY166" s="237">
        <v>1177</v>
      </c>
      <c r="DZ166" s="237">
        <v>605</v>
      </c>
      <c r="EA166" s="237">
        <v>0</v>
      </c>
      <c r="EB166" s="237">
        <v>0</v>
      </c>
      <c r="EC166" s="237">
        <v>572</v>
      </c>
      <c r="ED166" s="237">
        <v>963</v>
      </c>
      <c r="EE166" s="237">
        <v>25</v>
      </c>
      <c r="EF166" s="237">
        <v>189</v>
      </c>
      <c r="EG166" s="237">
        <v>449</v>
      </c>
      <c r="EH166" s="237">
        <v>146</v>
      </c>
      <c r="EI166" s="237">
        <v>154</v>
      </c>
      <c r="EJ166" s="237">
        <v>1074</v>
      </c>
      <c r="EK166" s="237">
        <v>0</v>
      </c>
      <c r="EL166" s="104">
        <v>0</v>
      </c>
    </row>
    <row r="167" spans="1:142" s="224" customFormat="1">
      <c r="A167" s="235" t="s">
        <v>464</v>
      </c>
      <c r="B167" s="238" t="s">
        <v>465</v>
      </c>
      <c r="C167" s="245" t="s">
        <v>61</v>
      </c>
      <c r="D167" s="237">
        <v>1</v>
      </c>
      <c r="E167" s="237">
        <v>0</v>
      </c>
      <c r="F167" s="237">
        <v>0</v>
      </c>
      <c r="G167" s="237">
        <v>0</v>
      </c>
      <c r="H167" s="237">
        <v>1</v>
      </c>
      <c r="I167" s="237">
        <v>0</v>
      </c>
      <c r="J167" s="237">
        <v>0</v>
      </c>
      <c r="K167" s="237">
        <v>0</v>
      </c>
      <c r="L167" s="237">
        <v>0</v>
      </c>
      <c r="M167" s="237">
        <v>0</v>
      </c>
      <c r="N167" s="237">
        <v>0</v>
      </c>
      <c r="O167" s="237">
        <v>0</v>
      </c>
      <c r="P167" s="237">
        <v>0</v>
      </c>
      <c r="Q167" s="237">
        <v>0</v>
      </c>
      <c r="R167" s="237">
        <v>0</v>
      </c>
      <c r="S167" s="237">
        <v>0</v>
      </c>
      <c r="T167" s="237">
        <v>0</v>
      </c>
      <c r="U167" s="237">
        <v>960</v>
      </c>
      <c r="V167" s="237">
        <v>0</v>
      </c>
      <c r="W167" s="237">
        <v>0</v>
      </c>
      <c r="X167" s="237">
        <v>948</v>
      </c>
      <c r="Y167" s="237">
        <v>12</v>
      </c>
      <c r="Z167" s="237">
        <v>413</v>
      </c>
      <c r="AA167" s="237">
        <v>0</v>
      </c>
      <c r="AB167" s="237">
        <v>0</v>
      </c>
      <c r="AC167" s="237">
        <v>150</v>
      </c>
      <c r="AD167" s="237">
        <v>263</v>
      </c>
      <c r="AE167" s="237">
        <v>0</v>
      </c>
      <c r="AF167" s="237">
        <v>0</v>
      </c>
      <c r="AG167" s="237">
        <v>0</v>
      </c>
      <c r="AH167" s="237">
        <v>0</v>
      </c>
      <c r="AI167" s="237">
        <v>1925</v>
      </c>
      <c r="AJ167" s="237">
        <v>666</v>
      </c>
      <c r="AK167" s="237">
        <v>1259</v>
      </c>
      <c r="AL167" s="237">
        <v>5748</v>
      </c>
      <c r="AM167" s="237">
        <v>0</v>
      </c>
      <c r="AN167" s="237">
        <v>5748</v>
      </c>
      <c r="AO167" s="237">
        <v>0</v>
      </c>
      <c r="AP167" s="237">
        <v>0</v>
      </c>
      <c r="AQ167" s="237">
        <v>0</v>
      </c>
      <c r="AR167" s="237">
        <v>0</v>
      </c>
      <c r="AS167" s="237">
        <v>0</v>
      </c>
      <c r="AT167" s="237">
        <v>2335</v>
      </c>
      <c r="AU167" s="237">
        <v>2333</v>
      </c>
      <c r="AV167" s="237">
        <v>2</v>
      </c>
      <c r="AW167" s="237">
        <v>0</v>
      </c>
      <c r="AX167" s="237">
        <v>0</v>
      </c>
      <c r="AY167" s="237">
        <v>0</v>
      </c>
      <c r="AZ167" s="237">
        <v>0</v>
      </c>
      <c r="BA167" s="237">
        <v>0</v>
      </c>
      <c r="BB167" s="237">
        <v>0</v>
      </c>
      <c r="BC167" s="237">
        <v>0</v>
      </c>
      <c r="BD167" s="237">
        <v>0</v>
      </c>
      <c r="BE167" s="237">
        <v>99</v>
      </c>
      <c r="BF167" s="237">
        <v>0</v>
      </c>
      <c r="BG167" s="237">
        <v>0</v>
      </c>
      <c r="BH167" s="237">
        <v>0</v>
      </c>
      <c r="BI167" s="237">
        <v>0</v>
      </c>
      <c r="BJ167" s="237">
        <v>0</v>
      </c>
      <c r="BK167" s="237">
        <v>122</v>
      </c>
      <c r="BL167" s="237">
        <v>122</v>
      </c>
      <c r="BM167" s="237">
        <v>0</v>
      </c>
      <c r="BN167" s="237">
        <v>0</v>
      </c>
      <c r="BO167" s="237">
        <v>0</v>
      </c>
      <c r="BP167" s="237">
        <v>0</v>
      </c>
      <c r="BQ167" s="237">
        <v>0</v>
      </c>
      <c r="BR167" s="237">
        <v>0</v>
      </c>
      <c r="BS167" s="237">
        <v>0</v>
      </c>
      <c r="BT167" s="237">
        <v>0</v>
      </c>
      <c r="BU167" s="237">
        <v>0</v>
      </c>
      <c r="BV167" s="237">
        <v>0</v>
      </c>
      <c r="BW167" s="237">
        <v>0</v>
      </c>
      <c r="BX167" s="237">
        <v>0</v>
      </c>
      <c r="BY167" s="237">
        <v>0</v>
      </c>
      <c r="BZ167" s="237">
        <v>0</v>
      </c>
      <c r="CA167" s="237">
        <v>0</v>
      </c>
      <c r="CB167" s="237">
        <v>0</v>
      </c>
      <c r="CC167" s="237">
        <v>0</v>
      </c>
      <c r="CD167" s="237">
        <v>0</v>
      </c>
      <c r="CE167" s="237">
        <v>0</v>
      </c>
      <c r="CF167" s="237">
        <v>0</v>
      </c>
      <c r="CG167" s="237">
        <v>0</v>
      </c>
      <c r="CH167" s="237">
        <v>0</v>
      </c>
      <c r="CI167" s="237">
        <v>385658</v>
      </c>
      <c r="CJ167" s="237">
        <v>385624</v>
      </c>
      <c r="CK167" s="237">
        <v>0</v>
      </c>
      <c r="CL167" s="237">
        <v>0</v>
      </c>
      <c r="CM167" s="237">
        <v>36714</v>
      </c>
      <c r="CN167" s="237">
        <v>34</v>
      </c>
      <c r="CO167" s="237">
        <v>0</v>
      </c>
      <c r="CP167" s="237">
        <v>1360</v>
      </c>
      <c r="CQ167" s="237">
        <v>0</v>
      </c>
      <c r="CR167" s="237">
        <v>0</v>
      </c>
      <c r="CS167" s="237">
        <v>0</v>
      </c>
      <c r="CT167" s="237">
        <v>0</v>
      </c>
      <c r="CU167" s="237">
        <v>0</v>
      </c>
      <c r="CV167" s="237">
        <v>0</v>
      </c>
      <c r="CW167" s="237">
        <v>0</v>
      </c>
      <c r="CX167" s="237">
        <v>11</v>
      </c>
      <c r="CY167" s="237">
        <v>0</v>
      </c>
      <c r="CZ167" s="237">
        <v>0</v>
      </c>
      <c r="DA167" s="237">
        <v>0</v>
      </c>
      <c r="DB167" s="237">
        <v>0</v>
      </c>
      <c r="DC167" s="237">
        <v>0</v>
      </c>
      <c r="DD167" s="237">
        <v>2</v>
      </c>
      <c r="DE167" s="237">
        <v>9</v>
      </c>
      <c r="DF167" s="237">
        <v>0</v>
      </c>
      <c r="DG167" s="237">
        <v>0</v>
      </c>
      <c r="DH167" s="237">
        <v>0</v>
      </c>
      <c r="DI167" s="237">
        <v>0</v>
      </c>
      <c r="DJ167" s="237">
        <v>0</v>
      </c>
      <c r="DK167" s="237">
        <v>0</v>
      </c>
      <c r="DL167" s="237">
        <v>0</v>
      </c>
      <c r="DM167" s="237">
        <v>0</v>
      </c>
      <c r="DN167" s="237">
        <v>0</v>
      </c>
      <c r="DO167" s="237">
        <v>0</v>
      </c>
      <c r="DP167" s="237">
        <v>3</v>
      </c>
      <c r="DQ167" s="237">
        <v>0</v>
      </c>
      <c r="DR167" s="237">
        <v>3</v>
      </c>
      <c r="DS167" s="237">
        <v>18</v>
      </c>
      <c r="DT167" s="237">
        <v>18</v>
      </c>
      <c r="DU167" s="237">
        <v>0</v>
      </c>
      <c r="DV167" s="237">
        <v>0</v>
      </c>
      <c r="DW167" s="237">
        <v>0</v>
      </c>
      <c r="DX167" s="237">
        <v>0</v>
      </c>
      <c r="DY167" s="237">
        <v>0</v>
      </c>
      <c r="DZ167" s="237">
        <v>0</v>
      </c>
      <c r="EA167" s="237">
        <v>0</v>
      </c>
      <c r="EB167" s="237">
        <v>0</v>
      </c>
      <c r="EC167" s="237">
        <v>0</v>
      </c>
      <c r="ED167" s="237">
        <v>0</v>
      </c>
      <c r="EE167" s="237">
        <v>0</v>
      </c>
      <c r="EF167" s="237">
        <v>0</v>
      </c>
      <c r="EG167" s="237">
        <v>0</v>
      </c>
      <c r="EH167" s="237">
        <v>0</v>
      </c>
      <c r="EI167" s="237">
        <v>0</v>
      </c>
      <c r="EJ167" s="237">
        <v>0</v>
      </c>
      <c r="EK167" s="237">
        <v>0</v>
      </c>
      <c r="EL167" s="104">
        <v>0</v>
      </c>
    </row>
    <row r="168" spans="1:142" s="224" customFormat="1">
      <c r="A168" s="235" t="s">
        <v>466</v>
      </c>
      <c r="B168" s="238" t="s">
        <v>467</v>
      </c>
      <c r="C168" s="245" t="s">
        <v>61</v>
      </c>
      <c r="D168" s="237">
        <v>64209</v>
      </c>
      <c r="E168" s="237">
        <v>1141</v>
      </c>
      <c r="F168" s="237">
        <v>562</v>
      </c>
      <c r="G168" s="237">
        <v>334</v>
      </c>
      <c r="H168" s="237">
        <v>82</v>
      </c>
      <c r="I168" s="237">
        <v>62090</v>
      </c>
      <c r="J168" s="237">
        <v>312</v>
      </c>
      <c r="K168" s="237">
        <v>130</v>
      </c>
      <c r="L168" s="237">
        <v>182</v>
      </c>
      <c r="M168" s="237">
        <v>3881</v>
      </c>
      <c r="N168" s="237">
        <v>3110</v>
      </c>
      <c r="O168" s="237">
        <v>679</v>
      </c>
      <c r="P168" s="237">
        <v>92</v>
      </c>
      <c r="Q168" s="237">
        <v>0</v>
      </c>
      <c r="R168" s="237">
        <v>5175</v>
      </c>
      <c r="S168" s="237">
        <v>3457</v>
      </c>
      <c r="T168" s="237">
        <v>1718</v>
      </c>
      <c r="U168" s="237">
        <v>9324</v>
      </c>
      <c r="V168" s="237">
        <v>0</v>
      </c>
      <c r="W168" s="237">
        <v>569</v>
      </c>
      <c r="X168" s="237">
        <v>8171</v>
      </c>
      <c r="Y168" s="237">
        <v>584</v>
      </c>
      <c r="Z168" s="237">
        <v>11031</v>
      </c>
      <c r="AA168" s="237">
        <v>462</v>
      </c>
      <c r="AB168" s="237">
        <v>6200</v>
      </c>
      <c r="AC168" s="237">
        <v>298</v>
      </c>
      <c r="AD168" s="237">
        <v>1781</v>
      </c>
      <c r="AE168" s="237">
        <v>425</v>
      </c>
      <c r="AF168" s="237">
        <v>499</v>
      </c>
      <c r="AG168" s="237">
        <v>500</v>
      </c>
      <c r="AH168" s="237">
        <v>866</v>
      </c>
      <c r="AI168" s="237">
        <v>1326</v>
      </c>
      <c r="AJ168" s="237">
        <v>1046</v>
      </c>
      <c r="AK168" s="237">
        <v>280</v>
      </c>
      <c r="AL168" s="237">
        <v>7036</v>
      </c>
      <c r="AM168" s="237">
        <v>1895</v>
      </c>
      <c r="AN168" s="237">
        <v>5141</v>
      </c>
      <c r="AO168" s="237">
        <v>14487</v>
      </c>
      <c r="AP168" s="237">
        <v>4324</v>
      </c>
      <c r="AQ168" s="237">
        <v>4026</v>
      </c>
      <c r="AR168" s="237">
        <v>289</v>
      </c>
      <c r="AS168" s="237">
        <v>5848</v>
      </c>
      <c r="AT168" s="237">
        <v>12328</v>
      </c>
      <c r="AU168" s="237">
        <v>6568</v>
      </c>
      <c r="AV168" s="237">
        <v>3809</v>
      </c>
      <c r="AW168" s="237">
        <v>1749</v>
      </c>
      <c r="AX168" s="237">
        <v>202</v>
      </c>
      <c r="AY168" s="237">
        <v>9780</v>
      </c>
      <c r="AZ168" s="237">
        <v>1339</v>
      </c>
      <c r="BA168" s="237">
        <v>8441</v>
      </c>
      <c r="BB168" s="237">
        <v>1743</v>
      </c>
      <c r="BC168" s="237">
        <v>351</v>
      </c>
      <c r="BD168" s="237">
        <v>1392</v>
      </c>
      <c r="BE168" s="237">
        <v>13929</v>
      </c>
      <c r="BF168" s="237">
        <v>32663</v>
      </c>
      <c r="BG168" s="237">
        <v>516</v>
      </c>
      <c r="BH168" s="237">
        <v>3776</v>
      </c>
      <c r="BI168" s="237">
        <v>1961</v>
      </c>
      <c r="BJ168" s="237">
        <v>1815</v>
      </c>
      <c r="BK168" s="237">
        <v>13971</v>
      </c>
      <c r="BL168" s="237">
        <v>6783</v>
      </c>
      <c r="BM168" s="237">
        <v>191</v>
      </c>
      <c r="BN168" s="237">
        <v>108</v>
      </c>
      <c r="BO168" s="237">
        <v>6889</v>
      </c>
      <c r="BP168" s="237">
        <v>374</v>
      </c>
      <c r="BQ168" s="237">
        <v>250</v>
      </c>
      <c r="BR168" s="237">
        <v>124</v>
      </c>
      <c r="BS168" s="237">
        <v>42919</v>
      </c>
      <c r="BT168" s="237">
        <v>12533</v>
      </c>
      <c r="BU168" s="237">
        <v>3502</v>
      </c>
      <c r="BV168" s="237">
        <v>25704</v>
      </c>
      <c r="BW168" s="237">
        <v>1180</v>
      </c>
      <c r="BX168" s="237">
        <v>0</v>
      </c>
      <c r="BY168" s="237">
        <v>0</v>
      </c>
      <c r="BZ168" s="237">
        <v>1391</v>
      </c>
      <c r="CA168" s="237">
        <v>755</v>
      </c>
      <c r="CB168" s="237">
        <v>27</v>
      </c>
      <c r="CC168" s="237">
        <v>255</v>
      </c>
      <c r="CD168" s="237">
        <v>354</v>
      </c>
      <c r="CE168" s="237">
        <v>2177</v>
      </c>
      <c r="CF168" s="237">
        <v>1202</v>
      </c>
      <c r="CG168" s="237">
        <v>222</v>
      </c>
      <c r="CH168" s="237">
        <v>753</v>
      </c>
      <c r="CI168" s="237">
        <v>118866</v>
      </c>
      <c r="CJ168" s="237">
        <v>112597</v>
      </c>
      <c r="CK168" s="237">
        <v>22237</v>
      </c>
      <c r="CL168" s="237">
        <v>0</v>
      </c>
      <c r="CM168" s="237">
        <v>13602</v>
      </c>
      <c r="CN168" s="237">
        <v>6269</v>
      </c>
      <c r="CO168" s="237">
        <v>2030</v>
      </c>
      <c r="CP168" s="237">
        <v>1682</v>
      </c>
      <c r="CQ168" s="237">
        <v>15457</v>
      </c>
      <c r="CR168" s="237">
        <v>14702</v>
      </c>
      <c r="CS168" s="237">
        <v>755</v>
      </c>
      <c r="CT168" s="237">
        <v>3519</v>
      </c>
      <c r="CU168" s="237">
        <v>3974</v>
      </c>
      <c r="CV168" s="237">
        <v>3297</v>
      </c>
      <c r="CW168" s="237">
        <v>677</v>
      </c>
      <c r="CX168" s="237">
        <v>59741</v>
      </c>
      <c r="CY168" s="237">
        <v>4286</v>
      </c>
      <c r="CZ168" s="237">
        <v>0</v>
      </c>
      <c r="DA168" s="237">
        <v>54347</v>
      </c>
      <c r="DB168" s="237">
        <v>81</v>
      </c>
      <c r="DC168" s="237">
        <v>25</v>
      </c>
      <c r="DD168" s="237">
        <v>1001</v>
      </c>
      <c r="DE168" s="237">
        <v>1</v>
      </c>
      <c r="DF168" s="237">
        <v>0</v>
      </c>
      <c r="DG168" s="237">
        <v>0</v>
      </c>
      <c r="DH168" s="237">
        <v>0</v>
      </c>
      <c r="DI168" s="237">
        <v>5159</v>
      </c>
      <c r="DJ168" s="237">
        <v>3196</v>
      </c>
      <c r="DK168" s="237">
        <v>220</v>
      </c>
      <c r="DL168" s="237">
        <v>454</v>
      </c>
      <c r="DM168" s="237">
        <v>93</v>
      </c>
      <c r="DN168" s="237">
        <v>1196</v>
      </c>
      <c r="DO168" s="237">
        <v>0</v>
      </c>
      <c r="DP168" s="237">
        <v>14512</v>
      </c>
      <c r="DQ168" s="237">
        <v>13370</v>
      </c>
      <c r="DR168" s="237">
        <v>1142</v>
      </c>
      <c r="DS168" s="237">
        <v>5363</v>
      </c>
      <c r="DT168" s="237">
        <v>2806</v>
      </c>
      <c r="DU168" s="237">
        <v>133</v>
      </c>
      <c r="DV168" s="237">
        <v>1498</v>
      </c>
      <c r="DW168" s="237">
        <v>926</v>
      </c>
      <c r="DX168" s="237">
        <v>137</v>
      </c>
      <c r="DY168" s="237">
        <v>3482</v>
      </c>
      <c r="DZ168" s="237">
        <v>447</v>
      </c>
      <c r="EA168" s="237">
        <v>286</v>
      </c>
      <c r="EB168" s="237">
        <v>466</v>
      </c>
      <c r="EC168" s="237">
        <v>2283</v>
      </c>
      <c r="ED168" s="237">
        <v>82724</v>
      </c>
      <c r="EE168" s="237">
        <v>39776</v>
      </c>
      <c r="EF168" s="237">
        <v>3874</v>
      </c>
      <c r="EG168" s="237">
        <v>1400</v>
      </c>
      <c r="EH168" s="237">
        <v>35570</v>
      </c>
      <c r="EI168" s="237">
        <v>2104</v>
      </c>
      <c r="EJ168" s="237">
        <v>6054</v>
      </c>
      <c r="EK168" s="237">
        <v>0</v>
      </c>
      <c r="EL168" s="104">
        <v>0</v>
      </c>
    </row>
    <row r="169" spans="1:142" s="224" customFormat="1">
      <c r="A169" s="235" t="s">
        <v>468</v>
      </c>
      <c r="B169" s="238" t="s">
        <v>469</v>
      </c>
      <c r="C169" s="245" t="s">
        <v>61</v>
      </c>
      <c r="D169" s="237">
        <v>1517</v>
      </c>
      <c r="E169" s="237">
        <v>42</v>
      </c>
      <c r="F169" s="237">
        <v>11</v>
      </c>
      <c r="G169" s="237">
        <v>11</v>
      </c>
      <c r="H169" s="237">
        <v>728</v>
      </c>
      <c r="I169" s="237">
        <v>725</v>
      </c>
      <c r="J169" s="237">
        <v>3257</v>
      </c>
      <c r="K169" s="237">
        <v>0</v>
      </c>
      <c r="L169" s="237">
        <v>3257</v>
      </c>
      <c r="M169" s="237">
        <v>27669</v>
      </c>
      <c r="N169" s="237">
        <v>21175</v>
      </c>
      <c r="O169" s="237">
        <v>6097</v>
      </c>
      <c r="P169" s="237">
        <v>397</v>
      </c>
      <c r="Q169" s="237">
        <v>0</v>
      </c>
      <c r="R169" s="237">
        <v>2274</v>
      </c>
      <c r="S169" s="237">
        <v>1938</v>
      </c>
      <c r="T169" s="237">
        <v>336</v>
      </c>
      <c r="U169" s="237">
        <v>8854</v>
      </c>
      <c r="V169" s="237">
        <v>1117</v>
      </c>
      <c r="W169" s="237">
        <v>26</v>
      </c>
      <c r="X169" s="237">
        <v>7342</v>
      </c>
      <c r="Y169" s="237">
        <v>369</v>
      </c>
      <c r="Z169" s="237">
        <v>62056</v>
      </c>
      <c r="AA169" s="237">
        <v>751</v>
      </c>
      <c r="AB169" s="237">
        <v>5378</v>
      </c>
      <c r="AC169" s="237">
        <v>9262</v>
      </c>
      <c r="AD169" s="237">
        <v>28657</v>
      </c>
      <c r="AE169" s="237">
        <v>3590</v>
      </c>
      <c r="AF169" s="237">
        <v>2104</v>
      </c>
      <c r="AG169" s="237">
        <v>3595</v>
      </c>
      <c r="AH169" s="237">
        <v>8719</v>
      </c>
      <c r="AI169" s="237">
        <v>20711</v>
      </c>
      <c r="AJ169" s="237">
        <v>18872</v>
      </c>
      <c r="AK169" s="237">
        <v>1839</v>
      </c>
      <c r="AL169" s="237">
        <v>9321</v>
      </c>
      <c r="AM169" s="237">
        <v>5955</v>
      </c>
      <c r="AN169" s="237">
        <v>3366</v>
      </c>
      <c r="AO169" s="237">
        <v>3832</v>
      </c>
      <c r="AP169" s="237">
        <v>936</v>
      </c>
      <c r="AQ169" s="237">
        <v>2267</v>
      </c>
      <c r="AR169" s="237">
        <v>140</v>
      </c>
      <c r="AS169" s="237">
        <v>489</v>
      </c>
      <c r="AT169" s="237">
        <v>41790</v>
      </c>
      <c r="AU169" s="237">
        <v>25499</v>
      </c>
      <c r="AV169" s="237">
        <v>12440</v>
      </c>
      <c r="AW169" s="237">
        <v>2128</v>
      </c>
      <c r="AX169" s="237">
        <v>1723</v>
      </c>
      <c r="AY169" s="237">
        <v>8520</v>
      </c>
      <c r="AZ169" s="237">
        <v>5429</v>
      </c>
      <c r="BA169" s="237">
        <v>3091</v>
      </c>
      <c r="BB169" s="237">
        <v>7508</v>
      </c>
      <c r="BC169" s="237">
        <v>4045</v>
      </c>
      <c r="BD169" s="237">
        <v>3463</v>
      </c>
      <c r="BE169" s="237">
        <v>146177</v>
      </c>
      <c r="BF169" s="237">
        <v>148728</v>
      </c>
      <c r="BG169" s="237">
        <v>13026</v>
      </c>
      <c r="BH169" s="237">
        <v>25188</v>
      </c>
      <c r="BI169" s="237">
        <v>11357</v>
      </c>
      <c r="BJ169" s="237">
        <v>13831</v>
      </c>
      <c r="BK169" s="237">
        <v>23703</v>
      </c>
      <c r="BL169" s="237">
        <v>11565</v>
      </c>
      <c r="BM169" s="237">
        <v>5156</v>
      </c>
      <c r="BN169" s="237">
        <v>4533</v>
      </c>
      <c r="BO169" s="237">
        <v>2449</v>
      </c>
      <c r="BP169" s="237">
        <v>19435</v>
      </c>
      <c r="BQ169" s="237">
        <v>10563</v>
      </c>
      <c r="BR169" s="237">
        <v>8872</v>
      </c>
      <c r="BS169" s="237">
        <v>57025</v>
      </c>
      <c r="BT169" s="237">
        <v>7675</v>
      </c>
      <c r="BU169" s="237">
        <v>1885</v>
      </c>
      <c r="BV169" s="237">
        <v>13927</v>
      </c>
      <c r="BW169" s="237">
        <v>27700</v>
      </c>
      <c r="BX169" s="237">
        <v>5838</v>
      </c>
      <c r="BY169" s="237">
        <v>2461</v>
      </c>
      <c r="BZ169" s="237">
        <v>24752</v>
      </c>
      <c r="CA169" s="237">
        <v>1505</v>
      </c>
      <c r="CB169" s="237">
        <v>231</v>
      </c>
      <c r="CC169" s="237">
        <v>17783</v>
      </c>
      <c r="CD169" s="237">
        <v>5233</v>
      </c>
      <c r="CE169" s="237">
        <v>49473</v>
      </c>
      <c r="CF169" s="237">
        <v>3107</v>
      </c>
      <c r="CG169" s="237">
        <v>3285</v>
      </c>
      <c r="CH169" s="237">
        <v>43081</v>
      </c>
      <c r="CI169" s="237">
        <v>50490</v>
      </c>
      <c r="CJ169" s="237">
        <v>37534</v>
      </c>
      <c r="CK169" s="237">
        <v>0</v>
      </c>
      <c r="CL169" s="237">
        <v>0</v>
      </c>
      <c r="CM169" s="237">
        <v>3413</v>
      </c>
      <c r="CN169" s="237">
        <v>12956</v>
      </c>
      <c r="CO169" s="237">
        <v>1</v>
      </c>
      <c r="CP169" s="237">
        <v>14274</v>
      </c>
      <c r="CQ169" s="237">
        <v>22656</v>
      </c>
      <c r="CR169" s="237">
        <v>18877</v>
      </c>
      <c r="CS169" s="237">
        <v>3779</v>
      </c>
      <c r="CT169" s="237">
        <v>1239</v>
      </c>
      <c r="CU169" s="237">
        <v>586</v>
      </c>
      <c r="CV169" s="237">
        <v>586</v>
      </c>
      <c r="CW169" s="237">
        <v>0</v>
      </c>
      <c r="CX169" s="237">
        <v>9775</v>
      </c>
      <c r="CY169" s="237">
        <v>2271</v>
      </c>
      <c r="CZ169" s="237">
        <v>114</v>
      </c>
      <c r="DA169" s="237">
        <v>2333</v>
      </c>
      <c r="DB169" s="237">
        <v>254</v>
      </c>
      <c r="DC169" s="237">
        <v>0</v>
      </c>
      <c r="DD169" s="237">
        <v>957</v>
      </c>
      <c r="DE169" s="237">
        <v>3846</v>
      </c>
      <c r="DF169" s="237">
        <v>3846</v>
      </c>
      <c r="DG169" s="237">
        <v>0</v>
      </c>
      <c r="DH169" s="237">
        <v>0</v>
      </c>
      <c r="DI169" s="237">
        <v>1084</v>
      </c>
      <c r="DJ169" s="237">
        <v>124</v>
      </c>
      <c r="DK169" s="237">
        <v>73</v>
      </c>
      <c r="DL169" s="237">
        <v>199</v>
      </c>
      <c r="DM169" s="237">
        <v>6</v>
      </c>
      <c r="DN169" s="237">
        <v>682</v>
      </c>
      <c r="DO169" s="237">
        <v>0</v>
      </c>
      <c r="DP169" s="237">
        <v>385</v>
      </c>
      <c r="DQ169" s="237">
        <v>177</v>
      </c>
      <c r="DR169" s="237">
        <v>208</v>
      </c>
      <c r="DS169" s="237">
        <v>1068</v>
      </c>
      <c r="DT169" s="237">
        <v>1048</v>
      </c>
      <c r="DU169" s="237">
        <v>12</v>
      </c>
      <c r="DV169" s="237">
        <v>1</v>
      </c>
      <c r="DW169" s="237">
        <v>7</v>
      </c>
      <c r="DX169" s="237">
        <v>4</v>
      </c>
      <c r="DY169" s="237">
        <v>88194</v>
      </c>
      <c r="DZ169" s="237">
        <v>85108</v>
      </c>
      <c r="EA169" s="237">
        <v>87</v>
      </c>
      <c r="EB169" s="237">
        <v>1671</v>
      </c>
      <c r="EC169" s="237">
        <v>1328</v>
      </c>
      <c r="ED169" s="237">
        <v>2356</v>
      </c>
      <c r="EE169" s="237">
        <v>1857</v>
      </c>
      <c r="EF169" s="237">
        <v>5</v>
      </c>
      <c r="EG169" s="237">
        <v>22</v>
      </c>
      <c r="EH169" s="237">
        <v>450</v>
      </c>
      <c r="EI169" s="237">
        <v>22</v>
      </c>
      <c r="EJ169" s="237">
        <v>286</v>
      </c>
      <c r="EK169" s="237">
        <v>0</v>
      </c>
      <c r="EL169" s="104">
        <v>0</v>
      </c>
    </row>
    <row r="170" spans="1:142" s="224" customFormat="1">
      <c r="A170" s="235" t="s">
        <v>470</v>
      </c>
      <c r="B170" s="238" t="s">
        <v>471</v>
      </c>
      <c r="C170" s="245" t="s">
        <v>61</v>
      </c>
      <c r="D170" s="237">
        <v>916</v>
      </c>
      <c r="E170" s="237">
        <v>89</v>
      </c>
      <c r="F170" s="237">
        <v>23</v>
      </c>
      <c r="G170" s="237">
        <v>29</v>
      </c>
      <c r="H170" s="237">
        <v>494</v>
      </c>
      <c r="I170" s="237">
        <v>281</v>
      </c>
      <c r="J170" s="237">
        <v>4876</v>
      </c>
      <c r="K170" s="237">
        <v>487</v>
      </c>
      <c r="L170" s="237">
        <v>4389</v>
      </c>
      <c r="M170" s="237">
        <v>25289</v>
      </c>
      <c r="N170" s="237">
        <v>23926</v>
      </c>
      <c r="O170" s="237">
        <v>1162</v>
      </c>
      <c r="P170" s="237">
        <v>201</v>
      </c>
      <c r="Q170" s="237">
        <v>0</v>
      </c>
      <c r="R170" s="237">
        <v>2159</v>
      </c>
      <c r="S170" s="237">
        <v>287</v>
      </c>
      <c r="T170" s="237">
        <v>1872</v>
      </c>
      <c r="U170" s="237">
        <v>3320</v>
      </c>
      <c r="V170" s="237">
        <v>288</v>
      </c>
      <c r="W170" s="237">
        <v>111</v>
      </c>
      <c r="X170" s="237">
        <v>2253</v>
      </c>
      <c r="Y170" s="237">
        <v>668</v>
      </c>
      <c r="Z170" s="237">
        <v>14223</v>
      </c>
      <c r="AA170" s="237">
        <v>48</v>
      </c>
      <c r="AB170" s="237">
        <v>377</v>
      </c>
      <c r="AC170" s="237">
        <v>134</v>
      </c>
      <c r="AD170" s="237">
        <v>357</v>
      </c>
      <c r="AE170" s="237">
        <v>307</v>
      </c>
      <c r="AF170" s="237">
        <v>86</v>
      </c>
      <c r="AG170" s="237">
        <v>1863</v>
      </c>
      <c r="AH170" s="237">
        <v>11051</v>
      </c>
      <c r="AI170" s="237">
        <v>1244</v>
      </c>
      <c r="AJ170" s="237">
        <v>1192</v>
      </c>
      <c r="AK170" s="237">
        <v>52</v>
      </c>
      <c r="AL170" s="237">
        <v>2836</v>
      </c>
      <c r="AM170" s="237">
        <v>1903</v>
      </c>
      <c r="AN170" s="237">
        <v>933</v>
      </c>
      <c r="AO170" s="237">
        <v>1460</v>
      </c>
      <c r="AP170" s="237">
        <v>305</v>
      </c>
      <c r="AQ170" s="237">
        <v>837</v>
      </c>
      <c r="AR170" s="237">
        <v>40</v>
      </c>
      <c r="AS170" s="237">
        <v>278</v>
      </c>
      <c r="AT170" s="237">
        <v>27407</v>
      </c>
      <c r="AU170" s="237">
        <v>6543</v>
      </c>
      <c r="AV170" s="237">
        <v>19076</v>
      </c>
      <c r="AW170" s="237">
        <v>816</v>
      </c>
      <c r="AX170" s="237">
        <v>972</v>
      </c>
      <c r="AY170" s="237">
        <v>1741</v>
      </c>
      <c r="AZ170" s="237">
        <v>700</v>
      </c>
      <c r="BA170" s="237">
        <v>1041</v>
      </c>
      <c r="BB170" s="237">
        <v>1050</v>
      </c>
      <c r="BC170" s="237">
        <v>668</v>
      </c>
      <c r="BD170" s="237">
        <v>382</v>
      </c>
      <c r="BE170" s="237">
        <v>40012</v>
      </c>
      <c r="BF170" s="237">
        <v>25393</v>
      </c>
      <c r="BG170" s="237">
        <v>7137</v>
      </c>
      <c r="BH170" s="237">
        <v>4647</v>
      </c>
      <c r="BI170" s="237">
        <v>1584</v>
      </c>
      <c r="BJ170" s="237">
        <v>3063</v>
      </c>
      <c r="BK170" s="237">
        <v>16221</v>
      </c>
      <c r="BL170" s="237">
        <v>4614</v>
      </c>
      <c r="BM170" s="237">
        <v>9680</v>
      </c>
      <c r="BN170" s="237">
        <v>805</v>
      </c>
      <c r="BO170" s="237">
        <v>1122</v>
      </c>
      <c r="BP170" s="237">
        <v>11822</v>
      </c>
      <c r="BQ170" s="237">
        <v>9989</v>
      </c>
      <c r="BR170" s="237">
        <v>1833</v>
      </c>
      <c r="BS170" s="237">
        <v>154960</v>
      </c>
      <c r="BT170" s="237">
        <v>40470</v>
      </c>
      <c r="BU170" s="237">
        <v>8116</v>
      </c>
      <c r="BV170" s="237">
        <v>59915</v>
      </c>
      <c r="BW170" s="237">
        <v>45241</v>
      </c>
      <c r="BX170" s="237">
        <v>1218</v>
      </c>
      <c r="BY170" s="237">
        <v>173</v>
      </c>
      <c r="BZ170" s="237">
        <v>6415</v>
      </c>
      <c r="CA170" s="237">
        <v>3203</v>
      </c>
      <c r="CB170" s="237">
        <v>118</v>
      </c>
      <c r="CC170" s="237">
        <v>2466</v>
      </c>
      <c r="CD170" s="237">
        <v>628</v>
      </c>
      <c r="CE170" s="237">
        <v>11783</v>
      </c>
      <c r="CF170" s="237">
        <v>6419</v>
      </c>
      <c r="CG170" s="237">
        <v>835</v>
      </c>
      <c r="CH170" s="237">
        <v>4529</v>
      </c>
      <c r="CI170" s="237">
        <v>9591</v>
      </c>
      <c r="CJ170" s="237">
        <v>9090</v>
      </c>
      <c r="CK170" s="237">
        <v>310</v>
      </c>
      <c r="CL170" s="237">
        <v>266</v>
      </c>
      <c r="CM170" s="237">
        <v>406</v>
      </c>
      <c r="CN170" s="237">
        <v>501</v>
      </c>
      <c r="CO170" s="237">
        <v>2</v>
      </c>
      <c r="CP170" s="237">
        <v>4726</v>
      </c>
      <c r="CQ170" s="237">
        <v>60583</v>
      </c>
      <c r="CR170" s="237">
        <v>42141</v>
      </c>
      <c r="CS170" s="237">
        <v>18442</v>
      </c>
      <c r="CT170" s="237">
        <v>11970</v>
      </c>
      <c r="CU170" s="237">
        <v>7441</v>
      </c>
      <c r="CV170" s="237">
        <v>5461</v>
      </c>
      <c r="CW170" s="237">
        <v>1980</v>
      </c>
      <c r="CX170" s="237">
        <v>51476</v>
      </c>
      <c r="CY170" s="237">
        <v>1839</v>
      </c>
      <c r="CZ170" s="237">
        <v>3439</v>
      </c>
      <c r="DA170" s="237">
        <v>15268</v>
      </c>
      <c r="DB170" s="237">
        <v>1093</v>
      </c>
      <c r="DC170" s="237">
        <v>399</v>
      </c>
      <c r="DD170" s="237">
        <v>20469</v>
      </c>
      <c r="DE170" s="237">
        <v>8967</v>
      </c>
      <c r="DF170" s="237">
        <v>8624</v>
      </c>
      <c r="DG170" s="237">
        <v>8</v>
      </c>
      <c r="DH170" s="237">
        <v>2</v>
      </c>
      <c r="DI170" s="237">
        <v>6001</v>
      </c>
      <c r="DJ170" s="237">
        <v>839</v>
      </c>
      <c r="DK170" s="237">
        <v>542</v>
      </c>
      <c r="DL170" s="237">
        <v>8</v>
      </c>
      <c r="DM170" s="237">
        <v>0</v>
      </c>
      <c r="DN170" s="237">
        <v>4612</v>
      </c>
      <c r="DO170" s="237">
        <v>0</v>
      </c>
      <c r="DP170" s="237">
        <v>3592</v>
      </c>
      <c r="DQ170" s="237">
        <v>3160</v>
      </c>
      <c r="DR170" s="237">
        <v>432</v>
      </c>
      <c r="DS170" s="237">
        <v>7154</v>
      </c>
      <c r="DT170" s="237">
        <v>6910</v>
      </c>
      <c r="DU170" s="237">
        <v>62</v>
      </c>
      <c r="DV170" s="237">
        <v>46</v>
      </c>
      <c r="DW170" s="237">
        <v>136</v>
      </c>
      <c r="DX170" s="237">
        <v>1990</v>
      </c>
      <c r="DY170" s="237">
        <v>170336</v>
      </c>
      <c r="DZ170" s="237">
        <v>167341</v>
      </c>
      <c r="EA170" s="237">
        <v>348</v>
      </c>
      <c r="EB170" s="237">
        <v>1581</v>
      </c>
      <c r="EC170" s="237">
        <v>1066</v>
      </c>
      <c r="ED170" s="237">
        <v>25740</v>
      </c>
      <c r="EE170" s="237">
        <v>1133</v>
      </c>
      <c r="EF170" s="237">
        <v>698</v>
      </c>
      <c r="EG170" s="237">
        <v>1331</v>
      </c>
      <c r="EH170" s="237">
        <v>21408</v>
      </c>
      <c r="EI170" s="237">
        <v>1170</v>
      </c>
      <c r="EJ170" s="237">
        <v>419</v>
      </c>
      <c r="EK170" s="237">
        <v>0</v>
      </c>
      <c r="EL170" s="104">
        <v>0</v>
      </c>
    </row>
    <row r="171" spans="1:142" s="224" customFormat="1">
      <c r="A171" s="235" t="s">
        <v>472</v>
      </c>
      <c r="B171" s="238" t="s">
        <v>473</v>
      </c>
      <c r="C171" s="245" t="s">
        <v>61</v>
      </c>
      <c r="D171" s="237">
        <v>3080</v>
      </c>
      <c r="E171" s="237">
        <v>141</v>
      </c>
      <c r="F171" s="237">
        <v>36</v>
      </c>
      <c r="G171" s="237">
        <v>84</v>
      </c>
      <c r="H171" s="237">
        <v>1283</v>
      </c>
      <c r="I171" s="237">
        <v>1536</v>
      </c>
      <c r="J171" s="237">
        <v>4</v>
      </c>
      <c r="K171" s="237">
        <v>0</v>
      </c>
      <c r="L171" s="237">
        <v>4</v>
      </c>
      <c r="M171" s="237">
        <v>40202</v>
      </c>
      <c r="N171" s="237">
        <v>21411</v>
      </c>
      <c r="O171" s="237">
        <v>18775</v>
      </c>
      <c r="P171" s="237">
        <v>16</v>
      </c>
      <c r="Q171" s="237">
        <v>0</v>
      </c>
      <c r="R171" s="237">
        <v>1195</v>
      </c>
      <c r="S171" s="237">
        <v>991</v>
      </c>
      <c r="T171" s="237">
        <v>204</v>
      </c>
      <c r="U171" s="237">
        <v>520</v>
      </c>
      <c r="V171" s="237">
        <v>0</v>
      </c>
      <c r="W171" s="237">
        <v>164</v>
      </c>
      <c r="X171" s="237">
        <v>340</v>
      </c>
      <c r="Y171" s="237">
        <v>16</v>
      </c>
      <c r="Z171" s="237">
        <v>12093</v>
      </c>
      <c r="AA171" s="237">
        <v>334</v>
      </c>
      <c r="AB171" s="237">
        <v>2209</v>
      </c>
      <c r="AC171" s="237">
        <v>446</v>
      </c>
      <c r="AD171" s="237">
        <v>1208</v>
      </c>
      <c r="AE171" s="237">
        <v>371</v>
      </c>
      <c r="AF171" s="237">
        <v>960</v>
      </c>
      <c r="AG171" s="237">
        <v>3568</v>
      </c>
      <c r="AH171" s="237">
        <v>2997</v>
      </c>
      <c r="AI171" s="237">
        <v>765</v>
      </c>
      <c r="AJ171" s="237">
        <v>765</v>
      </c>
      <c r="AK171" s="237">
        <v>0</v>
      </c>
      <c r="AL171" s="237">
        <v>828</v>
      </c>
      <c r="AM171" s="237">
        <v>640</v>
      </c>
      <c r="AN171" s="237">
        <v>188</v>
      </c>
      <c r="AO171" s="237">
        <v>1156</v>
      </c>
      <c r="AP171" s="237">
        <v>855</v>
      </c>
      <c r="AQ171" s="237">
        <v>96</v>
      </c>
      <c r="AR171" s="237">
        <v>188</v>
      </c>
      <c r="AS171" s="237">
        <v>17</v>
      </c>
      <c r="AT171" s="237">
        <v>1710</v>
      </c>
      <c r="AU171" s="237">
        <v>1128</v>
      </c>
      <c r="AV171" s="237">
        <v>550</v>
      </c>
      <c r="AW171" s="237">
        <v>16</v>
      </c>
      <c r="AX171" s="237">
        <v>16</v>
      </c>
      <c r="AY171" s="237">
        <v>3290</v>
      </c>
      <c r="AZ171" s="237">
        <v>1424</v>
      </c>
      <c r="BA171" s="237">
        <v>1866</v>
      </c>
      <c r="BB171" s="237">
        <v>2012</v>
      </c>
      <c r="BC171" s="237">
        <v>623</v>
      </c>
      <c r="BD171" s="237">
        <v>1389</v>
      </c>
      <c r="BE171" s="237">
        <v>11222</v>
      </c>
      <c r="BF171" s="237">
        <v>11244</v>
      </c>
      <c r="BG171" s="237">
        <v>4619</v>
      </c>
      <c r="BH171" s="237">
        <v>14026</v>
      </c>
      <c r="BI171" s="237">
        <v>4969</v>
      </c>
      <c r="BJ171" s="237">
        <v>9057</v>
      </c>
      <c r="BK171" s="237">
        <v>13826</v>
      </c>
      <c r="BL171" s="237">
        <v>3564</v>
      </c>
      <c r="BM171" s="237">
        <v>6928</v>
      </c>
      <c r="BN171" s="237">
        <v>2613</v>
      </c>
      <c r="BO171" s="237">
        <v>721</v>
      </c>
      <c r="BP171" s="237">
        <v>15010</v>
      </c>
      <c r="BQ171" s="237">
        <v>10127</v>
      </c>
      <c r="BR171" s="237">
        <v>4883</v>
      </c>
      <c r="BS171" s="237">
        <v>26868</v>
      </c>
      <c r="BT171" s="237">
        <v>2332</v>
      </c>
      <c r="BU171" s="237">
        <v>573</v>
      </c>
      <c r="BV171" s="237">
        <v>4232</v>
      </c>
      <c r="BW171" s="237">
        <v>7591</v>
      </c>
      <c r="BX171" s="237">
        <v>12140</v>
      </c>
      <c r="BY171" s="237">
        <v>411</v>
      </c>
      <c r="BZ171" s="237">
        <v>5442</v>
      </c>
      <c r="CA171" s="237">
        <v>1093</v>
      </c>
      <c r="CB171" s="237">
        <v>0</v>
      </c>
      <c r="CC171" s="237">
        <v>2320</v>
      </c>
      <c r="CD171" s="237">
        <v>2029</v>
      </c>
      <c r="CE171" s="237">
        <v>2263</v>
      </c>
      <c r="CF171" s="237">
        <v>703</v>
      </c>
      <c r="CG171" s="237">
        <v>276</v>
      </c>
      <c r="CH171" s="237">
        <v>1284</v>
      </c>
      <c r="CI171" s="237">
        <v>32188</v>
      </c>
      <c r="CJ171" s="237">
        <v>5516</v>
      </c>
      <c r="CK171" s="237">
        <v>188</v>
      </c>
      <c r="CL171" s="237">
        <v>161</v>
      </c>
      <c r="CM171" s="237">
        <v>247</v>
      </c>
      <c r="CN171" s="237">
        <v>26672</v>
      </c>
      <c r="CO171" s="237">
        <v>0</v>
      </c>
      <c r="CP171" s="237">
        <v>0</v>
      </c>
      <c r="CQ171" s="237">
        <v>420421</v>
      </c>
      <c r="CR171" s="237">
        <v>145578</v>
      </c>
      <c r="CS171" s="237">
        <v>274843</v>
      </c>
      <c r="CT171" s="237">
        <v>34553</v>
      </c>
      <c r="CU171" s="237">
        <v>13816</v>
      </c>
      <c r="CV171" s="237">
        <v>13816</v>
      </c>
      <c r="CW171" s="237">
        <v>0</v>
      </c>
      <c r="CX171" s="237">
        <v>31232</v>
      </c>
      <c r="CY171" s="237">
        <v>3799</v>
      </c>
      <c r="CZ171" s="237">
        <v>541</v>
      </c>
      <c r="DA171" s="237">
        <v>144</v>
      </c>
      <c r="DB171" s="237">
        <v>52</v>
      </c>
      <c r="DC171" s="237">
        <v>648</v>
      </c>
      <c r="DD171" s="237">
        <v>25707</v>
      </c>
      <c r="DE171" s="237">
        <v>341</v>
      </c>
      <c r="DF171" s="237">
        <v>0</v>
      </c>
      <c r="DG171" s="237">
        <v>1</v>
      </c>
      <c r="DH171" s="237">
        <v>0</v>
      </c>
      <c r="DI171" s="237">
        <v>16501</v>
      </c>
      <c r="DJ171" s="237">
        <v>9854</v>
      </c>
      <c r="DK171" s="237">
        <v>71</v>
      </c>
      <c r="DL171" s="237">
        <v>1535</v>
      </c>
      <c r="DM171" s="237">
        <v>1111</v>
      </c>
      <c r="DN171" s="237">
        <v>3930</v>
      </c>
      <c r="DO171" s="237">
        <v>0</v>
      </c>
      <c r="DP171" s="237">
        <v>31455</v>
      </c>
      <c r="DQ171" s="237">
        <v>8794</v>
      </c>
      <c r="DR171" s="237">
        <v>22661</v>
      </c>
      <c r="DS171" s="237">
        <v>16375</v>
      </c>
      <c r="DT171" s="237">
        <v>14663</v>
      </c>
      <c r="DU171" s="237">
        <v>158</v>
      </c>
      <c r="DV171" s="237">
        <v>100</v>
      </c>
      <c r="DW171" s="237">
        <v>1454</v>
      </c>
      <c r="DX171" s="237">
        <v>9262</v>
      </c>
      <c r="DY171" s="237">
        <v>66685</v>
      </c>
      <c r="DZ171" s="237">
        <v>60390</v>
      </c>
      <c r="EA171" s="237">
        <v>656</v>
      </c>
      <c r="EB171" s="237">
        <v>2135</v>
      </c>
      <c r="EC171" s="237">
        <v>3504</v>
      </c>
      <c r="ED171" s="237">
        <v>194463</v>
      </c>
      <c r="EE171" s="237">
        <v>41234</v>
      </c>
      <c r="EF171" s="237">
        <v>108541</v>
      </c>
      <c r="EG171" s="237">
        <v>6957</v>
      </c>
      <c r="EH171" s="237">
        <v>31395</v>
      </c>
      <c r="EI171" s="237">
        <v>6336</v>
      </c>
      <c r="EJ171" s="237">
        <v>84</v>
      </c>
      <c r="EK171" s="237">
        <v>0</v>
      </c>
      <c r="EL171" s="104">
        <v>0</v>
      </c>
    </row>
    <row r="172" spans="1:142" s="224" customFormat="1">
      <c r="A172" s="235" t="s">
        <v>474</v>
      </c>
      <c r="B172" s="238" t="s">
        <v>475</v>
      </c>
      <c r="C172" s="245" t="s">
        <v>61</v>
      </c>
      <c r="D172" s="237">
        <v>854</v>
      </c>
      <c r="E172" s="237">
        <v>397</v>
      </c>
      <c r="F172" s="237">
        <v>102</v>
      </c>
      <c r="G172" s="237">
        <v>38</v>
      </c>
      <c r="H172" s="237">
        <v>238</v>
      </c>
      <c r="I172" s="237">
        <v>79</v>
      </c>
      <c r="J172" s="237">
        <v>0</v>
      </c>
      <c r="K172" s="237">
        <v>0</v>
      </c>
      <c r="L172" s="237">
        <v>0</v>
      </c>
      <c r="M172" s="237">
        <v>48331</v>
      </c>
      <c r="N172" s="237">
        <v>34373</v>
      </c>
      <c r="O172" s="237">
        <v>10770</v>
      </c>
      <c r="P172" s="237">
        <v>3188</v>
      </c>
      <c r="Q172" s="237">
        <v>0</v>
      </c>
      <c r="R172" s="237">
        <v>635</v>
      </c>
      <c r="S172" s="237">
        <v>280</v>
      </c>
      <c r="T172" s="237">
        <v>355</v>
      </c>
      <c r="U172" s="237">
        <v>3271</v>
      </c>
      <c r="V172" s="237">
        <v>61</v>
      </c>
      <c r="W172" s="237">
        <v>49</v>
      </c>
      <c r="X172" s="237">
        <v>1297</v>
      </c>
      <c r="Y172" s="237">
        <v>1864</v>
      </c>
      <c r="Z172" s="237">
        <v>16734</v>
      </c>
      <c r="AA172" s="237">
        <v>2</v>
      </c>
      <c r="AB172" s="237">
        <v>30</v>
      </c>
      <c r="AC172" s="237">
        <v>94</v>
      </c>
      <c r="AD172" s="237">
        <v>255</v>
      </c>
      <c r="AE172" s="237">
        <v>263</v>
      </c>
      <c r="AF172" s="237">
        <v>495</v>
      </c>
      <c r="AG172" s="237">
        <v>12703</v>
      </c>
      <c r="AH172" s="237">
        <v>2892</v>
      </c>
      <c r="AI172" s="237">
        <v>5306</v>
      </c>
      <c r="AJ172" s="237">
        <v>5306</v>
      </c>
      <c r="AK172" s="237">
        <v>0</v>
      </c>
      <c r="AL172" s="237">
        <v>174</v>
      </c>
      <c r="AM172" s="237">
        <v>66</v>
      </c>
      <c r="AN172" s="237">
        <v>108</v>
      </c>
      <c r="AO172" s="237">
        <v>807</v>
      </c>
      <c r="AP172" s="237">
        <v>198</v>
      </c>
      <c r="AQ172" s="237">
        <v>59</v>
      </c>
      <c r="AR172" s="237">
        <v>265</v>
      </c>
      <c r="AS172" s="237">
        <v>285</v>
      </c>
      <c r="AT172" s="237">
        <v>10716</v>
      </c>
      <c r="AU172" s="237">
        <v>3972</v>
      </c>
      <c r="AV172" s="237">
        <v>6091</v>
      </c>
      <c r="AW172" s="237">
        <v>434</v>
      </c>
      <c r="AX172" s="237">
        <v>219</v>
      </c>
      <c r="AY172" s="237">
        <v>5411</v>
      </c>
      <c r="AZ172" s="237">
        <v>1890</v>
      </c>
      <c r="BA172" s="237">
        <v>3521</v>
      </c>
      <c r="BB172" s="237">
        <v>1339</v>
      </c>
      <c r="BC172" s="237">
        <v>79</v>
      </c>
      <c r="BD172" s="237">
        <v>1260</v>
      </c>
      <c r="BE172" s="237">
        <v>24218</v>
      </c>
      <c r="BF172" s="237">
        <v>4514</v>
      </c>
      <c r="BG172" s="237">
        <v>10166</v>
      </c>
      <c r="BH172" s="237">
        <v>2708</v>
      </c>
      <c r="BI172" s="237">
        <v>360</v>
      </c>
      <c r="BJ172" s="237">
        <v>2348</v>
      </c>
      <c r="BK172" s="237">
        <v>3834</v>
      </c>
      <c r="BL172" s="237">
        <v>1532</v>
      </c>
      <c r="BM172" s="237">
        <v>1744</v>
      </c>
      <c r="BN172" s="237">
        <v>259</v>
      </c>
      <c r="BO172" s="237">
        <v>299</v>
      </c>
      <c r="BP172" s="237">
        <v>1347</v>
      </c>
      <c r="BQ172" s="237">
        <v>1089</v>
      </c>
      <c r="BR172" s="237">
        <v>258</v>
      </c>
      <c r="BS172" s="237">
        <v>51112</v>
      </c>
      <c r="BT172" s="237">
        <v>15051</v>
      </c>
      <c r="BU172" s="237">
        <v>3701</v>
      </c>
      <c r="BV172" s="237">
        <v>27313</v>
      </c>
      <c r="BW172" s="237">
        <v>0</v>
      </c>
      <c r="BX172" s="237">
        <v>5047</v>
      </c>
      <c r="BY172" s="237">
        <v>170</v>
      </c>
      <c r="BZ172" s="237">
        <v>2696</v>
      </c>
      <c r="CA172" s="237">
        <v>555</v>
      </c>
      <c r="CB172" s="237">
        <v>0</v>
      </c>
      <c r="CC172" s="237">
        <v>1999</v>
      </c>
      <c r="CD172" s="237">
        <v>142</v>
      </c>
      <c r="CE172" s="237">
        <v>2108</v>
      </c>
      <c r="CF172" s="237">
        <v>0</v>
      </c>
      <c r="CG172" s="237">
        <v>0</v>
      </c>
      <c r="CH172" s="237">
        <v>2108</v>
      </c>
      <c r="CI172" s="237">
        <v>32</v>
      </c>
      <c r="CJ172" s="237">
        <v>18</v>
      </c>
      <c r="CK172" s="237">
        <v>1</v>
      </c>
      <c r="CL172" s="237">
        <v>6</v>
      </c>
      <c r="CM172" s="237">
        <v>0</v>
      </c>
      <c r="CN172" s="237">
        <v>14</v>
      </c>
      <c r="CO172" s="237">
        <v>0</v>
      </c>
      <c r="CP172" s="237">
        <v>1925</v>
      </c>
      <c r="CQ172" s="237">
        <v>3704</v>
      </c>
      <c r="CR172" s="237">
        <v>529</v>
      </c>
      <c r="CS172" s="237">
        <v>3175</v>
      </c>
      <c r="CT172" s="237">
        <v>2613</v>
      </c>
      <c r="CU172" s="237">
        <v>1349</v>
      </c>
      <c r="CV172" s="237">
        <v>489</v>
      </c>
      <c r="CW172" s="237">
        <v>860</v>
      </c>
      <c r="CX172" s="237">
        <v>742</v>
      </c>
      <c r="CY172" s="237">
        <v>2</v>
      </c>
      <c r="CZ172" s="237">
        <v>87</v>
      </c>
      <c r="DA172" s="237">
        <v>1</v>
      </c>
      <c r="DB172" s="237">
        <v>50</v>
      </c>
      <c r="DC172" s="237">
        <v>0</v>
      </c>
      <c r="DD172" s="237">
        <v>585</v>
      </c>
      <c r="DE172" s="237">
        <v>17</v>
      </c>
      <c r="DF172" s="237">
        <v>0</v>
      </c>
      <c r="DG172" s="237">
        <v>0</v>
      </c>
      <c r="DH172" s="237">
        <v>0</v>
      </c>
      <c r="DI172" s="237">
        <v>655</v>
      </c>
      <c r="DJ172" s="237">
        <v>15</v>
      </c>
      <c r="DK172" s="237">
        <v>0</v>
      </c>
      <c r="DL172" s="237">
        <v>95</v>
      </c>
      <c r="DM172" s="237">
        <v>15</v>
      </c>
      <c r="DN172" s="237">
        <v>530</v>
      </c>
      <c r="DO172" s="237">
        <v>0</v>
      </c>
      <c r="DP172" s="237">
        <v>86</v>
      </c>
      <c r="DQ172" s="237">
        <v>56</v>
      </c>
      <c r="DR172" s="237">
        <v>30</v>
      </c>
      <c r="DS172" s="237">
        <v>76</v>
      </c>
      <c r="DT172" s="237">
        <v>39</v>
      </c>
      <c r="DU172" s="237">
        <v>0</v>
      </c>
      <c r="DV172" s="237">
        <v>37</v>
      </c>
      <c r="DW172" s="237">
        <v>0</v>
      </c>
      <c r="DX172" s="237">
        <v>93</v>
      </c>
      <c r="DY172" s="237">
        <v>12542</v>
      </c>
      <c r="DZ172" s="237">
        <v>12283</v>
      </c>
      <c r="EA172" s="237">
        <v>213</v>
      </c>
      <c r="EB172" s="237">
        <v>22</v>
      </c>
      <c r="EC172" s="237">
        <v>24</v>
      </c>
      <c r="ED172" s="237">
        <v>139</v>
      </c>
      <c r="EE172" s="237">
        <v>42</v>
      </c>
      <c r="EF172" s="237">
        <v>3</v>
      </c>
      <c r="EG172" s="237">
        <v>26</v>
      </c>
      <c r="EH172" s="237">
        <v>66</v>
      </c>
      <c r="EI172" s="237">
        <v>2</v>
      </c>
      <c r="EJ172" s="237">
        <v>96</v>
      </c>
      <c r="EK172" s="237">
        <v>0</v>
      </c>
      <c r="EL172" s="104">
        <v>0</v>
      </c>
    </row>
    <row r="173" spans="1:142" s="224" customFormat="1">
      <c r="A173" s="235" t="s">
        <v>476</v>
      </c>
      <c r="B173" s="238" t="s">
        <v>477</v>
      </c>
      <c r="C173" s="245" t="s">
        <v>61</v>
      </c>
      <c r="D173" s="237">
        <v>1069</v>
      </c>
      <c r="E173" s="237">
        <v>310</v>
      </c>
      <c r="F173" s="237">
        <v>83</v>
      </c>
      <c r="G173" s="237">
        <v>153</v>
      </c>
      <c r="H173" s="237">
        <v>332</v>
      </c>
      <c r="I173" s="237">
        <v>191</v>
      </c>
      <c r="J173" s="237">
        <v>203</v>
      </c>
      <c r="K173" s="237">
        <v>7</v>
      </c>
      <c r="L173" s="237">
        <v>196</v>
      </c>
      <c r="M173" s="237">
        <v>35007</v>
      </c>
      <c r="N173" s="237">
        <v>25457</v>
      </c>
      <c r="O173" s="237">
        <v>7410</v>
      </c>
      <c r="P173" s="237">
        <v>2140</v>
      </c>
      <c r="Q173" s="237">
        <v>0</v>
      </c>
      <c r="R173" s="237">
        <v>5900</v>
      </c>
      <c r="S173" s="237">
        <v>3669</v>
      </c>
      <c r="T173" s="237">
        <v>2231</v>
      </c>
      <c r="U173" s="237">
        <v>5641</v>
      </c>
      <c r="V173" s="237">
        <v>1190</v>
      </c>
      <c r="W173" s="237">
        <v>1629</v>
      </c>
      <c r="X173" s="237">
        <v>968</v>
      </c>
      <c r="Y173" s="237">
        <v>1854</v>
      </c>
      <c r="Z173" s="237">
        <v>12125</v>
      </c>
      <c r="AA173" s="237">
        <v>11</v>
      </c>
      <c r="AB173" s="237">
        <v>69</v>
      </c>
      <c r="AC173" s="237">
        <v>261</v>
      </c>
      <c r="AD173" s="237">
        <v>708</v>
      </c>
      <c r="AE173" s="237">
        <v>209</v>
      </c>
      <c r="AF173" s="237">
        <v>335</v>
      </c>
      <c r="AG173" s="237">
        <v>8492</v>
      </c>
      <c r="AH173" s="237">
        <v>2040</v>
      </c>
      <c r="AI173" s="237">
        <v>3507</v>
      </c>
      <c r="AJ173" s="237">
        <v>3463</v>
      </c>
      <c r="AK173" s="237">
        <v>44</v>
      </c>
      <c r="AL173" s="237">
        <v>2053</v>
      </c>
      <c r="AM173" s="237">
        <v>1531</v>
      </c>
      <c r="AN173" s="237">
        <v>522</v>
      </c>
      <c r="AO173" s="237">
        <v>1903</v>
      </c>
      <c r="AP173" s="237">
        <v>253</v>
      </c>
      <c r="AQ173" s="237">
        <v>433</v>
      </c>
      <c r="AR173" s="237">
        <v>553</v>
      </c>
      <c r="AS173" s="237">
        <v>664</v>
      </c>
      <c r="AT173" s="237">
        <v>7613</v>
      </c>
      <c r="AU173" s="237">
        <v>2652</v>
      </c>
      <c r="AV173" s="237">
        <v>4173</v>
      </c>
      <c r="AW173" s="237">
        <v>426</v>
      </c>
      <c r="AX173" s="237">
        <v>362</v>
      </c>
      <c r="AY173" s="237">
        <v>3845</v>
      </c>
      <c r="AZ173" s="237">
        <v>1271</v>
      </c>
      <c r="BA173" s="237">
        <v>2574</v>
      </c>
      <c r="BB173" s="237">
        <v>4926</v>
      </c>
      <c r="BC173" s="237">
        <v>1606</v>
      </c>
      <c r="BD173" s="237">
        <v>3320</v>
      </c>
      <c r="BE173" s="237">
        <v>20199</v>
      </c>
      <c r="BF173" s="237">
        <v>4696</v>
      </c>
      <c r="BG173" s="237">
        <v>7805</v>
      </c>
      <c r="BH173" s="237">
        <v>2685</v>
      </c>
      <c r="BI173" s="237">
        <v>586</v>
      </c>
      <c r="BJ173" s="237">
        <v>2099</v>
      </c>
      <c r="BK173" s="237">
        <v>3759</v>
      </c>
      <c r="BL173" s="237">
        <v>1859</v>
      </c>
      <c r="BM173" s="237">
        <v>1208</v>
      </c>
      <c r="BN173" s="237">
        <v>361</v>
      </c>
      <c r="BO173" s="237">
        <v>331</v>
      </c>
      <c r="BP173" s="237">
        <v>1634</v>
      </c>
      <c r="BQ173" s="237">
        <v>1079</v>
      </c>
      <c r="BR173" s="237">
        <v>555</v>
      </c>
      <c r="BS173" s="237">
        <v>35444</v>
      </c>
      <c r="BT173" s="237">
        <v>10144</v>
      </c>
      <c r="BU173" s="237">
        <v>2494</v>
      </c>
      <c r="BV173" s="237">
        <v>18407</v>
      </c>
      <c r="BW173" s="237">
        <v>220</v>
      </c>
      <c r="BX173" s="237">
        <v>4179</v>
      </c>
      <c r="BY173" s="237">
        <v>157</v>
      </c>
      <c r="BZ173" s="237">
        <v>6067</v>
      </c>
      <c r="CA173" s="237">
        <v>2325</v>
      </c>
      <c r="CB173" s="237">
        <v>481</v>
      </c>
      <c r="CC173" s="237">
        <v>3047</v>
      </c>
      <c r="CD173" s="237">
        <v>214</v>
      </c>
      <c r="CE173" s="237">
        <v>5291</v>
      </c>
      <c r="CF173" s="237">
        <v>1306</v>
      </c>
      <c r="CG173" s="237">
        <v>1702</v>
      </c>
      <c r="CH173" s="237">
        <v>2283</v>
      </c>
      <c r="CI173" s="237">
        <v>210</v>
      </c>
      <c r="CJ173" s="237">
        <v>139</v>
      </c>
      <c r="CK173" s="237">
        <v>5</v>
      </c>
      <c r="CL173" s="237">
        <v>40</v>
      </c>
      <c r="CM173" s="237">
        <v>6</v>
      </c>
      <c r="CN173" s="237">
        <v>71</v>
      </c>
      <c r="CO173" s="237">
        <v>0</v>
      </c>
      <c r="CP173" s="237">
        <v>1728</v>
      </c>
      <c r="CQ173" s="237">
        <v>9850</v>
      </c>
      <c r="CR173" s="237">
        <v>2533</v>
      </c>
      <c r="CS173" s="237">
        <v>7317</v>
      </c>
      <c r="CT173" s="237">
        <v>4324</v>
      </c>
      <c r="CU173" s="237">
        <v>1556</v>
      </c>
      <c r="CV173" s="237">
        <v>752</v>
      </c>
      <c r="CW173" s="237">
        <v>804</v>
      </c>
      <c r="CX173" s="237">
        <v>7046</v>
      </c>
      <c r="CY173" s="237">
        <v>335</v>
      </c>
      <c r="CZ173" s="237">
        <v>4206</v>
      </c>
      <c r="DA173" s="237">
        <v>235</v>
      </c>
      <c r="DB173" s="237">
        <v>78</v>
      </c>
      <c r="DC173" s="237">
        <v>162</v>
      </c>
      <c r="DD173" s="237">
        <v>723</v>
      </c>
      <c r="DE173" s="237">
        <v>1302</v>
      </c>
      <c r="DF173" s="237">
        <v>9</v>
      </c>
      <c r="DG173" s="237">
        <v>2</v>
      </c>
      <c r="DH173" s="237">
        <v>5</v>
      </c>
      <c r="DI173" s="237">
        <v>4507</v>
      </c>
      <c r="DJ173" s="237">
        <v>780</v>
      </c>
      <c r="DK173" s="237">
        <v>177</v>
      </c>
      <c r="DL173" s="237">
        <v>1405</v>
      </c>
      <c r="DM173" s="237">
        <v>36</v>
      </c>
      <c r="DN173" s="237">
        <v>2109</v>
      </c>
      <c r="DO173" s="237">
        <v>0</v>
      </c>
      <c r="DP173" s="237">
        <v>4760</v>
      </c>
      <c r="DQ173" s="237">
        <v>1719</v>
      </c>
      <c r="DR173" s="237">
        <v>3041</v>
      </c>
      <c r="DS173" s="237">
        <v>6871</v>
      </c>
      <c r="DT173" s="237">
        <v>5465</v>
      </c>
      <c r="DU173" s="237">
        <v>59</v>
      </c>
      <c r="DV173" s="237">
        <v>926</v>
      </c>
      <c r="DW173" s="237">
        <v>421</v>
      </c>
      <c r="DX173" s="237">
        <v>199</v>
      </c>
      <c r="DY173" s="237">
        <v>51701</v>
      </c>
      <c r="DZ173" s="237">
        <v>37089</v>
      </c>
      <c r="EA173" s="237">
        <v>1466</v>
      </c>
      <c r="EB173" s="237">
        <v>4031</v>
      </c>
      <c r="EC173" s="237">
        <v>9115</v>
      </c>
      <c r="ED173" s="237">
        <v>14151</v>
      </c>
      <c r="EE173" s="237">
        <v>5060</v>
      </c>
      <c r="EF173" s="237">
        <v>3884</v>
      </c>
      <c r="EG173" s="237">
        <v>1188</v>
      </c>
      <c r="EH173" s="237">
        <v>2728</v>
      </c>
      <c r="EI173" s="237">
        <v>1291</v>
      </c>
      <c r="EJ173" s="237">
        <v>1063</v>
      </c>
      <c r="EK173" s="237">
        <v>0</v>
      </c>
      <c r="EL173" s="104">
        <v>0</v>
      </c>
    </row>
    <row r="174" spans="1:142" s="224" customFormat="1">
      <c r="A174" s="235" t="s">
        <v>478</v>
      </c>
      <c r="B174" s="238" t="s">
        <v>479</v>
      </c>
      <c r="C174" s="245" t="s">
        <v>62</v>
      </c>
      <c r="D174" s="237">
        <v>479884</v>
      </c>
      <c r="E174" s="237">
        <v>389924</v>
      </c>
      <c r="F174" s="237">
        <v>60014</v>
      </c>
      <c r="G174" s="237">
        <v>29861</v>
      </c>
      <c r="H174" s="237">
        <v>85</v>
      </c>
      <c r="I174" s="237">
        <v>0</v>
      </c>
      <c r="J174" s="237">
        <v>0</v>
      </c>
      <c r="K174" s="237">
        <v>0</v>
      </c>
      <c r="L174" s="237">
        <v>0</v>
      </c>
      <c r="M174" s="237">
        <v>0</v>
      </c>
      <c r="N174" s="237">
        <v>0</v>
      </c>
      <c r="O174" s="237">
        <v>0</v>
      </c>
      <c r="P174" s="237">
        <v>0</v>
      </c>
      <c r="Q174" s="237">
        <v>0</v>
      </c>
      <c r="R174" s="237">
        <v>0</v>
      </c>
      <c r="S174" s="237">
        <v>0</v>
      </c>
      <c r="T174" s="237">
        <v>0</v>
      </c>
      <c r="U174" s="237">
        <v>0</v>
      </c>
      <c r="V174" s="237">
        <v>0</v>
      </c>
      <c r="W174" s="237">
        <v>0</v>
      </c>
      <c r="X174" s="237">
        <v>0</v>
      </c>
      <c r="Y174" s="237">
        <v>0</v>
      </c>
      <c r="Z174" s="237">
        <v>0</v>
      </c>
      <c r="AA174" s="237">
        <v>0</v>
      </c>
      <c r="AB174" s="237">
        <v>0</v>
      </c>
      <c r="AC174" s="237">
        <v>0</v>
      </c>
      <c r="AD174" s="237">
        <v>0</v>
      </c>
      <c r="AE174" s="237">
        <v>0</v>
      </c>
      <c r="AF174" s="237">
        <v>0</v>
      </c>
      <c r="AG174" s="237">
        <v>0</v>
      </c>
      <c r="AH174" s="237">
        <v>0</v>
      </c>
      <c r="AI174" s="237">
        <v>0</v>
      </c>
      <c r="AJ174" s="237">
        <v>0</v>
      </c>
      <c r="AK174" s="237">
        <v>0</v>
      </c>
      <c r="AL174" s="237">
        <v>0</v>
      </c>
      <c r="AM174" s="237">
        <v>0</v>
      </c>
      <c r="AN174" s="237">
        <v>0</v>
      </c>
      <c r="AO174" s="237">
        <v>0</v>
      </c>
      <c r="AP174" s="237">
        <v>0</v>
      </c>
      <c r="AQ174" s="237">
        <v>0</v>
      </c>
      <c r="AR174" s="237">
        <v>0</v>
      </c>
      <c r="AS174" s="237">
        <v>0</v>
      </c>
      <c r="AT174" s="237">
        <v>0</v>
      </c>
      <c r="AU174" s="237">
        <v>0</v>
      </c>
      <c r="AV174" s="237">
        <v>0</v>
      </c>
      <c r="AW174" s="237">
        <v>0</v>
      </c>
      <c r="AX174" s="237">
        <v>0</v>
      </c>
      <c r="AY174" s="237">
        <v>0</v>
      </c>
      <c r="AZ174" s="237">
        <v>0</v>
      </c>
      <c r="BA174" s="237">
        <v>0</v>
      </c>
      <c r="BB174" s="237">
        <v>0</v>
      </c>
      <c r="BC174" s="237">
        <v>0</v>
      </c>
      <c r="BD174" s="237">
        <v>0</v>
      </c>
      <c r="BE174" s="237">
        <v>0</v>
      </c>
      <c r="BF174" s="237">
        <v>0</v>
      </c>
      <c r="BG174" s="237">
        <v>0</v>
      </c>
      <c r="BH174" s="237">
        <v>0</v>
      </c>
      <c r="BI174" s="237">
        <v>0</v>
      </c>
      <c r="BJ174" s="237">
        <v>0</v>
      </c>
      <c r="BK174" s="237">
        <v>0</v>
      </c>
      <c r="BL174" s="237">
        <v>0</v>
      </c>
      <c r="BM174" s="237">
        <v>0</v>
      </c>
      <c r="BN174" s="237">
        <v>0</v>
      </c>
      <c r="BO174" s="237">
        <v>0</v>
      </c>
      <c r="BP174" s="237">
        <v>0</v>
      </c>
      <c r="BQ174" s="237">
        <v>0</v>
      </c>
      <c r="BR174" s="237">
        <v>0</v>
      </c>
      <c r="BS174" s="237">
        <v>0</v>
      </c>
      <c r="BT174" s="237">
        <v>0</v>
      </c>
      <c r="BU174" s="237">
        <v>0</v>
      </c>
      <c r="BV174" s="237">
        <v>0</v>
      </c>
      <c r="BW174" s="237">
        <v>0</v>
      </c>
      <c r="BX174" s="237">
        <v>0</v>
      </c>
      <c r="BY174" s="237">
        <v>0</v>
      </c>
      <c r="BZ174" s="237">
        <v>0</v>
      </c>
      <c r="CA174" s="237">
        <v>0</v>
      </c>
      <c r="CB174" s="237">
        <v>0</v>
      </c>
      <c r="CC174" s="237">
        <v>0</v>
      </c>
      <c r="CD174" s="237">
        <v>0</v>
      </c>
      <c r="CE174" s="237">
        <v>0</v>
      </c>
      <c r="CF174" s="237">
        <v>0</v>
      </c>
      <c r="CG174" s="237">
        <v>0</v>
      </c>
      <c r="CH174" s="237">
        <v>0</v>
      </c>
      <c r="CI174" s="237">
        <v>0</v>
      </c>
      <c r="CJ174" s="237">
        <v>0</v>
      </c>
      <c r="CK174" s="237">
        <v>0</v>
      </c>
      <c r="CL174" s="237">
        <v>0</v>
      </c>
      <c r="CM174" s="237">
        <v>0</v>
      </c>
      <c r="CN174" s="237">
        <v>0</v>
      </c>
      <c r="CO174" s="237">
        <v>0</v>
      </c>
      <c r="CP174" s="237">
        <v>0</v>
      </c>
      <c r="CQ174" s="237">
        <v>0</v>
      </c>
      <c r="CR174" s="237">
        <v>0</v>
      </c>
      <c r="CS174" s="237">
        <v>0</v>
      </c>
      <c r="CT174" s="237">
        <v>0</v>
      </c>
      <c r="CU174" s="237">
        <v>0</v>
      </c>
      <c r="CV174" s="237">
        <v>0</v>
      </c>
      <c r="CW174" s="237">
        <v>0</v>
      </c>
      <c r="CX174" s="237">
        <v>0</v>
      </c>
      <c r="CY174" s="237">
        <v>0</v>
      </c>
      <c r="CZ174" s="237">
        <v>0</v>
      </c>
      <c r="DA174" s="237">
        <v>0</v>
      </c>
      <c r="DB174" s="237">
        <v>0</v>
      </c>
      <c r="DC174" s="237">
        <v>0</v>
      </c>
      <c r="DD174" s="237">
        <v>0</v>
      </c>
      <c r="DE174" s="237">
        <v>0</v>
      </c>
      <c r="DF174" s="237">
        <v>0</v>
      </c>
      <c r="DG174" s="237">
        <v>0</v>
      </c>
      <c r="DH174" s="237">
        <v>0</v>
      </c>
      <c r="DI174" s="237">
        <v>0</v>
      </c>
      <c r="DJ174" s="237">
        <v>0</v>
      </c>
      <c r="DK174" s="237">
        <v>0</v>
      </c>
      <c r="DL174" s="237">
        <v>0</v>
      </c>
      <c r="DM174" s="237">
        <v>0</v>
      </c>
      <c r="DN174" s="237">
        <v>0</v>
      </c>
      <c r="DO174" s="237">
        <v>0</v>
      </c>
      <c r="DP174" s="237">
        <v>103</v>
      </c>
      <c r="DQ174" s="237">
        <v>0</v>
      </c>
      <c r="DR174" s="237">
        <v>103</v>
      </c>
      <c r="DS174" s="237">
        <v>0</v>
      </c>
      <c r="DT174" s="237">
        <v>0</v>
      </c>
      <c r="DU174" s="237">
        <v>0</v>
      </c>
      <c r="DV174" s="237">
        <v>0</v>
      </c>
      <c r="DW174" s="237">
        <v>0</v>
      </c>
      <c r="DX174" s="237">
        <v>0</v>
      </c>
      <c r="DY174" s="237">
        <v>0</v>
      </c>
      <c r="DZ174" s="237">
        <v>0</v>
      </c>
      <c r="EA174" s="237">
        <v>0</v>
      </c>
      <c r="EB174" s="237">
        <v>0</v>
      </c>
      <c r="EC174" s="237">
        <v>0</v>
      </c>
      <c r="ED174" s="237">
        <v>3</v>
      </c>
      <c r="EE174" s="237">
        <v>0</v>
      </c>
      <c r="EF174" s="237">
        <v>0</v>
      </c>
      <c r="EG174" s="237">
        <v>0</v>
      </c>
      <c r="EH174" s="237">
        <v>3</v>
      </c>
      <c r="EI174" s="237">
        <v>0</v>
      </c>
      <c r="EJ174" s="237">
        <v>0</v>
      </c>
      <c r="EK174" s="237">
        <v>0</v>
      </c>
      <c r="EL174" s="104">
        <v>0</v>
      </c>
    </row>
    <row r="175" spans="1:142" s="224" customFormat="1">
      <c r="A175" s="235" t="s">
        <v>480</v>
      </c>
      <c r="B175" s="238" t="s">
        <v>481</v>
      </c>
      <c r="C175" s="245" t="s">
        <v>62</v>
      </c>
      <c r="D175" s="237">
        <v>3789</v>
      </c>
      <c r="E175" s="237">
        <v>0</v>
      </c>
      <c r="F175" s="237">
        <v>0</v>
      </c>
      <c r="G175" s="237">
        <v>0</v>
      </c>
      <c r="H175" s="237">
        <v>3779</v>
      </c>
      <c r="I175" s="237">
        <v>10</v>
      </c>
      <c r="J175" s="237">
        <v>20696</v>
      </c>
      <c r="K175" s="237">
        <v>7844</v>
      </c>
      <c r="L175" s="237">
        <v>12852</v>
      </c>
      <c r="M175" s="237">
        <v>901</v>
      </c>
      <c r="N175" s="237">
        <v>190</v>
      </c>
      <c r="O175" s="237">
        <v>0</v>
      </c>
      <c r="P175" s="237">
        <v>711</v>
      </c>
      <c r="Q175" s="237">
        <v>0</v>
      </c>
      <c r="R175" s="237">
        <v>0</v>
      </c>
      <c r="S175" s="237">
        <v>0</v>
      </c>
      <c r="T175" s="237">
        <v>0</v>
      </c>
      <c r="U175" s="237">
        <v>645</v>
      </c>
      <c r="V175" s="237">
        <v>511</v>
      </c>
      <c r="W175" s="237">
        <v>0</v>
      </c>
      <c r="X175" s="237">
        <v>134</v>
      </c>
      <c r="Y175" s="237">
        <v>0</v>
      </c>
      <c r="Z175" s="237">
        <v>137</v>
      </c>
      <c r="AA175" s="237">
        <v>1</v>
      </c>
      <c r="AB175" s="237">
        <v>12</v>
      </c>
      <c r="AC175" s="237">
        <v>0</v>
      </c>
      <c r="AD175" s="237">
        <v>0</v>
      </c>
      <c r="AE175" s="237">
        <v>0</v>
      </c>
      <c r="AF175" s="237">
        <v>0</v>
      </c>
      <c r="AG175" s="237">
        <v>0</v>
      </c>
      <c r="AH175" s="237">
        <v>124</v>
      </c>
      <c r="AI175" s="237">
        <v>60</v>
      </c>
      <c r="AJ175" s="237">
        <v>37</v>
      </c>
      <c r="AK175" s="237">
        <v>23</v>
      </c>
      <c r="AL175" s="237">
        <v>27</v>
      </c>
      <c r="AM175" s="237">
        <v>27</v>
      </c>
      <c r="AN175" s="237">
        <v>0</v>
      </c>
      <c r="AO175" s="237">
        <v>19141</v>
      </c>
      <c r="AP175" s="237">
        <v>228</v>
      </c>
      <c r="AQ175" s="237">
        <v>16908</v>
      </c>
      <c r="AR175" s="237">
        <v>16</v>
      </c>
      <c r="AS175" s="237">
        <v>1989</v>
      </c>
      <c r="AT175" s="237">
        <v>3669</v>
      </c>
      <c r="AU175" s="237">
        <v>2837</v>
      </c>
      <c r="AV175" s="237">
        <v>773</v>
      </c>
      <c r="AW175" s="237">
        <v>10</v>
      </c>
      <c r="AX175" s="237">
        <v>49</v>
      </c>
      <c r="AY175" s="237">
        <v>666</v>
      </c>
      <c r="AZ175" s="237">
        <v>666</v>
      </c>
      <c r="BA175" s="237">
        <v>0</v>
      </c>
      <c r="BB175" s="237">
        <v>898</v>
      </c>
      <c r="BC175" s="237">
        <v>898</v>
      </c>
      <c r="BD175" s="237">
        <v>0</v>
      </c>
      <c r="BE175" s="237">
        <v>14184</v>
      </c>
      <c r="BF175" s="237">
        <v>10414</v>
      </c>
      <c r="BG175" s="237">
        <v>148</v>
      </c>
      <c r="BH175" s="237">
        <v>5</v>
      </c>
      <c r="BI175" s="237">
        <v>0</v>
      </c>
      <c r="BJ175" s="237">
        <v>5</v>
      </c>
      <c r="BK175" s="237">
        <v>22</v>
      </c>
      <c r="BL175" s="237">
        <v>0</v>
      </c>
      <c r="BM175" s="237">
        <v>17</v>
      </c>
      <c r="BN175" s="237">
        <v>0</v>
      </c>
      <c r="BO175" s="237">
        <v>5</v>
      </c>
      <c r="BP175" s="237">
        <v>16</v>
      </c>
      <c r="BQ175" s="237">
        <v>16</v>
      </c>
      <c r="BR175" s="237">
        <v>0</v>
      </c>
      <c r="BS175" s="237">
        <v>225</v>
      </c>
      <c r="BT175" s="237">
        <v>4</v>
      </c>
      <c r="BU175" s="237">
        <v>1</v>
      </c>
      <c r="BV175" s="237">
        <v>8</v>
      </c>
      <c r="BW175" s="237">
        <v>39</v>
      </c>
      <c r="BX175" s="237">
        <v>173</v>
      </c>
      <c r="BY175" s="237">
        <v>139</v>
      </c>
      <c r="BZ175" s="237">
        <v>1849</v>
      </c>
      <c r="CA175" s="237">
        <v>0</v>
      </c>
      <c r="CB175" s="237">
        <v>0</v>
      </c>
      <c r="CC175" s="237">
        <v>867</v>
      </c>
      <c r="CD175" s="237">
        <v>982</v>
      </c>
      <c r="CE175" s="237">
        <v>203089</v>
      </c>
      <c r="CF175" s="237">
        <v>85062</v>
      </c>
      <c r="CG175" s="237">
        <v>13697</v>
      </c>
      <c r="CH175" s="237">
        <v>104330</v>
      </c>
      <c r="CI175" s="237">
        <v>102</v>
      </c>
      <c r="CJ175" s="237">
        <v>53</v>
      </c>
      <c r="CK175" s="237">
        <v>2</v>
      </c>
      <c r="CL175" s="237">
        <v>15</v>
      </c>
      <c r="CM175" s="237">
        <v>2</v>
      </c>
      <c r="CN175" s="237">
        <v>49</v>
      </c>
      <c r="CO175" s="237">
        <v>0</v>
      </c>
      <c r="CP175" s="237">
        <v>123669</v>
      </c>
      <c r="CQ175" s="237">
        <v>62</v>
      </c>
      <c r="CR175" s="237">
        <v>62</v>
      </c>
      <c r="CS175" s="237">
        <v>0</v>
      </c>
      <c r="CT175" s="237">
        <v>0</v>
      </c>
      <c r="CU175" s="237">
        <v>892</v>
      </c>
      <c r="CV175" s="237">
        <v>73</v>
      </c>
      <c r="CW175" s="237">
        <v>819</v>
      </c>
      <c r="CX175" s="237">
        <v>6057</v>
      </c>
      <c r="CY175" s="237">
        <v>477</v>
      </c>
      <c r="CZ175" s="237">
        <v>444</v>
      </c>
      <c r="DA175" s="237">
        <v>1100</v>
      </c>
      <c r="DB175" s="237">
        <v>644</v>
      </c>
      <c r="DC175" s="237">
        <v>1064</v>
      </c>
      <c r="DD175" s="237">
        <v>2328</v>
      </c>
      <c r="DE175" s="237">
        <v>0</v>
      </c>
      <c r="DF175" s="237">
        <v>0</v>
      </c>
      <c r="DG175" s="237">
        <v>0</v>
      </c>
      <c r="DH175" s="237">
        <v>0</v>
      </c>
      <c r="DI175" s="237">
        <v>188</v>
      </c>
      <c r="DJ175" s="237">
        <v>0</v>
      </c>
      <c r="DK175" s="237">
        <v>0</v>
      </c>
      <c r="DL175" s="237">
        <v>0</v>
      </c>
      <c r="DM175" s="237">
        <v>0</v>
      </c>
      <c r="DN175" s="237">
        <v>188</v>
      </c>
      <c r="DO175" s="237">
        <v>0</v>
      </c>
      <c r="DP175" s="237">
        <v>291</v>
      </c>
      <c r="DQ175" s="237">
        <v>282</v>
      </c>
      <c r="DR175" s="237">
        <v>9</v>
      </c>
      <c r="DS175" s="237">
        <v>0</v>
      </c>
      <c r="DT175" s="237">
        <v>0</v>
      </c>
      <c r="DU175" s="237">
        <v>0</v>
      </c>
      <c r="DV175" s="237">
        <v>0</v>
      </c>
      <c r="DW175" s="237">
        <v>0</v>
      </c>
      <c r="DX175" s="237">
        <v>8</v>
      </c>
      <c r="DY175" s="237">
        <v>754132</v>
      </c>
      <c r="DZ175" s="237">
        <v>753570</v>
      </c>
      <c r="EA175" s="237">
        <v>0</v>
      </c>
      <c r="EB175" s="237">
        <v>261</v>
      </c>
      <c r="EC175" s="237">
        <v>301</v>
      </c>
      <c r="ED175" s="237">
        <v>1740</v>
      </c>
      <c r="EE175" s="237">
        <v>57</v>
      </c>
      <c r="EF175" s="237">
        <v>0</v>
      </c>
      <c r="EG175" s="237">
        <v>565</v>
      </c>
      <c r="EH175" s="237">
        <v>497</v>
      </c>
      <c r="EI175" s="237">
        <v>621</v>
      </c>
      <c r="EJ175" s="237">
        <v>18</v>
      </c>
      <c r="EK175" s="237">
        <v>0</v>
      </c>
      <c r="EL175" s="104">
        <v>0</v>
      </c>
    </row>
    <row r="176" spans="1:142" s="224" customFormat="1">
      <c r="A176" s="235" t="s">
        <v>482</v>
      </c>
      <c r="B176" s="238" t="s">
        <v>483</v>
      </c>
      <c r="C176" s="245" t="s">
        <v>62</v>
      </c>
      <c r="D176" s="237">
        <v>0</v>
      </c>
      <c r="E176" s="237">
        <v>0</v>
      </c>
      <c r="F176" s="237">
        <v>0</v>
      </c>
      <c r="G176" s="237">
        <v>0</v>
      </c>
      <c r="H176" s="237">
        <v>0</v>
      </c>
      <c r="I176" s="237">
        <v>0</v>
      </c>
      <c r="J176" s="237">
        <v>0</v>
      </c>
      <c r="K176" s="237">
        <v>0</v>
      </c>
      <c r="L176" s="237">
        <v>0</v>
      </c>
      <c r="M176" s="237">
        <v>0</v>
      </c>
      <c r="N176" s="237">
        <v>0</v>
      </c>
      <c r="O176" s="237">
        <v>0</v>
      </c>
      <c r="P176" s="237">
        <v>0</v>
      </c>
      <c r="Q176" s="237">
        <v>0</v>
      </c>
      <c r="R176" s="237">
        <v>110372</v>
      </c>
      <c r="S176" s="237">
        <v>83690</v>
      </c>
      <c r="T176" s="237">
        <v>26682</v>
      </c>
      <c r="U176" s="237">
        <v>0</v>
      </c>
      <c r="V176" s="237">
        <v>0</v>
      </c>
      <c r="W176" s="237">
        <v>0</v>
      </c>
      <c r="X176" s="237">
        <v>0</v>
      </c>
      <c r="Y176" s="237">
        <v>0</v>
      </c>
      <c r="Z176" s="237">
        <v>10768</v>
      </c>
      <c r="AA176" s="237">
        <v>0</v>
      </c>
      <c r="AB176" s="237">
        <v>0</v>
      </c>
      <c r="AC176" s="237">
        <v>0</v>
      </c>
      <c r="AD176" s="237">
        <v>0</v>
      </c>
      <c r="AE176" s="237">
        <v>0</v>
      </c>
      <c r="AF176" s="237">
        <v>10768</v>
      </c>
      <c r="AG176" s="237">
        <v>0</v>
      </c>
      <c r="AH176" s="237">
        <v>0</v>
      </c>
      <c r="AI176" s="237">
        <v>0</v>
      </c>
      <c r="AJ176" s="237">
        <v>0</v>
      </c>
      <c r="AK176" s="237">
        <v>0</v>
      </c>
      <c r="AL176" s="237">
        <v>0</v>
      </c>
      <c r="AM176" s="237">
        <v>0</v>
      </c>
      <c r="AN176" s="237">
        <v>0</v>
      </c>
      <c r="AO176" s="237">
        <v>0</v>
      </c>
      <c r="AP176" s="237">
        <v>0</v>
      </c>
      <c r="AQ176" s="237">
        <v>0</v>
      </c>
      <c r="AR176" s="237">
        <v>0</v>
      </c>
      <c r="AS176" s="237">
        <v>0</v>
      </c>
      <c r="AT176" s="237">
        <v>0</v>
      </c>
      <c r="AU176" s="237">
        <v>0</v>
      </c>
      <c r="AV176" s="237">
        <v>0</v>
      </c>
      <c r="AW176" s="237">
        <v>0</v>
      </c>
      <c r="AX176" s="237">
        <v>0</v>
      </c>
      <c r="AY176" s="237">
        <v>0</v>
      </c>
      <c r="AZ176" s="237">
        <v>0</v>
      </c>
      <c r="BA176" s="237">
        <v>0</v>
      </c>
      <c r="BB176" s="237">
        <v>0</v>
      </c>
      <c r="BC176" s="237">
        <v>0</v>
      </c>
      <c r="BD176" s="237">
        <v>0</v>
      </c>
      <c r="BE176" s="237">
        <v>0</v>
      </c>
      <c r="BF176" s="237">
        <v>0</v>
      </c>
      <c r="BG176" s="237">
        <v>0</v>
      </c>
      <c r="BH176" s="237">
        <v>0</v>
      </c>
      <c r="BI176" s="237">
        <v>0</v>
      </c>
      <c r="BJ176" s="237">
        <v>0</v>
      </c>
      <c r="BK176" s="237">
        <v>0</v>
      </c>
      <c r="BL176" s="237">
        <v>0</v>
      </c>
      <c r="BM176" s="237">
        <v>0</v>
      </c>
      <c r="BN176" s="237">
        <v>0</v>
      </c>
      <c r="BO176" s="237">
        <v>0</v>
      </c>
      <c r="BP176" s="237">
        <v>0</v>
      </c>
      <c r="BQ176" s="237">
        <v>0</v>
      </c>
      <c r="BR176" s="237">
        <v>0</v>
      </c>
      <c r="BS176" s="237">
        <v>0</v>
      </c>
      <c r="BT176" s="237">
        <v>0</v>
      </c>
      <c r="BU176" s="237">
        <v>0</v>
      </c>
      <c r="BV176" s="237">
        <v>0</v>
      </c>
      <c r="BW176" s="237">
        <v>0</v>
      </c>
      <c r="BX176" s="237">
        <v>0</v>
      </c>
      <c r="BY176" s="237">
        <v>0</v>
      </c>
      <c r="BZ176" s="237">
        <v>0</v>
      </c>
      <c r="CA176" s="237">
        <v>0</v>
      </c>
      <c r="CB176" s="237">
        <v>0</v>
      </c>
      <c r="CC176" s="237">
        <v>0</v>
      </c>
      <c r="CD176" s="237">
        <v>0</v>
      </c>
      <c r="CE176" s="237">
        <v>0</v>
      </c>
      <c r="CF176" s="237">
        <v>0</v>
      </c>
      <c r="CG176" s="237">
        <v>0</v>
      </c>
      <c r="CH176" s="237">
        <v>0</v>
      </c>
      <c r="CI176" s="237">
        <v>0</v>
      </c>
      <c r="CJ176" s="237">
        <v>0</v>
      </c>
      <c r="CK176" s="237">
        <v>0</v>
      </c>
      <c r="CL176" s="237">
        <v>0</v>
      </c>
      <c r="CM176" s="237">
        <v>0</v>
      </c>
      <c r="CN176" s="237">
        <v>0</v>
      </c>
      <c r="CO176" s="237">
        <v>0</v>
      </c>
      <c r="CP176" s="237">
        <v>0</v>
      </c>
      <c r="CQ176" s="237">
        <v>0</v>
      </c>
      <c r="CR176" s="237">
        <v>0</v>
      </c>
      <c r="CS176" s="237">
        <v>0</v>
      </c>
      <c r="CT176" s="237">
        <v>0</v>
      </c>
      <c r="CU176" s="237">
        <v>0</v>
      </c>
      <c r="CV176" s="237">
        <v>0</v>
      </c>
      <c r="CW176" s="237">
        <v>0</v>
      </c>
      <c r="CX176" s="237">
        <v>0</v>
      </c>
      <c r="CY176" s="237">
        <v>0</v>
      </c>
      <c r="CZ176" s="237">
        <v>0</v>
      </c>
      <c r="DA176" s="237">
        <v>0</v>
      </c>
      <c r="DB176" s="237">
        <v>0</v>
      </c>
      <c r="DC176" s="237">
        <v>0</v>
      </c>
      <c r="DD176" s="237">
        <v>0</v>
      </c>
      <c r="DE176" s="237">
        <v>0</v>
      </c>
      <c r="DF176" s="237">
        <v>0</v>
      </c>
      <c r="DG176" s="237">
        <v>0</v>
      </c>
      <c r="DH176" s="237">
        <v>0</v>
      </c>
      <c r="DI176" s="237">
        <v>0</v>
      </c>
      <c r="DJ176" s="237">
        <v>0</v>
      </c>
      <c r="DK176" s="237">
        <v>0</v>
      </c>
      <c r="DL176" s="237">
        <v>0</v>
      </c>
      <c r="DM176" s="237">
        <v>0</v>
      </c>
      <c r="DN176" s="237">
        <v>0</v>
      </c>
      <c r="DO176" s="237">
        <v>0</v>
      </c>
      <c r="DP176" s="237">
        <v>913</v>
      </c>
      <c r="DQ176" s="237">
        <v>796</v>
      </c>
      <c r="DR176" s="237">
        <v>117</v>
      </c>
      <c r="DS176" s="237">
        <v>0</v>
      </c>
      <c r="DT176" s="237">
        <v>0</v>
      </c>
      <c r="DU176" s="237">
        <v>0</v>
      </c>
      <c r="DV176" s="237">
        <v>0</v>
      </c>
      <c r="DW176" s="237">
        <v>0</v>
      </c>
      <c r="DX176" s="237">
        <v>0</v>
      </c>
      <c r="DY176" s="237">
        <v>0</v>
      </c>
      <c r="DZ176" s="237">
        <v>0</v>
      </c>
      <c r="EA176" s="237">
        <v>0</v>
      </c>
      <c r="EB176" s="237">
        <v>0</v>
      </c>
      <c r="EC176" s="237">
        <v>0</v>
      </c>
      <c r="ED176" s="237">
        <v>541</v>
      </c>
      <c r="EE176" s="237">
        <v>0</v>
      </c>
      <c r="EF176" s="237">
        <v>0</v>
      </c>
      <c r="EG176" s="237">
        <v>257</v>
      </c>
      <c r="EH176" s="237">
        <v>0</v>
      </c>
      <c r="EI176" s="237">
        <v>284</v>
      </c>
      <c r="EJ176" s="237">
        <v>0</v>
      </c>
      <c r="EK176" s="237">
        <v>0</v>
      </c>
      <c r="EL176" s="104">
        <v>0</v>
      </c>
    </row>
    <row r="177" spans="1:142" s="224" customFormat="1">
      <c r="A177" s="235" t="s">
        <v>484</v>
      </c>
      <c r="B177" s="238" t="s">
        <v>485</v>
      </c>
      <c r="C177" s="245" t="s">
        <v>62</v>
      </c>
      <c r="D177" s="237">
        <v>1103</v>
      </c>
      <c r="E177" s="237">
        <v>0</v>
      </c>
      <c r="F177" s="237">
        <v>0</v>
      </c>
      <c r="G177" s="237">
        <v>0</v>
      </c>
      <c r="H177" s="237">
        <v>0</v>
      </c>
      <c r="I177" s="237">
        <v>1103</v>
      </c>
      <c r="J177" s="237">
        <v>0</v>
      </c>
      <c r="K177" s="237">
        <v>0</v>
      </c>
      <c r="L177" s="237">
        <v>0</v>
      </c>
      <c r="M177" s="237">
        <v>204915</v>
      </c>
      <c r="N177" s="237">
        <v>146464</v>
      </c>
      <c r="O177" s="237">
        <v>58451</v>
      </c>
      <c r="P177" s="237">
        <v>0</v>
      </c>
      <c r="Q177" s="237">
        <v>0</v>
      </c>
      <c r="R177" s="237">
        <v>0</v>
      </c>
      <c r="S177" s="237">
        <v>0</v>
      </c>
      <c r="T177" s="237">
        <v>0</v>
      </c>
      <c r="U177" s="237">
        <v>0</v>
      </c>
      <c r="V177" s="237">
        <v>0</v>
      </c>
      <c r="W177" s="237">
        <v>0</v>
      </c>
      <c r="X177" s="237">
        <v>0</v>
      </c>
      <c r="Y177" s="237">
        <v>0</v>
      </c>
      <c r="Z177" s="237">
        <v>4559</v>
      </c>
      <c r="AA177" s="237">
        <v>0</v>
      </c>
      <c r="AB177" s="237">
        <v>0</v>
      </c>
      <c r="AC177" s="237">
        <v>0</v>
      </c>
      <c r="AD177" s="237">
        <v>0</v>
      </c>
      <c r="AE177" s="237">
        <v>0</v>
      </c>
      <c r="AF177" s="237">
        <v>0</v>
      </c>
      <c r="AG177" s="237">
        <v>4433</v>
      </c>
      <c r="AH177" s="237">
        <v>126</v>
      </c>
      <c r="AI177" s="237">
        <v>0</v>
      </c>
      <c r="AJ177" s="237">
        <v>0</v>
      </c>
      <c r="AK177" s="237">
        <v>0</v>
      </c>
      <c r="AL177" s="237">
        <v>0</v>
      </c>
      <c r="AM177" s="237">
        <v>0</v>
      </c>
      <c r="AN177" s="237">
        <v>0</v>
      </c>
      <c r="AO177" s="237">
        <v>0</v>
      </c>
      <c r="AP177" s="237">
        <v>0</v>
      </c>
      <c r="AQ177" s="237">
        <v>0</v>
      </c>
      <c r="AR177" s="237">
        <v>0</v>
      </c>
      <c r="AS177" s="237">
        <v>0</v>
      </c>
      <c r="AT177" s="237">
        <v>0</v>
      </c>
      <c r="AU177" s="237">
        <v>0</v>
      </c>
      <c r="AV177" s="237">
        <v>0</v>
      </c>
      <c r="AW177" s="237">
        <v>0</v>
      </c>
      <c r="AX177" s="237">
        <v>0</v>
      </c>
      <c r="AY177" s="237">
        <v>0</v>
      </c>
      <c r="AZ177" s="237">
        <v>0</v>
      </c>
      <c r="BA177" s="237">
        <v>0</v>
      </c>
      <c r="BB177" s="237">
        <v>0</v>
      </c>
      <c r="BC177" s="237">
        <v>0</v>
      </c>
      <c r="BD177" s="237">
        <v>0</v>
      </c>
      <c r="BE177" s="237">
        <v>0</v>
      </c>
      <c r="BF177" s="237">
        <v>0</v>
      </c>
      <c r="BG177" s="237">
        <v>0</v>
      </c>
      <c r="BH177" s="237">
        <v>0</v>
      </c>
      <c r="BI177" s="237">
        <v>0</v>
      </c>
      <c r="BJ177" s="237">
        <v>0</v>
      </c>
      <c r="BK177" s="237">
        <v>0</v>
      </c>
      <c r="BL177" s="237">
        <v>0</v>
      </c>
      <c r="BM177" s="237">
        <v>0</v>
      </c>
      <c r="BN177" s="237">
        <v>0</v>
      </c>
      <c r="BO177" s="237">
        <v>0</v>
      </c>
      <c r="BP177" s="237">
        <v>0</v>
      </c>
      <c r="BQ177" s="237">
        <v>0</v>
      </c>
      <c r="BR177" s="237">
        <v>0</v>
      </c>
      <c r="BS177" s="237">
        <v>0</v>
      </c>
      <c r="BT177" s="237">
        <v>0</v>
      </c>
      <c r="BU177" s="237">
        <v>0</v>
      </c>
      <c r="BV177" s="237">
        <v>0</v>
      </c>
      <c r="BW177" s="237">
        <v>0</v>
      </c>
      <c r="BX177" s="237">
        <v>0</v>
      </c>
      <c r="BY177" s="237">
        <v>0</v>
      </c>
      <c r="BZ177" s="237">
        <v>0</v>
      </c>
      <c r="CA177" s="237">
        <v>0</v>
      </c>
      <c r="CB177" s="237">
        <v>0</v>
      </c>
      <c r="CC177" s="237">
        <v>0</v>
      </c>
      <c r="CD177" s="237">
        <v>0</v>
      </c>
      <c r="CE177" s="237">
        <v>0</v>
      </c>
      <c r="CF177" s="237">
        <v>0</v>
      </c>
      <c r="CG177" s="237">
        <v>0</v>
      </c>
      <c r="CH177" s="237">
        <v>0</v>
      </c>
      <c r="CI177" s="237">
        <v>0</v>
      </c>
      <c r="CJ177" s="237">
        <v>0</v>
      </c>
      <c r="CK177" s="237">
        <v>0</v>
      </c>
      <c r="CL177" s="237">
        <v>0</v>
      </c>
      <c r="CM177" s="237">
        <v>0</v>
      </c>
      <c r="CN177" s="237">
        <v>0</v>
      </c>
      <c r="CO177" s="237">
        <v>0</v>
      </c>
      <c r="CP177" s="237">
        <v>0</v>
      </c>
      <c r="CQ177" s="237">
        <v>25476</v>
      </c>
      <c r="CR177" s="237">
        <v>16325</v>
      </c>
      <c r="CS177" s="237">
        <v>9151</v>
      </c>
      <c r="CT177" s="237">
        <v>0</v>
      </c>
      <c r="CU177" s="237">
        <v>0</v>
      </c>
      <c r="CV177" s="237">
        <v>0</v>
      </c>
      <c r="CW177" s="237">
        <v>0</v>
      </c>
      <c r="CX177" s="237">
        <v>0</v>
      </c>
      <c r="CY177" s="237">
        <v>0</v>
      </c>
      <c r="CZ177" s="237">
        <v>0</v>
      </c>
      <c r="DA177" s="237">
        <v>0</v>
      </c>
      <c r="DB177" s="237">
        <v>0</v>
      </c>
      <c r="DC177" s="237">
        <v>0</v>
      </c>
      <c r="DD177" s="237">
        <v>0</v>
      </c>
      <c r="DE177" s="237">
        <v>0</v>
      </c>
      <c r="DF177" s="237">
        <v>0</v>
      </c>
      <c r="DG177" s="237">
        <v>0</v>
      </c>
      <c r="DH177" s="237">
        <v>0</v>
      </c>
      <c r="DI177" s="237">
        <v>0</v>
      </c>
      <c r="DJ177" s="237">
        <v>0</v>
      </c>
      <c r="DK177" s="237">
        <v>0</v>
      </c>
      <c r="DL177" s="237">
        <v>0</v>
      </c>
      <c r="DM177" s="237">
        <v>0</v>
      </c>
      <c r="DN177" s="237">
        <v>0</v>
      </c>
      <c r="DO177" s="237">
        <v>0</v>
      </c>
      <c r="DP177" s="237">
        <v>7311</v>
      </c>
      <c r="DQ177" s="237">
        <v>0</v>
      </c>
      <c r="DR177" s="237">
        <v>7311</v>
      </c>
      <c r="DS177" s="237">
        <v>0</v>
      </c>
      <c r="DT177" s="237">
        <v>0</v>
      </c>
      <c r="DU177" s="237">
        <v>0</v>
      </c>
      <c r="DV177" s="237">
        <v>0</v>
      </c>
      <c r="DW177" s="237">
        <v>0</v>
      </c>
      <c r="DX177" s="237">
        <v>0</v>
      </c>
      <c r="DY177" s="237">
        <v>1303</v>
      </c>
      <c r="DZ177" s="237">
        <v>280</v>
      </c>
      <c r="EA177" s="237">
        <v>0</v>
      </c>
      <c r="EB177" s="237">
        <v>0</v>
      </c>
      <c r="EC177" s="237">
        <v>1023</v>
      </c>
      <c r="ED177" s="237">
        <v>4039</v>
      </c>
      <c r="EE177" s="237">
        <v>396</v>
      </c>
      <c r="EF177" s="237">
        <v>3643</v>
      </c>
      <c r="EG177" s="237">
        <v>0</v>
      </c>
      <c r="EH177" s="237">
        <v>0</v>
      </c>
      <c r="EI177" s="237">
        <v>0</v>
      </c>
      <c r="EJ177" s="237">
        <v>0</v>
      </c>
      <c r="EK177" s="237">
        <v>0</v>
      </c>
      <c r="EL177" s="104">
        <v>0</v>
      </c>
    </row>
    <row r="178" spans="1:142" s="224" customFormat="1">
      <c r="A178" s="235" t="s">
        <v>486</v>
      </c>
      <c r="B178" s="238" t="s">
        <v>487</v>
      </c>
      <c r="C178" s="245" t="s">
        <v>62</v>
      </c>
      <c r="D178" s="237">
        <v>8</v>
      </c>
      <c r="E178" s="237">
        <v>0</v>
      </c>
      <c r="F178" s="237">
        <v>0</v>
      </c>
      <c r="G178" s="237">
        <v>0</v>
      </c>
      <c r="H178" s="237">
        <v>8</v>
      </c>
      <c r="I178" s="237">
        <v>0</v>
      </c>
      <c r="J178" s="237">
        <v>0</v>
      </c>
      <c r="K178" s="237">
        <v>0</v>
      </c>
      <c r="L178" s="237">
        <v>0</v>
      </c>
      <c r="M178" s="237">
        <v>0</v>
      </c>
      <c r="N178" s="237">
        <v>0</v>
      </c>
      <c r="O178" s="237">
        <v>0</v>
      </c>
      <c r="P178" s="237">
        <v>0</v>
      </c>
      <c r="Q178" s="237">
        <v>0</v>
      </c>
      <c r="R178" s="237">
        <v>0</v>
      </c>
      <c r="S178" s="237">
        <v>0</v>
      </c>
      <c r="T178" s="237">
        <v>0</v>
      </c>
      <c r="U178" s="237">
        <v>28017</v>
      </c>
      <c r="V178" s="237">
        <v>23932</v>
      </c>
      <c r="W178" s="237">
        <v>4077</v>
      </c>
      <c r="X178" s="237">
        <v>8</v>
      </c>
      <c r="Y178" s="237">
        <v>0</v>
      </c>
      <c r="Z178" s="237">
        <v>95</v>
      </c>
      <c r="AA178" s="237">
        <v>0</v>
      </c>
      <c r="AB178" s="237">
        <v>0</v>
      </c>
      <c r="AC178" s="237">
        <v>0</v>
      </c>
      <c r="AD178" s="237">
        <v>0</v>
      </c>
      <c r="AE178" s="237">
        <v>12</v>
      </c>
      <c r="AF178" s="237">
        <v>83</v>
      </c>
      <c r="AG178" s="237">
        <v>0</v>
      </c>
      <c r="AH178" s="237">
        <v>0</v>
      </c>
      <c r="AI178" s="237">
        <v>0</v>
      </c>
      <c r="AJ178" s="237">
        <v>0</v>
      </c>
      <c r="AK178" s="237">
        <v>0</v>
      </c>
      <c r="AL178" s="237">
        <v>23</v>
      </c>
      <c r="AM178" s="237">
        <v>0</v>
      </c>
      <c r="AN178" s="237">
        <v>23</v>
      </c>
      <c r="AO178" s="237">
        <v>120</v>
      </c>
      <c r="AP178" s="237">
        <v>8</v>
      </c>
      <c r="AQ178" s="237">
        <v>5</v>
      </c>
      <c r="AR178" s="237">
        <v>0</v>
      </c>
      <c r="AS178" s="237">
        <v>107</v>
      </c>
      <c r="AT178" s="237">
        <v>0</v>
      </c>
      <c r="AU178" s="237">
        <v>0</v>
      </c>
      <c r="AV178" s="237">
        <v>0</v>
      </c>
      <c r="AW178" s="237">
        <v>0</v>
      </c>
      <c r="AX178" s="237">
        <v>0</v>
      </c>
      <c r="AY178" s="237">
        <v>182</v>
      </c>
      <c r="AZ178" s="237">
        <v>0</v>
      </c>
      <c r="BA178" s="237">
        <v>182</v>
      </c>
      <c r="BB178" s="237">
        <v>42</v>
      </c>
      <c r="BC178" s="237">
        <v>0</v>
      </c>
      <c r="BD178" s="237">
        <v>42</v>
      </c>
      <c r="BE178" s="237">
        <v>5</v>
      </c>
      <c r="BF178" s="237">
        <v>3</v>
      </c>
      <c r="BG178" s="237">
        <v>83</v>
      </c>
      <c r="BH178" s="237">
        <v>0</v>
      </c>
      <c r="BI178" s="237">
        <v>0</v>
      </c>
      <c r="BJ178" s="237">
        <v>0</v>
      </c>
      <c r="BK178" s="237">
        <v>5</v>
      </c>
      <c r="BL178" s="237">
        <v>0</v>
      </c>
      <c r="BM178" s="237">
        <v>5</v>
      </c>
      <c r="BN178" s="237">
        <v>0</v>
      </c>
      <c r="BO178" s="237">
        <v>0</v>
      </c>
      <c r="BP178" s="237">
        <v>5</v>
      </c>
      <c r="BQ178" s="237">
        <v>5</v>
      </c>
      <c r="BR178" s="237">
        <v>0</v>
      </c>
      <c r="BS178" s="237">
        <v>209</v>
      </c>
      <c r="BT178" s="237">
        <v>65</v>
      </c>
      <c r="BU178" s="237">
        <v>15</v>
      </c>
      <c r="BV178" s="237">
        <v>117</v>
      </c>
      <c r="BW178" s="237">
        <v>12</v>
      </c>
      <c r="BX178" s="237">
        <v>0</v>
      </c>
      <c r="BY178" s="237">
        <v>0</v>
      </c>
      <c r="BZ178" s="237">
        <v>504</v>
      </c>
      <c r="CA178" s="237">
        <v>0</v>
      </c>
      <c r="CB178" s="237">
        <v>0</v>
      </c>
      <c r="CC178" s="237">
        <v>489</v>
      </c>
      <c r="CD178" s="237">
        <v>15</v>
      </c>
      <c r="CE178" s="237">
        <v>19239</v>
      </c>
      <c r="CF178" s="237">
        <v>18985</v>
      </c>
      <c r="CG178" s="237">
        <v>137</v>
      </c>
      <c r="CH178" s="237">
        <v>117</v>
      </c>
      <c r="CI178" s="237">
        <v>0</v>
      </c>
      <c r="CJ178" s="237">
        <v>0</v>
      </c>
      <c r="CK178" s="237">
        <v>0</v>
      </c>
      <c r="CL178" s="237">
        <v>0</v>
      </c>
      <c r="CM178" s="237">
        <v>0</v>
      </c>
      <c r="CN178" s="237">
        <v>0</v>
      </c>
      <c r="CO178" s="237">
        <v>0</v>
      </c>
      <c r="CP178" s="237">
        <v>0</v>
      </c>
      <c r="CQ178" s="237">
        <v>1144</v>
      </c>
      <c r="CR178" s="237">
        <v>1079</v>
      </c>
      <c r="CS178" s="237">
        <v>65</v>
      </c>
      <c r="CT178" s="237">
        <v>0</v>
      </c>
      <c r="CU178" s="237">
        <v>0</v>
      </c>
      <c r="CV178" s="237">
        <v>0</v>
      </c>
      <c r="CW178" s="237">
        <v>0</v>
      </c>
      <c r="CX178" s="237">
        <v>0</v>
      </c>
      <c r="CY178" s="237">
        <v>0</v>
      </c>
      <c r="CZ178" s="237">
        <v>0</v>
      </c>
      <c r="DA178" s="237">
        <v>0</v>
      </c>
      <c r="DB178" s="237">
        <v>0</v>
      </c>
      <c r="DC178" s="237">
        <v>0</v>
      </c>
      <c r="DD178" s="237">
        <v>0</v>
      </c>
      <c r="DE178" s="237">
        <v>0</v>
      </c>
      <c r="DF178" s="237">
        <v>0</v>
      </c>
      <c r="DG178" s="237">
        <v>0</v>
      </c>
      <c r="DH178" s="237">
        <v>0</v>
      </c>
      <c r="DI178" s="237">
        <v>0</v>
      </c>
      <c r="DJ178" s="237">
        <v>0</v>
      </c>
      <c r="DK178" s="237">
        <v>0</v>
      </c>
      <c r="DL178" s="237">
        <v>0</v>
      </c>
      <c r="DM178" s="237">
        <v>0</v>
      </c>
      <c r="DN178" s="237">
        <v>0</v>
      </c>
      <c r="DO178" s="237">
        <v>0</v>
      </c>
      <c r="DP178" s="237">
        <v>348</v>
      </c>
      <c r="DQ178" s="237">
        <v>348</v>
      </c>
      <c r="DR178" s="237">
        <v>0</v>
      </c>
      <c r="DS178" s="237">
        <v>0</v>
      </c>
      <c r="DT178" s="237">
        <v>0</v>
      </c>
      <c r="DU178" s="237">
        <v>0</v>
      </c>
      <c r="DV178" s="237">
        <v>0</v>
      </c>
      <c r="DW178" s="237">
        <v>0</v>
      </c>
      <c r="DX178" s="237">
        <v>0</v>
      </c>
      <c r="DY178" s="237">
        <v>504</v>
      </c>
      <c r="DZ178" s="237">
        <v>504</v>
      </c>
      <c r="EA178" s="237">
        <v>0</v>
      </c>
      <c r="EB178" s="237">
        <v>0</v>
      </c>
      <c r="EC178" s="237">
        <v>0</v>
      </c>
      <c r="ED178" s="237">
        <v>0</v>
      </c>
      <c r="EE178" s="237">
        <v>0</v>
      </c>
      <c r="EF178" s="237">
        <v>0</v>
      </c>
      <c r="EG178" s="237">
        <v>0</v>
      </c>
      <c r="EH178" s="237">
        <v>0</v>
      </c>
      <c r="EI178" s="237">
        <v>0</v>
      </c>
      <c r="EJ178" s="237">
        <v>0</v>
      </c>
      <c r="EK178" s="237">
        <v>0</v>
      </c>
      <c r="EL178" s="104">
        <v>0</v>
      </c>
    </row>
    <row r="179" spans="1:142" s="224" customFormat="1">
      <c r="A179" s="235" t="s">
        <v>488</v>
      </c>
      <c r="B179" s="238" t="s">
        <v>489</v>
      </c>
      <c r="C179" s="245" t="s">
        <v>62</v>
      </c>
      <c r="D179" s="237">
        <v>0</v>
      </c>
      <c r="E179" s="237">
        <v>0</v>
      </c>
      <c r="F179" s="237">
        <v>0</v>
      </c>
      <c r="G179" s="237">
        <v>0</v>
      </c>
      <c r="H179" s="237">
        <v>0</v>
      </c>
      <c r="I179" s="237">
        <v>0</v>
      </c>
      <c r="J179" s="237">
        <v>0</v>
      </c>
      <c r="K179" s="237">
        <v>0</v>
      </c>
      <c r="L179" s="237">
        <v>0</v>
      </c>
      <c r="M179" s="237">
        <v>0</v>
      </c>
      <c r="N179" s="237">
        <v>0</v>
      </c>
      <c r="O179" s="237">
        <v>0</v>
      </c>
      <c r="P179" s="237">
        <v>0</v>
      </c>
      <c r="Q179" s="237">
        <v>0</v>
      </c>
      <c r="R179" s="237">
        <v>0</v>
      </c>
      <c r="S179" s="237">
        <v>0</v>
      </c>
      <c r="T179" s="237">
        <v>0</v>
      </c>
      <c r="U179" s="237">
        <v>30445</v>
      </c>
      <c r="V179" s="237">
        <v>8</v>
      </c>
      <c r="W179" s="237">
        <v>0</v>
      </c>
      <c r="X179" s="237">
        <v>29737</v>
      </c>
      <c r="Y179" s="237">
        <v>700</v>
      </c>
      <c r="Z179" s="237">
        <v>0</v>
      </c>
      <c r="AA179" s="237">
        <v>0</v>
      </c>
      <c r="AB179" s="237">
        <v>0</v>
      </c>
      <c r="AC179" s="237">
        <v>0</v>
      </c>
      <c r="AD179" s="237">
        <v>0</v>
      </c>
      <c r="AE179" s="237">
        <v>0</v>
      </c>
      <c r="AF179" s="237">
        <v>0</v>
      </c>
      <c r="AG179" s="237">
        <v>0</v>
      </c>
      <c r="AH179" s="237">
        <v>0</v>
      </c>
      <c r="AI179" s="237">
        <v>0</v>
      </c>
      <c r="AJ179" s="237">
        <v>0</v>
      </c>
      <c r="AK179" s="237">
        <v>0</v>
      </c>
      <c r="AL179" s="237">
        <v>0</v>
      </c>
      <c r="AM179" s="237">
        <v>0</v>
      </c>
      <c r="AN179" s="237">
        <v>0</v>
      </c>
      <c r="AO179" s="237">
        <v>0</v>
      </c>
      <c r="AP179" s="237">
        <v>0</v>
      </c>
      <c r="AQ179" s="237">
        <v>0</v>
      </c>
      <c r="AR179" s="237">
        <v>0</v>
      </c>
      <c r="AS179" s="237">
        <v>0</v>
      </c>
      <c r="AT179" s="237">
        <v>0</v>
      </c>
      <c r="AU179" s="237">
        <v>0</v>
      </c>
      <c r="AV179" s="237">
        <v>0</v>
      </c>
      <c r="AW179" s="237">
        <v>0</v>
      </c>
      <c r="AX179" s="237">
        <v>0</v>
      </c>
      <c r="AY179" s="237">
        <v>0</v>
      </c>
      <c r="AZ179" s="237">
        <v>0</v>
      </c>
      <c r="BA179" s="237">
        <v>0</v>
      </c>
      <c r="BB179" s="237">
        <v>0</v>
      </c>
      <c r="BC179" s="237">
        <v>0</v>
      </c>
      <c r="BD179" s="237">
        <v>0</v>
      </c>
      <c r="BE179" s="237">
        <v>0</v>
      </c>
      <c r="BF179" s="237">
        <v>0</v>
      </c>
      <c r="BG179" s="237">
        <v>0</v>
      </c>
      <c r="BH179" s="237">
        <v>0</v>
      </c>
      <c r="BI179" s="237">
        <v>0</v>
      </c>
      <c r="BJ179" s="237">
        <v>0</v>
      </c>
      <c r="BK179" s="237">
        <v>0</v>
      </c>
      <c r="BL179" s="237">
        <v>0</v>
      </c>
      <c r="BM179" s="237">
        <v>0</v>
      </c>
      <c r="BN179" s="237">
        <v>0</v>
      </c>
      <c r="BO179" s="237">
        <v>0</v>
      </c>
      <c r="BP179" s="237">
        <v>0</v>
      </c>
      <c r="BQ179" s="237">
        <v>0</v>
      </c>
      <c r="BR179" s="237">
        <v>0</v>
      </c>
      <c r="BS179" s="237">
        <v>0</v>
      </c>
      <c r="BT179" s="237">
        <v>0</v>
      </c>
      <c r="BU179" s="237">
        <v>0</v>
      </c>
      <c r="BV179" s="237">
        <v>0</v>
      </c>
      <c r="BW179" s="237">
        <v>0</v>
      </c>
      <c r="BX179" s="237">
        <v>0</v>
      </c>
      <c r="BY179" s="237">
        <v>0</v>
      </c>
      <c r="BZ179" s="237">
        <v>0</v>
      </c>
      <c r="CA179" s="237">
        <v>0</v>
      </c>
      <c r="CB179" s="237">
        <v>0</v>
      </c>
      <c r="CC179" s="237">
        <v>0</v>
      </c>
      <c r="CD179" s="237">
        <v>0</v>
      </c>
      <c r="CE179" s="237">
        <v>0</v>
      </c>
      <c r="CF179" s="237">
        <v>0</v>
      </c>
      <c r="CG179" s="237">
        <v>0</v>
      </c>
      <c r="CH179" s="237">
        <v>0</v>
      </c>
      <c r="CI179" s="237">
        <v>0</v>
      </c>
      <c r="CJ179" s="237">
        <v>0</v>
      </c>
      <c r="CK179" s="237">
        <v>0</v>
      </c>
      <c r="CL179" s="237">
        <v>0</v>
      </c>
      <c r="CM179" s="237">
        <v>0</v>
      </c>
      <c r="CN179" s="237">
        <v>0</v>
      </c>
      <c r="CO179" s="237">
        <v>0</v>
      </c>
      <c r="CP179" s="237">
        <v>0</v>
      </c>
      <c r="CQ179" s="237">
        <v>0</v>
      </c>
      <c r="CR179" s="237">
        <v>0</v>
      </c>
      <c r="CS179" s="237">
        <v>0</v>
      </c>
      <c r="CT179" s="237">
        <v>0</v>
      </c>
      <c r="CU179" s="237">
        <v>0</v>
      </c>
      <c r="CV179" s="237">
        <v>0</v>
      </c>
      <c r="CW179" s="237">
        <v>0</v>
      </c>
      <c r="CX179" s="237">
        <v>0</v>
      </c>
      <c r="CY179" s="237">
        <v>0</v>
      </c>
      <c r="CZ179" s="237">
        <v>0</v>
      </c>
      <c r="DA179" s="237">
        <v>0</v>
      </c>
      <c r="DB179" s="237">
        <v>0</v>
      </c>
      <c r="DC179" s="237">
        <v>0</v>
      </c>
      <c r="DD179" s="237">
        <v>0</v>
      </c>
      <c r="DE179" s="237">
        <v>0</v>
      </c>
      <c r="DF179" s="237">
        <v>0</v>
      </c>
      <c r="DG179" s="237">
        <v>0</v>
      </c>
      <c r="DH179" s="237">
        <v>0</v>
      </c>
      <c r="DI179" s="237">
        <v>0</v>
      </c>
      <c r="DJ179" s="237">
        <v>0</v>
      </c>
      <c r="DK179" s="237">
        <v>0</v>
      </c>
      <c r="DL179" s="237">
        <v>0</v>
      </c>
      <c r="DM179" s="237">
        <v>0</v>
      </c>
      <c r="DN179" s="237">
        <v>0</v>
      </c>
      <c r="DO179" s="237">
        <v>0</v>
      </c>
      <c r="DP179" s="237">
        <v>0</v>
      </c>
      <c r="DQ179" s="237">
        <v>0</v>
      </c>
      <c r="DR179" s="237">
        <v>0</v>
      </c>
      <c r="DS179" s="237">
        <v>0</v>
      </c>
      <c r="DT179" s="237">
        <v>0</v>
      </c>
      <c r="DU179" s="237">
        <v>0</v>
      </c>
      <c r="DV179" s="237">
        <v>0</v>
      </c>
      <c r="DW179" s="237">
        <v>0</v>
      </c>
      <c r="DX179" s="237">
        <v>0</v>
      </c>
      <c r="DY179" s="237">
        <v>0</v>
      </c>
      <c r="DZ179" s="237">
        <v>0</v>
      </c>
      <c r="EA179" s="237">
        <v>0</v>
      </c>
      <c r="EB179" s="237">
        <v>0</v>
      </c>
      <c r="EC179" s="237">
        <v>0</v>
      </c>
      <c r="ED179" s="237">
        <v>0</v>
      </c>
      <c r="EE179" s="237">
        <v>0</v>
      </c>
      <c r="EF179" s="237">
        <v>0</v>
      </c>
      <c r="EG179" s="237">
        <v>0</v>
      </c>
      <c r="EH179" s="237">
        <v>0</v>
      </c>
      <c r="EI179" s="237">
        <v>0</v>
      </c>
      <c r="EJ179" s="237">
        <v>0</v>
      </c>
      <c r="EK179" s="237">
        <v>0</v>
      </c>
      <c r="EL179" s="104">
        <v>0</v>
      </c>
    </row>
    <row r="180" spans="1:142" s="224" customFormat="1">
      <c r="A180" s="235" t="s">
        <v>490</v>
      </c>
      <c r="B180" s="238" t="s">
        <v>491</v>
      </c>
      <c r="C180" s="245" t="s">
        <v>62</v>
      </c>
      <c r="D180" s="237">
        <v>0</v>
      </c>
      <c r="E180" s="237">
        <v>0</v>
      </c>
      <c r="F180" s="237">
        <v>0</v>
      </c>
      <c r="G180" s="237">
        <v>0</v>
      </c>
      <c r="H180" s="237">
        <v>0</v>
      </c>
      <c r="I180" s="237">
        <v>0</v>
      </c>
      <c r="J180" s="237">
        <v>0</v>
      </c>
      <c r="K180" s="237">
        <v>0</v>
      </c>
      <c r="L180" s="237">
        <v>0</v>
      </c>
      <c r="M180" s="237">
        <v>0</v>
      </c>
      <c r="N180" s="237">
        <v>0</v>
      </c>
      <c r="O180" s="237">
        <v>0</v>
      </c>
      <c r="P180" s="237">
        <v>0</v>
      </c>
      <c r="Q180" s="237">
        <v>0</v>
      </c>
      <c r="R180" s="237">
        <v>0</v>
      </c>
      <c r="S180" s="237">
        <v>0</v>
      </c>
      <c r="T180" s="237">
        <v>0</v>
      </c>
      <c r="U180" s="237">
        <v>23141</v>
      </c>
      <c r="V180" s="237">
        <v>249</v>
      </c>
      <c r="W180" s="237">
        <v>0</v>
      </c>
      <c r="X180" s="237">
        <v>148</v>
      </c>
      <c r="Y180" s="237">
        <v>22744</v>
      </c>
      <c r="Z180" s="237">
        <v>0</v>
      </c>
      <c r="AA180" s="237">
        <v>0</v>
      </c>
      <c r="AB180" s="237">
        <v>0</v>
      </c>
      <c r="AC180" s="237">
        <v>0</v>
      </c>
      <c r="AD180" s="237">
        <v>0</v>
      </c>
      <c r="AE180" s="237">
        <v>0</v>
      </c>
      <c r="AF180" s="237">
        <v>0</v>
      </c>
      <c r="AG180" s="237">
        <v>0</v>
      </c>
      <c r="AH180" s="237">
        <v>0</v>
      </c>
      <c r="AI180" s="237">
        <v>0</v>
      </c>
      <c r="AJ180" s="237">
        <v>0</v>
      </c>
      <c r="AK180" s="237">
        <v>0</v>
      </c>
      <c r="AL180" s="237">
        <v>0</v>
      </c>
      <c r="AM180" s="237">
        <v>0</v>
      </c>
      <c r="AN180" s="237">
        <v>0</v>
      </c>
      <c r="AO180" s="237">
        <v>0</v>
      </c>
      <c r="AP180" s="237">
        <v>0</v>
      </c>
      <c r="AQ180" s="237">
        <v>0</v>
      </c>
      <c r="AR180" s="237">
        <v>0</v>
      </c>
      <c r="AS180" s="237">
        <v>0</v>
      </c>
      <c r="AT180" s="237">
        <v>0</v>
      </c>
      <c r="AU180" s="237">
        <v>0</v>
      </c>
      <c r="AV180" s="237">
        <v>0</v>
      </c>
      <c r="AW180" s="237">
        <v>0</v>
      </c>
      <c r="AX180" s="237">
        <v>0</v>
      </c>
      <c r="AY180" s="237">
        <v>0</v>
      </c>
      <c r="AZ180" s="237">
        <v>0</v>
      </c>
      <c r="BA180" s="237">
        <v>0</v>
      </c>
      <c r="BB180" s="237">
        <v>0</v>
      </c>
      <c r="BC180" s="237">
        <v>0</v>
      </c>
      <c r="BD180" s="237">
        <v>0</v>
      </c>
      <c r="BE180" s="237">
        <v>0</v>
      </c>
      <c r="BF180" s="237">
        <v>0</v>
      </c>
      <c r="BG180" s="237">
        <v>0</v>
      </c>
      <c r="BH180" s="237">
        <v>0</v>
      </c>
      <c r="BI180" s="237">
        <v>0</v>
      </c>
      <c r="BJ180" s="237">
        <v>0</v>
      </c>
      <c r="BK180" s="237">
        <v>0</v>
      </c>
      <c r="BL180" s="237">
        <v>0</v>
      </c>
      <c r="BM180" s="237">
        <v>0</v>
      </c>
      <c r="BN180" s="237">
        <v>0</v>
      </c>
      <c r="BO180" s="237">
        <v>0</v>
      </c>
      <c r="BP180" s="237">
        <v>0</v>
      </c>
      <c r="BQ180" s="237">
        <v>0</v>
      </c>
      <c r="BR180" s="237">
        <v>0</v>
      </c>
      <c r="BS180" s="237">
        <v>0</v>
      </c>
      <c r="BT180" s="237">
        <v>0</v>
      </c>
      <c r="BU180" s="237">
        <v>0</v>
      </c>
      <c r="BV180" s="237">
        <v>0</v>
      </c>
      <c r="BW180" s="237">
        <v>0</v>
      </c>
      <c r="BX180" s="237">
        <v>0</v>
      </c>
      <c r="BY180" s="237">
        <v>0</v>
      </c>
      <c r="BZ180" s="237">
        <v>88430</v>
      </c>
      <c r="CA180" s="237">
        <v>88430</v>
      </c>
      <c r="CB180" s="237">
        <v>0</v>
      </c>
      <c r="CC180" s="237">
        <v>0</v>
      </c>
      <c r="CD180" s="237">
        <v>0</v>
      </c>
      <c r="CE180" s="237">
        <v>0</v>
      </c>
      <c r="CF180" s="237">
        <v>0</v>
      </c>
      <c r="CG180" s="237">
        <v>0</v>
      </c>
      <c r="CH180" s="237">
        <v>0</v>
      </c>
      <c r="CI180" s="237">
        <v>0</v>
      </c>
      <c r="CJ180" s="237">
        <v>0</v>
      </c>
      <c r="CK180" s="237">
        <v>0</v>
      </c>
      <c r="CL180" s="237">
        <v>0</v>
      </c>
      <c r="CM180" s="237">
        <v>0</v>
      </c>
      <c r="CN180" s="237">
        <v>0</v>
      </c>
      <c r="CO180" s="237">
        <v>0</v>
      </c>
      <c r="CP180" s="237">
        <v>0</v>
      </c>
      <c r="CQ180" s="237">
        <v>0</v>
      </c>
      <c r="CR180" s="237">
        <v>0</v>
      </c>
      <c r="CS180" s="237">
        <v>0</v>
      </c>
      <c r="CT180" s="237">
        <v>0</v>
      </c>
      <c r="CU180" s="237">
        <v>0</v>
      </c>
      <c r="CV180" s="237">
        <v>0</v>
      </c>
      <c r="CW180" s="237">
        <v>0</v>
      </c>
      <c r="CX180" s="237">
        <v>0</v>
      </c>
      <c r="CY180" s="237">
        <v>0</v>
      </c>
      <c r="CZ180" s="237">
        <v>0</v>
      </c>
      <c r="DA180" s="237">
        <v>0</v>
      </c>
      <c r="DB180" s="237">
        <v>0</v>
      </c>
      <c r="DC180" s="237">
        <v>0</v>
      </c>
      <c r="DD180" s="237">
        <v>0</v>
      </c>
      <c r="DE180" s="237">
        <v>0</v>
      </c>
      <c r="DF180" s="237">
        <v>0</v>
      </c>
      <c r="DG180" s="237">
        <v>0</v>
      </c>
      <c r="DH180" s="237">
        <v>0</v>
      </c>
      <c r="DI180" s="237">
        <v>58959</v>
      </c>
      <c r="DJ180" s="237">
        <v>0</v>
      </c>
      <c r="DK180" s="237">
        <v>0</v>
      </c>
      <c r="DL180" s="237">
        <v>0</v>
      </c>
      <c r="DM180" s="237">
        <v>0</v>
      </c>
      <c r="DN180" s="237">
        <v>58959</v>
      </c>
      <c r="DO180" s="237">
        <v>0</v>
      </c>
      <c r="DP180" s="237">
        <v>0</v>
      </c>
      <c r="DQ180" s="237">
        <v>0</v>
      </c>
      <c r="DR180" s="237">
        <v>0</v>
      </c>
      <c r="DS180" s="237">
        <v>0</v>
      </c>
      <c r="DT180" s="237">
        <v>0</v>
      </c>
      <c r="DU180" s="237">
        <v>0</v>
      </c>
      <c r="DV180" s="237">
        <v>0</v>
      </c>
      <c r="DW180" s="237">
        <v>0</v>
      </c>
      <c r="DX180" s="237">
        <v>0</v>
      </c>
      <c r="DY180" s="237">
        <v>14213</v>
      </c>
      <c r="DZ180" s="237">
        <v>14213</v>
      </c>
      <c r="EA180" s="237">
        <v>0</v>
      </c>
      <c r="EB180" s="237">
        <v>0</v>
      </c>
      <c r="EC180" s="237">
        <v>0</v>
      </c>
      <c r="ED180" s="237">
        <v>0</v>
      </c>
      <c r="EE180" s="237">
        <v>0</v>
      </c>
      <c r="EF180" s="237">
        <v>0</v>
      </c>
      <c r="EG180" s="237">
        <v>0</v>
      </c>
      <c r="EH180" s="237">
        <v>0</v>
      </c>
      <c r="EI180" s="237">
        <v>0</v>
      </c>
      <c r="EJ180" s="237">
        <v>0</v>
      </c>
      <c r="EK180" s="237">
        <v>0</v>
      </c>
      <c r="EL180" s="104">
        <v>0</v>
      </c>
    </row>
    <row r="181" spans="1:142" s="224" customFormat="1">
      <c r="A181" s="235" t="s">
        <v>492</v>
      </c>
      <c r="B181" s="238" t="s">
        <v>493</v>
      </c>
      <c r="C181" s="245" t="s">
        <v>62</v>
      </c>
      <c r="D181" s="237">
        <v>1096</v>
      </c>
      <c r="E181" s="237">
        <v>508</v>
      </c>
      <c r="F181" s="237">
        <v>131</v>
      </c>
      <c r="G181" s="237">
        <v>50</v>
      </c>
      <c r="H181" s="237">
        <v>305</v>
      </c>
      <c r="I181" s="237">
        <v>102</v>
      </c>
      <c r="J181" s="237">
        <v>0</v>
      </c>
      <c r="K181" s="237">
        <v>0</v>
      </c>
      <c r="L181" s="237">
        <v>0</v>
      </c>
      <c r="M181" s="237">
        <v>61940</v>
      </c>
      <c r="N181" s="237">
        <v>45470</v>
      </c>
      <c r="O181" s="237">
        <v>13803</v>
      </c>
      <c r="P181" s="237">
        <v>2667</v>
      </c>
      <c r="Q181" s="237">
        <v>0</v>
      </c>
      <c r="R181" s="237">
        <v>812</v>
      </c>
      <c r="S181" s="237">
        <v>358</v>
      </c>
      <c r="T181" s="237">
        <v>454</v>
      </c>
      <c r="U181" s="237">
        <v>4192</v>
      </c>
      <c r="V181" s="237">
        <v>78</v>
      </c>
      <c r="W181" s="237">
        <v>62</v>
      </c>
      <c r="X181" s="237">
        <v>1663</v>
      </c>
      <c r="Y181" s="237">
        <v>2389</v>
      </c>
      <c r="Z181" s="237">
        <v>21446</v>
      </c>
      <c r="AA181" s="237">
        <v>3</v>
      </c>
      <c r="AB181" s="237">
        <v>38</v>
      </c>
      <c r="AC181" s="237">
        <v>121</v>
      </c>
      <c r="AD181" s="237">
        <v>327</v>
      </c>
      <c r="AE181" s="237">
        <v>338</v>
      </c>
      <c r="AF181" s="237">
        <v>633</v>
      </c>
      <c r="AG181" s="237">
        <v>16280</v>
      </c>
      <c r="AH181" s="237">
        <v>3706</v>
      </c>
      <c r="AI181" s="237">
        <v>6801</v>
      </c>
      <c r="AJ181" s="237">
        <v>6801</v>
      </c>
      <c r="AK181" s="237">
        <v>0</v>
      </c>
      <c r="AL181" s="237">
        <v>224</v>
      </c>
      <c r="AM181" s="237">
        <v>85</v>
      </c>
      <c r="AN181" s="237">
        <v>139</v>
      </c>
      <c r="AO181" s="237">
        <v>1034</v>
      </c>
      <c r="AP181" s="237">
        <v>253</v>
      </c>
      <c r="AQ181" s="237">
        <v>75</v>
      </c>
      <c r="AR181" s="237">
        <v>341</v>
      </c>
      <c r="AS181" s="237">
        <v>365</v>
      </c>
      <c r="AT181" s="237">
        <v>13734</v>
      </c>
      <c r="AU181" s="237">
        <v>5091</v>
      </c>
      <c r="AV181" s="237">
        <v>7806</v>
      </c>
      <c r="AW181" s="237">
        <v>557</v>
      </c>
      <c r="AX181" s="237">
        <v>280</v>
      </c>
      <c r="AY181" s="237">
        <v>6935</v>
      </c>
      <c r="AZ181" s="237">
        <v>2423</v>
      </c>
      <c r="BA181" s="237">
        <v>4512</v>
      </c>
      <c r="BB181" s="237">
        <v>1722</v>
      </c>
      <c r="BC181" s="237">
        <v>102</v>
      </c>
      <c r="BD181" s="237">
        <v>1620</v>
      </c>
      <c r="BE181" s="237">
        <v>31037</v>
      </c>
      <c r="BF181" s="237">
        <v>5784</v>
      </c>
      <c r="BG181" s="237">
        <v>13029</v>
      </c>
      <c r="BH181" s="237">
        <v>3471</v>
      </c>
      <c r="BI181" s="237">
        <v>462</v>
      </c>
      <c r="BJ181" s="237">
        <v>3009</v>
      </c>
      <c r="BK181" s="237">
        <v>4913</v>
      </c>
      <c r="BL181" s="237">
        <v>1964</v>
      </c>
      <c r="BM181" s="237">
        <v>2234</v>
      </c>
      <c r="BN181" s="237">
        <v>332</v>
      </c>
      <c r="BO181" s="237">
        <v>383</v>
      </c>
      <c r="BP181" s="237">
        <v>1724</v>
      </c>
      <c r="BQ181" s="237">
        <v>1395</v>
      </c>
      <c r="BR181" s="237">
        <v>329</v>
      </c>
      <c r="BS181" s="237">
        <v>65504</v>
      </c>
      <c r="BT181" s="237">
        <v>19289</v>
      </c>
      <c r="BU181" s="237">
        <v>4744</v>
      </c>
      <c r="BV181" s="237">
        <v>35004</v>
      </c>
      <c r="BW181" s="237">
        <v>0</v>
      </c>
      <c r="BX181" s="237">
        <v>6467</v>
      </c>
      <c r="BY181" s="237">
        <v>217</v>
      </c>
      <c r="BZ181" s="237">
        <v>3430</v>
      </c>
      <c r="CA181" s="237">
        <v>685</v>
      </c>
      <c r="CB181" s="237">
        <v>0</v>
      </c>
      <c r="CC181" s="237">
        <v>2562</v>
      </c>
      <c r="CD181" s="237">
        <v>183</v>
      </c>
      <c r="CE181" s="237">
        <v>2701</v>
      </c>
      <c r="CF181" s="237">
        <v>0</v>
      </c>
      <c r="CG181" s="237">
        <v>0</v>
      </c>
      <c r="CH181" s="237">
        <v>2701</v>
      </c>
      <c r="CI181" s="237">
        <v>41</v>
      </c>
      <c r="CJ181" s="237">
        <v>23</v>
      </c>
      <c r="CK181" s="237">
        <v>1</v>
      </c>
      <c r="CL181" s="237">
        <v>7</v>
      </c>
      <c r="CM181" s="237">
        <v>1</v>
      </c>
      <c r="CN181" s="237">
        <v>18</v>
      </c>
      <c r="CO181" s="237">
        <v>0</v>
      </c>
      <c r="CP181" s="237">
        <v>2467</v>
      </c>
      <c r="CQ181" s="237">
        <v>5273</v>
      </c>
      <c r="CR181" s="237">
        <v>679</v>
      </c>
      <c r="CS181" s="237">
        <v>4594</v>
      </c>
      <c r="CT181" s="237">
        <v>3349</v>
      </c>
      <c r="CU181" s="237">
        <v>1687</v>
      </c>
      <c r="CV181" s="237">
        <v>586</v>
      </c>
      <c r="CW181" s="237">
        <v>1101</v>
      </c>
      <c r="CX181" s="237">
        <v>949</v>
      </c>
      <c r="CY181" s="237">
        <v>3</v>
      </c>
      <c r="CZ181" s="237">
        <v>111</v>
      </c>
      <c r="DA181" s="237">
        <v>1</v>
      </c>
      <c r="DB181" s="237">
        <v>64</v>
      </c>
      <c r="DC181" s="237">
        <v>0</v>
      </c>
      <c r="DD181" s="237">
        <v>750</v>
      </c>
      <c r="DE181" s="237">
        <v>20</v>
      </c>
      <c r="DF181" s="237">
        <v>0</v>
      </c>
      <c r="DG181" s="237">
        <v>0</v>
      </c>
      <c r="DH181" s="237">
        <v>0</v>
      </c>
      <c r="DI181" s="237">
        <v>841</v>
      </c>
      <c r="DJ181" s="237">
        <v>21</v>
      </c>
      <c r="DK181" s="237">
        <v>0</v>
      </c>
      <c r="DL181" s="237">
        <v>121</v>
      </c>
      <c r="DM181" s="237">
        <v>20</v>
      </c>
      <c r="DN181" s="237">
        <v>679</v>
      </c>
      <c r="DO181" s="237">
        <v>0</v>
      </c>
      <c r="DP181" s="237">
        <v>104</v>
      </c>
      <c r="DQ181" s="237">
        <v>66</v>
      </c>
      <c r="DR181" s="237">
        <v>38</v>
      </c>
      <c r="DS181" s="237">
        <v>98</v>
      </c>
      <c r="DT181" s="237">
        <v>50</v>
      </c>
      <c r="DU181" s="237">
        <v>0</v>
      </c>
      <c r="DV181" s="237">
        <v>48</v>
      </c>
      <c r="DW181" s="237">
        <v>0</v>
      </c>
      <c r="DX181" s="237">
        <v>119</v>
      </c>
      <c r="DY181" s="237">
        <v>16069</v>
      </c>
      <c r="DZ181" s="237">
        <v>15737</v>
      </c>
      <c r="EA181" s="237">
        <v>273</v>
      </c>
      <c r="EB181" s="237">
        <v>28</v>
      </c>
      <c r="EC181" s="237">
        <v>31</v>
      </c>
      <c r="ED181" s="237">
        <v>179</v>
      </c>
      <c r="EE181" s="237">
        <v>54</v>
      </c>
      <c r="EF181" s="237">
        <v>4</v>
      </c>
      <c r="EG181" s="237">
        <v>33</v>
      </c>
      <c r="EH181" s="237">
        <v>85</v>
      </c>
      <c r="EI181" s="237">
        <v>3</v>
      </c>
      <c r="EJ181" s="237">
        <v>102</v>
      </c>
      <c r="EK181" s="237">
        <v>0</v>
      </c>
      <c r="EL181" s="104">
        <v>0</v>
      </c>
    </row>
    <row r="182" spans="1:142" s="224" customFormat="1">
      <c r="A182" s="235" t="s">
        <v>494</v>
      </c>
      <c r="B182" s="238" t="s">
        <v>495</v>
      </c>
      <c r="C182" s="245" t="s">
        <v>62</v>
      </c>
      <c r="D182" s="237">
        <v>38</v>
      </c>
      <c r="E182" s="237">
        <v>0</v>
      </c>
      <c r="F182" s="237">
        <v>0</v>
      </c>
      <c r="G182" s="237">
        <v>18</v>
      </c>
      <c r="H182" s="237">
        <v>5</v>
      </c>
      <c r="I182" s="237">
        <v>15</v>
      </c>
      <c r="J182" s="237">
        <v>1003</v>
      </c>
      <c r="K182" s="237">
        <v>124</v>
      </c>
      <c r="L182" s="237">
        <v>879</v>
      </c>
      <c r="M182" s="237">
        <v>17501</v>
      </c>
      <c r="N182" s="237">
        <v>10119</v>
      </c>
      <c r="O182" s="237">
        <v>6475</v>
      </c>
      <c r="P182" s="237">
        <v>907</v>
      </c>
      <c r="Q182" s="237">
        <v>0</v>
      </c>
      <c r="R182" s="237">
        <v>796</v>
      </c>
      <c r="S182" s="237">
        <v>754</v>
      </c>
      <c r="T182" s="237">
        <v>42</v>
      </c>
      <c r="U182" s="237">
        <v>12754</v>
      </c>
      <c r="V182" s="237">
        <v>33</v>
      </c>
      <c r="W182" s="237">
        <v>0</v>
      </c>
      <c r="X182" s="237">
        <v>9671</v>
      </c>
      <c r="Y182" s="237">
        <v>3050</v>
      </c>
      <c r="Z182" s="237">
        <v>177963</v>
      </c>
      <c r="AA182" s="237">
        <v>3538</v>
      </c>
      <c r="AB182" s="237">
        <v>27562</v>
      </c>
      <c r="AC182" s="237">
        <v>14517</v>
      </c>
      <c r="AD182" s="237">
        <v>39702</v>
      </c>
      <c r="AE182" s="237">
        <v>26174</v>
      </c>
      <c r="AF182" s="237">
        <v>2744</v>
      </c>
      <c r="AG182" s="237">
        <v>40990</v>
      </c>
      <c r="AH182" s="237">
        <v>22736</v>
      </c>
      <c r="AI182" s="237">
        <v>101909</v>
      </c>
      <c r="AJ182" s="237">
        <v>101543</v>
      </c>
      <c r="AK182" s="237">
        <v>366</v>
      </c>
      <c r="AL182" s="237">
        <v>15519</v>
      </c>
      <c r="AM182" s="237">
        <v>7691</v>
      </c>
      <c r="AN182" s="237">
        <v>7828</v>
      </c>
      <c r="AO182" s="237">
        <v>9108</v>
      </c>
      <c r="AP182" s="237">
        <v>635</v>
      </c>
      <c r="AQ182" s="237">
        <v>1081</v>
      </c>
      <c r="AR182" s="237">
        <v>39</v>
      </c>
      <c r="AS182" s="237">
        <v>7353</v>
      </c>
      <c r="AT182" s="237">
        <v>15757</v>
      </c>
      <c r="AU182" s="237">
        <v>1514</v>
      </c>
      <c r="AV182" s="237">
        <v>13214</v>
      </c>
      <c r="AW182" s="237">
        <v>470</v>
      </c>
      <c r="AX182" s="237">
        <v>559</v>
      </c>
      <c r="AY182" s="237">
        <v>3452</v>
      </c>
      <c r="AZ182" s="237">
        <v>768</v>
      </c>
      <c r="BA182" s="237">
        <v>2684</v>
      </c>
      <c r="BB182" s="237">
        <v>474</v>
      </c>
      <c r="BC182" s="237">
        <v>6</v>
      </c>
      <c r="BD182" s="237">
        <v>468</v>
      </c>
      <c r="BE182" s="237">
        <v>7654</v>
      </c>
      <c r="BF182" s="237">
        <v>4842</v>
      </c>
      <c r="BG182" s="237">
        <v>2800</v>
      </c>
      <c r="BH182" s="237">
        <v>3960</v>
      </c>
      <c r="BI182" s="237">
        <v>1800</v>
      </c>
      <c r="BJ182" s="237">
        <v>2160</v>
      </c>
      <c r="BK182" s="237">
        <v>9430</v>
      </c>
      <c r="BL182" s="237">
        <v>6547</v>
      </c>
      <c r="BM182" s="237">
        <v>1945</v>
      </c>
      <c r="BN182" s="237">
        <v>678</v>
      </c>
      <c r="BO182" s="237">
        <v>260</v>
      </c>
      <c r="BP182" s="237">
        <v>3716</v>
      </c>
      <c r="BQ182" s="237">
        <v>2332</v>
      </c>
      <c r="BR182" s="237">
        <v>1384</v>
      </c>
      <c r="BS182" s="237">
        <v>12582</v>
      </c>
      <c r="BT182" s="237">
        <v>1000</v>
      </c>
      <c r="BU182" s="237">
        <v>246</v>
      </c>
      <c r="BV182" s="237">
        <v>1812</v>
      </c>
      <c r="BW182" s="237">
        <v>7444</v>
      </c>
      <c r="BX182" s="237">
        <v>2080</v>
      </c>
      <c r="BY182" s="237">
        <v>0</v>
      </c>
      <c r="BZ182" s="237">
        <v>9547</v>
      </c>
      <c r="CA182" s="237">
        <v>1395</v>
      </c>
      <c r="CB182" s="237">
        <v>0</v>
      </c>
      <c r="CC182" s="237">
        <v>7404</v>
      </c>
      <c r="CD182" s="237">
        <v>748</v>
      </c>
      <c r="CE182" s="237">
        <v>1847</v>
      </c>
      <c r="CF182" s="237">
        <v>1814</v>
      </c>
      <c r="CG182" s="237">
        <v>0</v>
      </c>
      <c r="CH182" s="237">
        <v>33</v>
      </c>
      <c r="CI182" s="237">
        <v>34455</v>
      </c>
      <c r="CJ182" s="237">
        <v>1236</v>
      </c>
      <c r="CK182" s="237">
        <v>0</v>
      </c>
      <c r="CL182" s="237">
        <v>0</v>
      </c>
      <c r="CM182" s="237">
        <v>106</v>
      </c>
      <c r="CN182" s="237">
        <v>33219</v>
      </c>
      <c r="CO182" s="237">
        <v>0</v>
      </c>
      <c r="CP182" s="237">
        <v>2895</v>
      </c>
      <c r="CQ182" s="237">
        <v>3892</v>
      </c>
      <c r="CR182" s="237">
        <v>3886</v>
      </c>
      <c r="CS182" s="237">
        <v>6</v>
      </c>
      <c r="CT182" s="237">
        <v>40</v>
      </c>
      <c r="CU182" s="237">
        <v>455</v>
      </c>
      <c r="CV182" s="237">
        <v>455</v>
      </c>
      <c r="CW182" s="237">
        <v>0</v>
      </c>
      <c r="CX182" s="237">
        <v>754</v>
      </c>
      <c r="CY182" s="237">
        <v>58</v>
      </c>
      <c r="CZ182" s="237">
        <v>1</v>
      </c>
      <c r="DA182" s="237">
        <v>314</v>
      </c>
      <c r="DB182" s="237">
        <v>0</v>
      </c>
      <c r="DC182" s="237">
        <v>0</v>
      </c>
      <c r="DD182" s="237">
        <v>381</v>
      </c>
      <c r="DE182" s="237">
        <v>0</v>
      </c>
      <c r="DF182" s="237">
        <v>0</v>
      </c>
      <c r="DG182" s="237">
        <v>0</v>
      </c>
      <c r="DH182" s="237">
        <v>0</v>
      </c>
      <c r="DI182" s="237">
        <v>1091</v>
      </c>
      <c r="DJ182" s="237">
        <v>172</v>
      </c>
      <c r="DK182" s="237">
        <v>0</v>
      </c>
      <c r="DL182" s="237">
        <v>0</v>
      </c>
      <c r="DM182" s="237">
        <v>0</v>
      </c>
      <c r="DN182" s="237">
        <v>919</v>
      </c>
      <c r="DO182" s="237">
        <v>0</v>
      </c>
      <c r="DP182" s="237">
        <v>4349</v>
      </c>
      <c r="DQ182" s="237">
        <v>3727</v>
      </c>
      <c r="DR182" s="237">
        <v>622</v>
      </c>
      <c r="DS182" s="237">
        <v>2146</v>
      </c>
      <c r="DT182" s="237">
        <v>2145</v>
      </c>
      <c r="DU182" s="237">
        <v>0</v>
      </c>
      <c r="DV182" s="237">
        <v>0</v>
      </c>
      <c r="DW182" s="237">
        <v>1</v>
      </c>
      <c r="DX182" s="237">
        <v>1</v>
      </c>
      <c r="DY182" s="237">
        <v>27</v>
      </c>
      <c r="DZ182" s="237">
        <v>0</v>
      </c>
      <c r="EA182" s="237">
        <v>0</v>
      </c>
      <c r="EB182" s="237">
        <v>0</v>
      </c>
      <c r="EC182" s="237">
        <v>27</v>
      </c>
      <c r="ED182" s="237">
        <v>697</v>
      </c>
      <c r="EE182" s="237">
        <v>74</v>
      </c>
      <c r="EF182" s="237">
        <v>0</v>
      </c>
      <c r="EG182" s="237">
        <v>287</v>
      </c>
      <c r="EH182" s="237">
        <v>20</v>
      </c>
      <c r="EI182" s="237">
        <v>316</v>
      </c>
      <c r="EJ182" s="237">
        <v>2</v>
      </c>
      <c r="EK182" s="237">
        <v>0</v>
      </c>
      <c r="EL182" s="104">
        <v>0</v>
      </c>
    </row>
    <row r="183" spans="1:142" s="224" customFormat="1">
      <c r="A183" s="235" t="s">
        <v>496</v>
      </c>
      <c r="B183" s="238" t="s">
        <v>497</v>
      </c>
      <c r="C183" s="245" t="s">
        <v>62</v>
      </c>
      <c r="D183" s="237">
        <v>0</v>
      </c>
      <c r="E183" s="237">
        <v>0</v>
      </c>
      <c r="F183" s="237">
        <v>0</v>
      </c>
      <c r="G183" s="237">
        <v>0</v>
      </c>
      <c r="H183" s="237">
        <v>0</v>
      </c>
      <c r="I183" s="237">
        <v>0</v>
      </c>
      <c r="J183" s="237">
        <v>0</v>
      </c>
      <c r="K183" s="237">
        <v>0</v>
      </c>
      <c r="L183" s="237">
        <v>0</v>
      </c>
      <c r="M183" s="237">
        <v>0</v>
      </c>
      <c r="N183" s="237">
        <v>0</v>
      </c>
      <c r="O183" s="237">
        <v>0</v>
      </c>
      <c r="P183" s="237">
        <v>0</v>
      </c>
      <c r="Q183" s="237">
        <v>0</v>
      </c>
      <c r="R183" s="237">
        <v>0</v>
      </c>
      <c r="S183" s="237">
        <v>0</v>
      </c>
      <c r="T183" s="237">
        <v>0</v>
      </c>
      <c r="U183" s="237">
        <v>0</v>
      </c>
      <c r="V183" s="237">
        <v>0</v>
      </c>
      <c r="W183" s="237">
        <v>0</v>
      </c>
      <c r="X183" s="237">
        <v>0</v>
      </c>
      <c r="Y183" s="237">
        <v>0</v>
      </c>
      <c r="Z183" s="237">
        <v>0</v>
      </c>
      <c r="AA183" s="237">
        <v>0</v>
      </c>
      <c r="AB183" s="237">
        <v>0</v>
      </c>
      <c r="AC183" s="237">
        <v>0</v>
      </c>
      <c r="AD183" s="237">
        <v>0</v>
      </c>
      <c r="AE183" s="237">
        <v>0</v>
      </c>
      <c r="AF183" s="237">
        <v>0</v>
      </c>
      <c r="AG183" s="237">
        <v>0</v>
      </c>
      <c r="AH183" s="237">
        <v>0</v>
      </c>
      <c r="AI183" s="237">
        <v>0</v>
      </c>
      <c r="AJ183" s="237">
        <v>0</v>
      </c>
      <c r="AK183" s="237">
        <v>0</v>
      </c>
      <c r="AL183" s="237">
        <v>633</v>
      </c>
      <c r="AM183" s="237">
        <v>633</v>
      </c>
      <c r="AN183" s="237">
        <v>0</v>
      </c>
      <c r="AO183" s="237">
        <v>0</v>
      </c>
      <c r="AP183" s="237">
        <v>0</v>
      </c>
      <c r="AQ183" s="237">
        <v>0</v>
      </c>
      <c r="AR183" s="237">
        <v>0</v>
      </c>
      <c r="AS183" s="237">
        <v>0</v>
      </c>
      <c r="AT183" s="237">
        <v>7040</v>
      </c>
      <c r="AU183" s="237">
        <v>653</v>
      </c>
      <c r="AV183" s="237">
        <v>912</v>
      </c>
      <c r="AW183" s="237">
        <v>2829</v>
      </c>
      <c r="AX183" s="237">
        <v>2646</v>
      </c>
      <c r="AY183" s="237">
        <v>8882</v>
      </c>
      <c r="AZ183" s="237">
        <v>208</v>
      </c>
      <c r="BA183" s="237">
        <v>8674</v>
      </c>
      <c r="BB183" s="237">
        <v>2470</v>
      </c>
      <c r="BC183" s="237">
        <v>459</v>
      </c>
      <c r="BD183" s="237">
        <v>2011</v>
      </c>
      <c r="BE183" s="237">
        <v>2245</v>
      </c>
      <c r="BF183" s="237">
        <v>4175</v>
      </c>
      <c r="BG183" s="237">
        <v>122</v>
      </c>
      <c r="BH183" s="237">
        <v>0</v>
      </c>
      <c r="BI183" s="237">
        <v>0</v>
      </c>
      <c r="BJ183" s="237">
        <v>0</v>
      </c>
      <c r="BK183" s="237">
        <v>264</v>
      </c>
      <c r="BL183" s="237">
        <v>264</v>
      </c>
      <c r="BM183" s="237">
        <v>0</v>
      </c>
      <c r="BN183" s="237">
        <v>0</v>
      </c>
      <c r="BO183" s="237">
        <v>0</v>
      </c>
      <c r="BP183" s="237">
        <v>0</v>
      </c>
      <c r="BQ183" s="237">
        <v>0</v>
      </c>
      <c r="BR183" s="237">
        <v>0</v>
      </c>
      <c r="BS183" s="237">
        <v>15118</v>
      </c>
      <c r="BT183" s="237">
        <v>4712</v>
      </c>
      <c r="BU183" s="237">
        <v>1159</v>
      </c>
      <c r="BV183" s="237">
        <v>8550</v>
      </c>
      <c r="BW183" s="237">
        <v>83</v>
      </c>
      <c r="BX183" s="237">
        <v>614</v>
      </c>
      <c r="BY183" s="237">
        <v>0</v>
      </c>
      <c r="BZ183" s="237">
        <v>12</v>
      </c>
      <c r="CA183" s="237">
        <v>0</v>
      </c>
      <c r="CB183" s="237">
        <v>0</v>
      </c>
      <c r="CC183" s="237">
        <v>12</v>
      </c>
      <c r="CD183" s="237">
        <v>0</v>
      </c>
      <c r="CE183" s="237">
        <v>0</v>
      </c>
      <c r="CF183" s="237">
        <v>0</v>
      </c>
      <c r="CG183" s="237">
        <v>0</v>
      </c>
      <c r="CH183" s="237">
        <v>0</v>
      </c>
      <c r="CI183" s="237">
        <v>0</v>
      </c>
      <c r="CJ183" s="237">
        <v>0</v>
      </c>
      <c r="CK183" s="237">
        <v>0</v>
      </c>
      <c r="CL183" s="237">
        <v>0</v>
      </c>
      <c r="CM183" s="237">
        <v>0</v>
      </c>
      <c r="CN183" s="237">
        <v>0</v>
      </c>
      <c r="CO183" s="237">
        <v>0</v>
      </c>
      <c r="CP183" s="237">
        <v>0</v>
      </c>
      <c r="CQ183" s="237">
        <v>0</v>
      </c>
      <c r="CR183" s="237">
        <v>0</v>
      </c>
      <c r="CS183" s="237">
        <v>0</v>
      </c>
      <c r="CT183" s="237">
        <v>0</v>
      </c>
      <c r="CU183" s="237">
        <v>0</v>
      </c>
      <c r="CV183" s="237">
        <v>0</v>
      </c>
      <c r="CW183" s="237">
        <v>0</v>
      </c>
      <c r="CX183" s="237">
        <v>0</v>
      </c>
      <c r="CY183" s="237">
        <v>0</v>
      </c>
      <c r="CZ183" s="237">
        <v>0</v>
      </c>
      <c r="DA183" s="237">
        <v>0</v>
      </c>
      <c r="DB183" s="237">
        <v>0</v>
      </c>
      <c r="DC183" s="237">
        <v>0</v>
      </c>
      <c r="DD183" s="237">
        <v>0</v>
      </c>
      <c r="DE183" s="237">
        <v>0</v>
      </c>
      <c r="DF183" s="237">
        <v>0</v>
      </c>
      <c r="DG183" s="237">
        <v>0</v>
      </c>
      <c r="DH183" s="237">
        <v>0</v>
      </c>
      <c r="DI183" s="237">
        <v>0</v>
      </c>
      <c r="DJ183" s="237">
        <v>0</v>
      </c>
      <c r="DK183" s="237">
        <v>0</v>
      </c>
      <c r="DL183" s="237">
        <v>0</v>
      </c>
      <c r="DM183" s="237">
        <v>0</v>
      </c>
      <c r="DN183" s="237">
        <v>0</v>
      </c>
      <c r="DO183" s="237">
        <v>0</v>
      </c>
      <c r="DP183" s="237">
        <v>20</v>
      </c>
      <c r="DQ183" s="237">
        <v>20</v>
      </c>
      <c r="DR183" s="237">
        <v>0</v>
      </c>
      <c r="DS183" s="237">
        <v>0</v>
      </c>
      <c r="DT183" s="237">
        <v>0</v>
      </c>
      <c r="DU183" s="237">
        <v>0</v>
      </c>
      <c r="DV183" s="237">
        <v>0</v>
      </c>
      <c r="DW183" s="237">
        <v>0</v>
      </c>
      <c r="DX183" s="237">
        <v>0</v>
      </c>
      <c r="DY183" s="237">
        <v>0</v>
      </c>
      <c r="DZ183" s="237">
        <v>0</v>
      </c>
      <c r="EA183" s="237">
        <v>0</v>
      </c>
      <c r="EB183" s="237">
        <v>0</v>
      </c>
      <c r="EC183" s="237">
        <v>0</v>
      </c>
      <c r="ED183" s="237">
        <v>0</v>
      </c>
      <c r="EE183" s="237">
        <v>0</v>
      </c>
      <c r="EF183" s="237">
        <v>0</v>
      </c>
      <c r="EG183" s="237">
        <v>0</v>
      </c>
      <c r="EH183" s="237">
        <v>0</v>
      </c>
      <c r="EI183" s="237">
        <v>0</v>
      </c>
      <c r="EJ183" s="237">
        <v>0</v>
      </c>
      <c r="EK183" s="237">
        <v>0</v>
      </c>
      <c r="EL183" s="104">
        <v>0</v>
      </c>
    </row>
    <row r="184" spans="1:142" s="224" customFormat="1">
      <c r="A184" s="235" t="s">
        <v>498</v>
      </c>
      <c r="B184" s="238" t="s">
        <v>499</v>
      </c>
      <c r="C184" s="245" t="s">
        <v>62</v>
      </c>
      <c r="D184" s="237">
        <v>0</v>
      </c>
      <c r="E184" s="237">
        <v>0</v>
      </c>
      <c r="F184" s="237">
        <v>0</v>
      </c>
      <c r="G184" s="237">
        <v>0</v>
      </c>
      <c r="H184" s="237">
        <v>0</v>
      </c>
      <c r="I184" s="237">
        <v>0</v>
      </c>
      <c r="J184" s="237">
        <v>0</v>
      </c>
      <c r="K184" s="237">
        <v>0</v>
      </c>
      <c r="L184" s="237">
        <v>0</v>
      </c>
      <c r="M184" s="237">
        <v>101</v>
      </c>
      <c r="N184" s="237">
        <v>84</v>
      </c>
      <c r="O184" s="237">
        <v>17</v>
      </c>
      <c r="P184" s="237">
        <v>0</v>
      </c>
      <c r="Q184" s="237">
        <v>0</v>
      </c>
      <c r="R184" s="237">
        <v>0</v>
      </c>
      <c r="S184" s="237">
        <v>0</v>
      </c>
      <c r="T184" s="237">
        <v>0</v>
      </c>
      <c r="U184" s="237">
        <v>2068</v>
      </c>
      <c r="V184" s="237">
        <v>20</v>
      </c>
      <c r="W184" s="237">
        <v>292</v>
      </c>
      <c r="X184" s="237">
        <v>0</v>
      </c>
      <c r="Y184" s="237">
        <v>1756</v>
      </c>
      <c r="Z184" s="237">
        <v>29100</v>
      </c>
      <c r="AA184" s="237">
        <v>0</v>
      </c>
      <c r="AB184" s="237">
        <v>0</v>
      </c>
      <c r="AC184" s="237">
        <v>2016</v>
      </c>
      <c r="AD184" s="237">
        <v>5424</v>
      </c>
      <c r="AE184" s="237">
        <v>17485</v>
      </c>
      <c r="AF184" s="237">
        <v>1900</v>
      </c>
      <c r="AG184" s="237">
        <v>1414</v>
      </c>
      <c r="AH184" s="237">
        <v>861</v>
      </c>
      <c r="AI184" s="237">
        <v>869</v>
      </c>
      <c r="AJ184" s="237">
        <v>805</v>
      </c>
      <c r="AK184" s="237">
        <v>64</v>
      </c>
      <c r="AL184" s="237">
        <v>92206</v>
      </c>
      <c r="AM184" s="237">
        <v>89035</v>
      </c>
      <c r="AN184" s="237">
        <v>3171</v>
      </c>
      <c r="AO184" s="237">
        <v>101</v>
      </c>
      <c r="AP184" s="237">
        <v>0</v>
      </c>
      <c r="AQ184" s="237">
        <v>0</v>
      </c>
      <c r="AR184" s="237">
        <v>47</v>
      </c>
      <c r="AS184" s="237">
        <v>54</v>
      </c>
      <c r="AT184" s="237">
        <v>82</v>
      </c>
      <c r="AU184" s="237">
        <v>0</v>
      </c>
      <c r="AV184" s="237">
        <v>0</v>
      </c>
      <c r="AW184" s="237">
        <v>43</v>
      </c>
      <c r="AX184" s="237">
        <v>39</v>
      </c>
      <c r="AY184" s="237">
        <v>479</v>
      </c>
      <c r="AZ184" s="237">
        <v>0</v>
      </c>
      <c r="BA184" s="237">
        <v>479</v>
      </c>
      <c r="BB184" s="237">
        <v>0</v>
      </c>
      <c r="BC184" s="237">
        <v>0</v>
      </c>
      <c r="BD184" s="237">
        <v>0</v>
      </c>
      <c r="BE184" s="237">
        <v>5110</v>
      </c>
      <c r="BF184" s="237">
        <v>5175</v>
      </c>
      <c r="BG184" s="237">
        <v>5956</v>
      </c>
      <c r="BH184" s="237">
        <v>4964</v>
      </c>
      <c r="BI184" s="237">
        <v>1688</v>
      </c>
      <c r="BJ184" s="237">
        <v>3276</v>
      </c>
      <c r="BK184" s="237">
        <v>7760</v>
      </c>
      <c r="BL184" s="237">
        <v>1359</v>
      </c>
      <c r="BM184" s="237">
        <v>3611</v>
      </c>
      <c r="BN184" s="237">
        <v>695</v>
      </c>
      <c r="BO184" s="237">
        <v>2095</v>
      </c>
      <c r="BP184" s="237">
        <v>6808</v>
      </c>
      <c r="BQ184" s="237">
        <v>4908</v>
      </c>
      <c r="BR184" s="237">
        <v>1900</v>
      </c>
      <c r="BS184" s="237">
        <v>52626</v>
      </c>
      <c r="BT184" s="237">
        <v>16323</v>
      </c>
      <c r="BU184" s="237">
        <v>4013</v>
      </c>
      <c r="BV184" s="237">
        <v>29616</v>
      </c>
      <c r="BW184" s="237">
        <v>0</v>
      </c>
      <c r="BX184" s="237">
        <v>2674</v>
      </c>
      <c r="BY184" s="237">
        <v>0</v>
      </c>
      <c r="BZ184" s="237">
        <v>8154</v>
      </c>
      <c r="CA184" s="237">
        <v>954</v>
      </c>
      <c r="CB184" s="237">
        <v>0</v>
      </c>
      <c r="CC184" s="237">
        <v>7200</v>
      </c>
      <c r="CD184" s="237">
        <v>0</v>
      </c>
      <c r="CE184" s="237">
        <v>0</v>
      </c>
      <c r="CF184" s="237">
        <v>0</v>
      </c>
      <c r="CG184" s="237">
        <v>0</v>
      </c>
      <c r="CH184" s="237">
        <v>0</v>
      </c>
      <c r="CI184" s="237">
        <v>0</v>
      </c>
      <c r="CJ184" s="237">
        <v>0</v>
      </c>
      <c r="CK184" s="237">
        <v>0</v>
      </c>
      <c r="CL184" s="237">
        <v>0</v>
      </c>
      <c r="CM184" s="237">
        <v>0</v>
      </c>
      <c r="CN184" s="237">
        <v>0</v>
      </c>
      <c r="CO184" s="237">
        <v>0</v>
      </c>
      <c r="CP184" s="237">
        <v>0</v>
      </c>
      <c r="CQ184" s="237">
        <v>0</v>
      </c>
      <c r="CR184" s="237">
        <v>0</v>
      </c>
      <c r="CS184" s="237">
        <v>0</v>
      </c>
      <c r="CT184" s="237">
        <v>0</v>
      </c>
      <c r="CU184" s="237">
        <v>0</v>
      </c>
      <c r="CV184" s="237">
        <v>0</v>
      </c>
      <c r="CW184" s="237">
        <v>0</v>
      </c>
      <c r="CX184" s="237">
        <v>0</v>
      </c>
      <c r="CY184" s="237">
        <v>0</v>
      </c>
      <c r="CZ184" s="237">
        <v>0</v>
      </c>
      <c r="DA184" s="237">
        <v>0</v>
      </c>
      <c r="DB184" s="237">
        <v>0</v>
      </c>
      <c r="DC184" s="237">
        <v>0</v>
      </c>
      <c r="DD184" s="237">
        <v>0</v>
      </c>
      <c r="DE184" s="237">
        <v>0</v>
      </c>
      <c r="DF184" s="237">
        <v>0</v>
      </c>
      <c r="DG184" s="237">
        <v>0</v>
      </c>
      <c r="DH184" s="237">
        <v>0</v>
      </c>
      <c r="DI184" s="237">
        <v>1000</v>
      </c>
      <c r="DJ184" s="237">
        <v>0</v>
      </c>
      <c r="DK184" s="237">
        <v>0</v>
      </c>
      <c r="DL184" s="237">
        <v>0</v>
      </c>
      <c r="DM184" s="237">
        <v>0</v>
      </c>
      <c r="DN184" s="237">
        <v>1000</v>
      </c>
      <c r="DO184" s="237">
        <v>0</v>
      </c>
      <c r="DP184" s="237">
        <v>2203</v>
      </c>
      <c r="DQ184" s="237">
        <v>2053</v>
      </c>
      <c r="DR184" s="237">
        <v>150</v>
      </c>
      <c r="DS184" s="237">
        <v>0</v>
      </c>
      <c r="DT184" s="237">
        <v>0</v>
      </c>
      <c r="DU184" s="237">
        <v>0</v>
      </c>
      <c r="DV184" s="237">
        <v>0</v>
      </c>
      <c r="DW184" s="237">
        <v>0</v>
      </c>
      <c r="DX184" s="237">
        <v>0</v>
      </c>
      <c r="DY184" s="237">
        <v>1546</v>
      </c>
      <c r="DZ184" s="237">
        <v>1546</v>
      </c>
      <c r="EA184" s="237">
        <v>0</v>
      </c>
      <c r="EB184" s="237">
        <v>0</v>
      </c>
      <c r="EC184" s="237">
        <v>0</v>
      </c>
      <c r="ED184" s="237">
        <v>0</v>
      </c>
      <c r="EE184" s="237">
        <v>0</v>
      </c>
      <c r="EF184" s="237">
        <v>0</v>
      </c>
      <c r="EG184" s="237">
        <v>0</v>
      </c>
      <c r="EH184" s="237">
        <v>0</v>
      </c>
      <c r="EI184" s="237">
        <v>0</v>
      </c>
      <c r="EJ184" s="237">
        <v>0</v>
      </c>
      <c r="EK184" s="237">
        <v>0</v>
      </c>
      <c r="EL184" s="104">
        <v>0</v>
      </c>
    </row>
    <row r="185" spans="1:142" s="224" customFormat="1">
      <c r="A185" s="235" t="s">
        <v>500</v>
      </c>
      <c r="B185" s="238" t="s">
        <v>501</v>
      </c>
      <c r="C185" s="245" t="s">
        <v>62</v>
      </c>
      <c r="D185" s="237">
        <v>0</v>
      </c>
      <c r="E185" s="237">
        <v>0</v>
      </c>
      <c r="F185" s="237">
        <v>0</v>
      </c>
      <c r="G185" s="237">
        <v>0</v>
      </c>
      <c r="H185" s="237">
        <v>0</v>
      </c>
      <c r="I185" s="237">
        <v>0</v>
      </c>
      <c r="J185" s="237">
        <v>0</v>
      </c>
      <c r="K185" s="237">
        <v>0</v>
      </c>
      <c r="L185" s="237">
        <v>0</v>
      </c>
      <c r="M185" s="237">
        <v>70</v>
      </c>
      <c r="N185" s="237">
        <v>70</v>
      </c>
      <c r="O185" s="237">
        <v>0</v>
      </c>
      <c r="P185" s="237">
        <v>0</v>
      </c>
      <c r="Q185" s="237">
        <v>0</v>
      </c>
      <c r="R185" s="237">
        <v>0</v>
      </c>
      <c r="S185" s="237">
        <v>0</v>
      </c>
      <c r="T185" s="237">
        <v>0</v>
      </c>
      <c r="U185" s="237">
        <v>2015</v>
      </c>
      <c r="V185" s="237">
        <v>40</v>
      </c>
      <c r="W185" s="237">
        <v>1951</v>
      </c>
      <c r="X185" s="237">
        <v>24</v>
      </c>
      <c r="Y185" s="237">
        <v>0</v>
      </c>
      <c r="Z185" s="237">
        <v>934</v>
      </c>
      <c r="AA185" s="237">
        <v>0</v>
      </c>
      <c r="AB185" s="237">
        <v>0</v>
      </c>
      <c r="AC185" s="237">
        <v>220</v>
      </c>
      <c r="AD185" s="237">
        <v>394</v>
      </c>
      <c r="AE185" s="237">
        <v>320</v>
      </c>
      <c r="AF185" s="237">
        <v>0</v>
      </c>
      <c r="AG185" s="237">
        <v>0</v>
      </c>
      <c r="AH185" s="237">
        <v>0</v>
      </c>
      <c r="AI185" s="237">
        <v>0</v>
      </c>
      <c r="AJ185" s="237">
        <v>0</v>
      </c>
      <c r="AK185" s="237">
        <v>0</v>
      </c>
      <c r="AL185" s="237">
        <v>1955</v>
      </c>
      <c r="AM185" s="237">
        <v>1654</v>
      </c>
      <c r="AN185" s="237">
        <v>301</v>
      </c>
      <c r="AO185" s="237">
        <v>891</v>
      </c>
      <c r="AP185" s="237">
        <v>90</v>
      </c>
      <c r="AQ185" s="237">
        <v>0</v>
      </c>
      <c r="AR185" s="237">
        <v>49</v>
      </c>
      <c r="AS185" s="237">
        <v>752</v>
      </c>
      <c r="AT185" s="237">
        <v>12187</v>
      </c>
      <c r="AU185" s="237">
        <v>1202</v>
      </c>
      <c r="AV185" s="237">
        <v>9696</v>
      </c>
      <c r="AW185" s="237">
        <v>960</v>
      </c>
      <c r="AX185" s="237">
        <v>329</v>
      </c>
      <c r="AY185" s="237">
        <v>4362</v>
      </c>
      <c r="AZ185" s="237">
        <v>520</v>
      </c>
      <c r="BA185" s="237">
        <v>3842</v>
      </c>
      <c r="BB185" s="237">
        <v>32353</v>
      </c>
      <c r="BC185" s="237">
        <v>4495</v>
      </c>
      <c r="BD185" s="237">
        <v>27858</v>
      </c>
      <c r="BE185" s="237">
        <v>186062</v>
      </c>
      <c r="BF185" s="237">
        <v>149670</v>
      </c>
      <c r="BG185" s="237">
        <v>44908</v>
      </c>
      <c r="BH185" s="237">
        <v>11228</v>
      </c>
      <c r="BI185" s="237">
        <v>4933</v>
      </c>
      <c r="BJ185" s="237">
        <v>6295</v>
      </c>
      <c r="BK185" s="237">
        <v>27228</v>
      </c>
      <c r="BL185" s="237">
        <v>12246</v>
      </c>
      <c r="BM185" s="237">
        <v>6866</v>
      </c>
      <c r="BN185" s="237">
        <v>3183</v>
      </c>
      <c r="BO185" s="237">
        <v>4933</v>
      </c>
      <c r="BP185" s="237">
        <v>13715</v>
      </c>
      <c r="BQ185" s="237">
        <v>9903</v>
      </c>
      <c r="BR185" s="237">
        <v>3812</v>
      </c>
      <c r="BS185" s="237">
        <v>302261</v>
      </c>
      <c r="BT185" s="237">
        <v>91802</v>
      </c>
      <c r="BU185" s="237">
        <v>22567</v>
      </c>
      <c r="BV185" s="237">
        <v>166578</v>
      </c>
      <c r="BW185" s="237">
        <v>7473</v>
      </c>
      <c r="BX185" s="237">
        <v>13841</v>
      </c>
      <c r="BY185" s="237">
        <v>2964</v>
      </c>
      <c r="BZ185" s="237">
        <v>42883</v>
      </c>
      <c r="CA185" s="237">
        <v>70</v>
      </c>
      <c r="CB185" s="237">
        <v>0</v>
      </c>
      <c r="CC185" s="237">
        <v>42810</v>
      </c>
      <c r="CD185" s="237">
        <v>3</v>
      </c>
      <c r="CE185" s="237">
        <v>0</v>
      </c>
      <c r="CF185" s="237">
        <v>0</v>
      </c>
      <c r="CG185" s="237">
        <v>0</v>
      </c>
      <c r="CH185" s="237">
        <v>0</v>
      </c>
      <c r="CI185" s="237">
        <v>0</v>
      </c>
      <c r="CJ185" s="237">
        <v>0</v>
      </c>
      <c r="CK185" s="237">
        <v>0</v>
      </c>
      <c r="CL185" s="237">
        <v>0</v>
      </c>
      <c r="CM185" s="237">
        <v>0</v>
      </c>
      <c r="CN185" s="237">
        <v>0</v>
      </c>
      <c r="CO185" s="237">
        <v>0</v>
      </c>
      <c r="CP185" s="237">
        <v>0</v>
      </c>
      <c r="CQ185" s="237">
        <v>132</v>
      </c>
      <c r="CR185" s="237">
        <v>132</v>
      </c>
      <c r="CS185" s="237">
        <v>0</v>
      </c>
      <c r="CT185" s="237">
        <v>0</v>
      </c>
      <c r="CU185" s="237">
        <v>0</v>
      </c>
      <c r="CV185" s="237">
        <v>0</v>
      </c>
      <c r="CW185" s="237">
        <v>0</v>
      </c>
      <c r="CX185" s="237">
        <v>28</v>
      </c>
      <c r="CY185" s="237">
        <v>28</v>
      </c>
      <c r="CZ185" s="237">
        <v>0</v>
      </c>
      <c r="DA185" s="237">
        <v>0</v>
      </c>
      <c r="DB185" s="237">
        <v>0</v>
      </c>
      <c r="DC185" s="237">
        <v>0</v>
      </c>
      <c r="DD185" s="237">
        <v>0</v>
      </c>
      <c r="DE185" s="237">
        <v>0</v>
      </c>
      <c r="DF185" s="237">
        <v>0</v>
      </c>
      <c r="DG185" s="237">
        <v>0</v>
      </c>
      <c r="DH185" s="237">
        <v>0</v>
      </c>
      <c r="DI185" s="237">
        <v>0</v>
      </c>
      <c r="DJ185" s="237">
        <v>0</v>
      </c>
      <c r="DK185" s="237">
        <v>0</v>
      </c>
      <c r="DL185" s="237">
        <v>0</v>
      </c>
      <c r="DM185" s="237">
        <v>0</v>
      </c>
      <c r="DN185" s="237">
        <v>0</v>
      </c>
      <c r="DO185" s="237">
        <v>0</v>
      </c>
      <c r="DP185" s="237">
        <v>190</v>
      </c>
      <c r="DQ185" s="237">
        <v>190</v>
      </c>
      <c r="DR185" s="237">
        <v>0</v>
      </c>
      <c r="DS185" s="237">
        <v>0</v>
      </c>
      <c r="DT185" s="237">
        <v>0</v>
      </c>
      <c r="DU185" s="237">
        <v>0</v>
      </c>
      <c r="DV185" s="237">
        <v>0</v>
      </c>
      <c r="DW185" s="237">
        <v>0</v>
      </c>
      <c r="DX185" s="237">
        <v>0</v>
      </c>
      <c r="DY185" s="237">
        <v>137701</v>
      </c>
      <c r="DZ185" s="237">
        <v>135542</v>
      </c>
      <c r="EA185" s="237">
        <v>0</v>
      </c>
      <c r="EB185" s="237">
        <v>0</v>
      </c>
      <c r="EC185" s="237">
        <v>2159</v>
      </c>
      <c r="ED185" s="237">
        <v>0</v>
      </c>
      <c r="EE185" s="237">
        <v>0</v>
      </c>
      <c r="EF185" s="237">
        <v>0</v>
      </c>
      <c r="EG185" s="237">
        <v>0</v>
      </c>
      <c r="EH185" s="237">
        <v>0</v>
      </c>
      <c r="EI185" s="237">
        <v>0</v>
      </c>
      <c r="EJ185" s="237">
        <v>270</v>
      </c>
      <c r="EK185" s="237">
        <v>0</v>
      </c>
      <c r="EL185" s="104">
        <v>0</v>
      </c>
    </row>
    <row r="186" spans="1:142" s="224" customFormat="1">
      <c r="A186" s="235" t="s">
        <v>502</v>
      </c>
      <c r="B186" s="238" t="s">
        <v>503</v>
      </c>
      <c r="C186" s="245" t="s">
        <v>62</v>
      </c>
      <c r="D186" s="237">
        <v>0</v>
      </c>
      <c r="E186" s="237">
        <v>0</v>
      </c>
      <c r="F186" s="237">
        <v>0</v>
      </c>
      <c r="G186" s="237">
        <v>0</v>
      </c>
      <c r="H186" s="237">
        <v>0</v>
      </c>
      <c r="I186" s="237">
        <v>0</v>
      </c>
      <c r="J186" s="237">
        <v>0</v>
      </c>
      <c r="K186" s="237">
        <v>0</v>
      </c>
      <c r="L186" s="237">
        <v>0</v>
      </c>
      <c r="M186" s="237">
        <v>16</v>
      </c>
      <c r="N186" s="237">
        <v>16</v>
      </c>
      <c r="O186" s="237">
        <v>0</v>
      </c>
      <c r="P186" s="237">
        <v>0</v>
      </c>
      <c r="Q186" s="237">
        <v>0</v>
      </c>
      <c r="R186" s="237">
        <v>0</v>
      </c>
      <c r="S186" s="237">
        <v>0</v>
      </c>
      <c r="T186" s="237">
        <v>0</v>
      </c>
      <c r="U186" s="237">
        <v>1635</v>
      </c>
      <c r="V186" s="237">
        <v>0</v>
      </c>
      <c r="W186" s="237">
        <v>1476</v>
      </c>
      <c r="X186" s="237">
        <v>159</v>
      </c>
      <c r="Y186" s="237">
        <v>0</v>
      </c>
      <c r="Z186" s="237">
        <v>0</v>
      </c>
      <c r="AA186" s="237">
        <v>0</v>
      </c>
      <c r="AB186" s="237">
        <v>0</v>
      </c>
      <c r="AC186" s="237">
        <v>0</v>
      </c>
      <c r="AD186" s="237">
        <v>0</v>
      </c>
      <c r="AE186" s="237">
        <v>0</v>
      </c>
      <c r="AF186" s="237">
        <v>0</v>
      </c>
      <c r="AG186" s="237">
        <v>0</v>
      </c>
      <c r="AH186" s="237">
        <v>0</v>
      </c>
      <c r="AI186" s="237">
        <v>0</v>
      </c>
      <c r="AJ186" s="237">
        <v>0</v>
      </c>
      <c r="AK186" s="237">
        <v>0</v>
      </c>
      <c r="AL186" s="237">
        <v>1427</v>
      </c>
      <c r="AM186" s="237">
        <v>1427</v>
      </c>
      <c r="AN186" s="237">
        <v>0</v>
      </c>
      <c r="AO186" s="237">
        <v>2264</v>
      </c>
      <c r="AP186" s="237">
        <v>7</v>
      </c>
      <c r="AQ186" s="237">
        <v>797</v>
      </c>
      <c r="AR186" s="237">
        <v>0</v>
      </c>
      <c r="AS186" s="237">
        <v>1460</v>
      </c>
      <c r="AT186" s="237">
        <v>189519</v>
      </c>
      <c r="AU186" s="237">
        <v>4976</v>
      </c>
      <c r="AV186" s="237">
        <v>173685</v>
      </c>
      <c r="AW186" s="237">
        <v>2983</v>
      </c>
      <c r="AX186" s="237">
        <v>7875</v>
      </c>
      <c r="AY186" s="237">
        <v>4741</v>
      </c>
      <c r="AZ186" s="237">
        <v>795</v>
      </c>
      <c r="BA186" s="237">
        <v>3946</v>
      </c>
      <c r="BB186" s="237">
        <v>56755</v>
      </c>
      <c r="BC186" s="237">
        <v>38409</v>
      </c>
      <c r="BD186" s="237">
        <v>18346</v>
      </c>
      <c r="BE186" s="237">
        <v>25998</v>
      </c>
      <c r="BF186" s="237">
        <v>6038</v>
      </c>
      <c r="BG186" s="237">
        <v>7384</v>
      </c>
      <c r="BH186" s="237">
        <v>1558</v>
      </c>
      <c r="BI186" s="237">
        <v>526</v>
      </c>
      <c r="BJ186" s="237">
        <v>1032</v>
      </c>
      <c r="BK186" s="237">
        <v>22378</v>
      </c>
      <c r="BL186" s="237">
        <v>10807</v>
      </c>
      <c r="BM186" s="237">
        <v>2624</v>
      </c>
      <c r="BN186" s="237">
        <v>496</v>
      </c>
      <c r="BO186" s="237">
        <v>8451</v>
      </c>
      <c r="BP186" s="237">
        <v>4108</v>
      </c>
      <c r="BQ186" s="237">
        <v>3020</v>
      </c>
      <c r="BR186" s="237">
        <v>1088</v>
      </c>
      <c r="BS186" s="237">
        <v>128815</v>
      </c>
      <c r="BT186" s="237">
        <v>41100</v>
      </c>
      <c r="BU186" s="237">
        <v>10103</v>
      </c>
      <c r="BV186" s="237">
        <v>74834</v>
      </c>
      <c r="BW186" s="237">
        <v>2232</v>
      </c>
      <c r="BX186" s="237">
        <v>546</v>
      </c>
      <c r="BY186" s="237">
        <v>0</v>
      </c>
      <c r="BZ186" s="237">
        <v>3317</v>
      </c>
      <c r="CA186" s="237">
        <v>0</v>
      </c>
      <c r="CB186" s="237">
        <v>0</v>
      </c>
      <c r="CC186" s="237">
        <v>2785</v>
      </c>
      <c r="CD186" s="237">
        <v>532</v>
      </c>
      <c r="CE186" s="237">
        <v>79</v>
      </c>
      <c r="CF186" s="237">
        <v>79</v>
      </c>
      <c r="CG186" s="237">
        <v>0</v>
      </c>
      <c r="CH186" s="237">
        <v>0</v>
      </c>
      <c r="CI186" s="237">
        <v>0</v>
      </c>
      <c r="CJ186" s="237">
        <v>0</v>
      </c>
      <c r="CK186" s="237">
        <v>0</v>
      </c>
      <c r="CL186" s="237">
        <v>0</v>
      </c>
      <c r="CM186" s="237">
        <v>0</v>
      </c>
      <c r="CN186" s="237">
        <v>0</v>
      </c>
      <c r="CO186" s="237">
        <v>0</v>
      </c>
      <c r="CP186" s="237">
        <v>1318</v>
      </c>
      <c r="CQ186" s="237">
        <v>721</v>
      </c>
      <c r="CR186" s="237">
        <v>721</v>
      </c>
      <c r="CS186" s="237">
        <v>0</v>
      </c>
      <c r="CT186" s="237">
        <v>0</v>
      </c>
      <c r="CU186" s="237">
        <v>0</v>
      </c>
      <c r="CV186" s="237">
        <v>0</v>
      </c>
      <c r="CW186" s="237">
        <v>0</v>
      </c>
      <c r="CX186" s="237">
        <v>0</v>
      </c>
      <c r="CY186" s="237">
        <v>0</v>
      </c>
      <c r="CZ186" s="237">
        <v>0</v>
      </c>
      <c r="DA186" s="237">
        <v>0</v>
      </c>
      <c r="DB186" s="237">
        <v>0</v>
      </c>
      <c r="DC186" s="237">
        <v>0</v>
      </c>
      <c r="DD186" s="237">
        <v>0</v>
      </c>
      <c r="DE186" s="237">
        <v>0</v>
      </c>
      <c r="DF186" s="237">
        <v>0</v>
      </c>
      <c r="DG186" s="237">
        <v>0</v>
      </c>
      <c r="DH186" s="237">
        <v>0</v>
      </c>
      <c r="DI186" s="237">
        <v>0</v>
      </c>
      <c r="DJ186" s="237">
        <v>0</v>
      </c>
      <c r="DK186" s="237">
        <v>0</v>
      </c>
      <c r="DL186" s="237">
        <v>0</v>
      </c>
      <c r="DM186" s="237">
        <v>0</v>
      </c>
      <c r="DN186" s="237">
        <v>0</v>
      </c>
      <c r="DO186" s="237">
        <v>0</v>
      </c>
      <c r="DP186" s="237">
        <v>1855</v>
      </c>
      <c r="DQ186" s="237">
        <v>1855</v>
      </c>
      <c r="DR186" s="237">
        <v>0</v>
      </c>
      <c r="DS186" s="237">
        <v>0</v>
      </c>
      <c r="DT186" s="237">
        <v>0</v>
      </c>
      <c r="DU186" s="237">
        <v>0</v>
      </c>
      <c r="DV186" s="237">
        <v>0</v>
      </c>
      <c r="DW186" s="237">
        <v>0</v>
      </c>
      <c r="DX186" s="237">
        <v>0</v>
      </c>
      <c r="DY186" s="237">
        <v>2739</v>
      </c>
      <c r="DZ186" s="237">
        <v>1780</v>
      </c>
      <c r="EA186" s="237">
        <v>0</v>
      </c>
      <c r="EB186" s="237">
        <v>0</v>
      </c>
      <c r="EC186" s="237">
        <v>959</v>
      </c>
      <c r="ED186" s="237">
        <v>0</v>
      </c>
      <c r="EE186" s="237">
        <v>0</v>
      </c>
      <c r="EF186" s="237">
        <v>0</v>
      </c>
      <c r="EG186" s="237">
        <v>0</v>
      </c>
      <c r="EH186" s="237">
        <v>0</v>
      </c>
      <c r="EI186" s="237">
        <v>0</v>
      </c>
      <c r="EJ186" s="237">
        <v>0</v>
      </c>
      <c r="EK186" s="237">
        <v>0</v>
      </c>
      <c r="EL186" s="104">
        <v>0</v>
      </c>
    </row>
    <row r="187" spans="1:142" s="224" customFormat="1">
      <c r="A187" s="235" t="s">
        <v>504</v>
      </c>
      <c r="B187" s="238" t="s">
        <v>505</v>
      </c>
      <c r="C187" s="245" t="s">
        <v>62</v>
      </c>
      <c r="D187" s="237">
        <v>0</v>
      </c>
      <c r="E187" s="237">
        <v>0</v>
      </c>
      <c r="F187" s="237">
        <v>0</v>
      </c>
      <c r="G187" s="237">
        <v>0</v>
      </c>
      <c r="H187" s="237">
        <v>0</v>
      </c>
      <c r="I187" s="237">
        <v>0</v>
      </c>
      <c r="J187" s="237">
        <v>0</v>
      </c>
      <c r="K187" s="237">
        <v>0</v>
      </c>
      <c r="L187" s="237">
        <v>0</v>
      </c>
      <c r="M187" s="237">
        <v>6117</v>
      </c>
      <c r="N187" s="237">
        <v>6117</v>
      </c>
      <c r="O187" s="237">
        <v>0</v>
      </c>
      <c r="P187" s="237">
        <v>0</v>
      </c>
      <c r="Q187" s="237">
        <v>0</v>
      </c>
      <c r="R187" s="237">
        <v>0</v>
      </c>
      <c r="S187" s="237">
        <v>0</v>
      </c>
      <c r="T187" s="237">
        <v>0</v>
      </c>
      <c r="U187" s="237">
        <v>3618</v>
      </c>
      <c r="V187" s="237">
        <v>486</v>
      </c>
      <c r="W187" s="237">
        <v>3132</v>
      </c>
      <c r="X187" s="237">
        <v>0</v>
      </c>
      <c r="Y187" s="237">
        <v>0</v>
      </c>
      <c r="Z187" s="237">
        <v>0</v>
      </c>
      <c r="AA187" s="237">
        <v>0</v>
      </c>
      <c r="AB187" s="237">
        <v>0</v>
      </c>
      <c r="AC187" s="237">
        <v>0</v>
      </c>
      <c r="AD187" s="237">
        <v>0</v>
      </c>
      <c r="AE187" s="237">
        <v>0</v>
      </c>
      <c r="AF187" s="237">
        <v>0</v>
      </c>
      <c r="AG187" s="237">
        <v>0</v>
      </c>
      <c r="AH187" s="237">
        <v>0</v>
      </c>
      <c r="AI187" s="237">
        <v>0</v>
      </c>
      <c r="AJ187" s="237">
        <v>0</v>
      </c>
      <c r="AK187" s="237">
        <v>0</v>
      </c>
      <c r="AL187" s="237">
        <v>3063</v>
      </c>
      <c r="AM187" s="237">
        <v>3054</v>
      </c>
      <c r="AN187" s="237">
        <v>9</v>
      </c>
      <c r="AO187" s="237">
        <v>69</v>
      </c>
      <c r="AP187" s="237">
        <v>0</v>
      </c>
      <c r="AQ187" s="237">
        <v>40</v>
      </c>
      <c r="AR187" s="237">
        <v>0</v>
      </c>
      <c r="AS187" s="237">
        <v>29</v>
      </c>
      <c r="AT187" s="237">
        <v>622</v>
      </c>
      <c r="AU187" s="237">
        <v>7</v>
      </c>
      <c r="AV187" s="237">
        <v>499</v>
      </c>
      <c r="AW187" s="237">
        <v>60</v>
      </c>
      <c r="AX187" s="237">
        <v>56</v>
      </c>
      <c r="AY187" s="237">
        <v>65</v>
      </c>
      <c r="AZ187" s="237">
        <v>25</v>
      </c>
      <c r="BA187" s="237">
        <v>40</v>
      </c>
      <c r="BB187" s="237">
        <v>11981</v>
      </c>
      <c r="BC187" s="237">
        <v>9619</v>
      </c>
      <c r="BD187" s="237">
        <v>2362</v>
      </c>
      <c r="BE187" s="237">
        <v>23559</v>
      </c>
      <c r="BF187" s="237">
        <v>27307</v>
      </c>
      <c r="BG187" s="237">
        <v>2100</v>
      </c>
      <c r="BH187" s="237">
        <v>0</v>
      </c>
      <c r="BI187" s="237">
        <v>0</v>
      </c>
      <c r="BJ187" s="237">
        <v>0</v>
      </c>
      <c r="BK187" s="237">
        <v>4220</v>
      </c>
      <c r="BL187" s="237">
        <v>2673</v>
      </c>
      <c r="BM187" s="237">
        <v>481</v>
      </c>
      <c r="BN187" s="237">
        <v>0</v>
      </c>
      <c r="BO187" s="237">
        <v>1066</v>
      </c>
      <c r="BP187" s="237">
        <v>419</v>
      </c>
      <c r="BQ187" s="237">
        <v>419</v>
      </c>
      <c r="BR187" s="237">
        <v>0</v>
      </c>
      <c r="BS187" s="237">
        <v>47909</v>
      </c>
      <c r="BT187" s="237">
        <v>13190</v>
      </c>
      <c r="BU187" s="237">
        <v>3242</v>
      </c>
      <c r="BV187" s="237">
        <v>23918</v>
      </c>
      <c r="BW187" s="237">
        <v>625</v>
      </c>
      <c r="BX187" s="237">
        <v>6934</v>
      </c>
      <c r="BY187" s="237">
        <v>4001</v>
      </c>
      <c r="BZ187" s="237">
        <v>2551</v>
      </c>
      <c r="CA187" s="237">
        <v>0</v>
      </c>
      <c r="CB187" s="237">
        <v>0</v>
      </c>
      <c r="CC187" s="237">
        <v>1299</v>
      </c>
      <c r="CD187" s="237">
        <v>1252</v>
      </c>
      <c r="CE187" s="237">
        <v>88306</v>
      </c>
      <c r="CF187" s="237">
        <v>47741</v>
      </c>
      <c r="CG187" s="237">
        <v>8110</v>
      </c>
      <c r="CH187" s="237">
        <v>32455</v>
      </c>
      <c r="CI187" s="237">
        <v>1500</v>
      </c>
      <c r="CJ187" s="237">
        <v>1480</v>
      </c>
      <c r="CK187" s="237">
        <v>50</v>
      </c>
      <c r="CL187" s="237">
        <v>427</v>
      </c>
      <c r="CM187" s="237">
        <v>66</v>
      </c>
      <c r="CN187" s="237">
        <v>20</v>
      </c>
      <c r="CO187" s="237">
        <v>0</v>
      </c>
      <c r="CP187" s="237">
        <v>3079</v>
      </c>
      <c r="CQ187" s="237">
        <v>4637</v>
      </c>
      <c r="CR187" s="237">
        <v>1191</v>
      </c>
      <c r="CS187" s="237">
        <v>3446</v>
      </c>
      <c r="CT187" s="237">
        <v>0</v>
      </c>
      <c r="CU187" s="237">
        <v>0</v>
      </c>
      <c r="CV187" s="237">
        <v>0</v>
      </c>
      <c r="CW187" s="237">
        <v>0</v>
      </c>
      <c r="CX187" s="237">
        <v>445</v>
      </c>
      <c r="CY187" s="237">
        <v>120</v>
      </c>
      <c r="CZ187" s="237">
        <v>146</v>
      </c>
      <c r="DA187" s="237">
        <v>0</v>
      </c>
      <c r="DB187" s="237">
        <v>0</v>
      </c>
      <c r="DC187" s="237">
        <v>20</v>
      </c>
      <c r="DD187" s="237">
        <v>159</v>
      </c>
      <c r="DE187" s="237">
        <v>0</v>
      </c>
      <c r="DF187" s="237">
        <v>0</v>
      </c>
      <c r="DG187" s="237">
        <v>0</v>
      </c>
      <c r="DH187" s="237">
        <v>0</v>
      </c>
      <c r="DI187" s="237">
        <v>688</v>
      </c>
      <c r="DJ187" s="237">
        <v>645</v>
      </c>
      <c r="DK187" s="237">
        <v>0</v>
      </c>
      <c r="DL187" s="237">
        <v>0</v>
      </c>
      <c r="DM187" s="237">
        <v>43</v>
      </c>
      <c r="DN187" s="237">
        <v>0</v>
      </c>
      <c r="DO187" s="237">
        <v>0</v>
      </c>
      <c r="DP187" s="237">
        <v>2495</v>
      </c>
      <c r="DQ187" s="237">
        <v>0</v>
      </c>
      <c r="DR187" s="237">
        <v>2495</v>
      </c>
      <c r="DS187" s="237">
        <v>0</v>
      </c>
      <c r="DT187" s="237">
        <v>0</v>
      </c>
      <c r="DU187" s="237">
        <v>0</v>
      </c>
      <c r="DV187" s="237">
        <v>0</v>
      </c>
      <c r="DW187" s="237">
        <v>0</v>
      </c>
      <c r="DX187" s="237">
        <v>0</v>
      </c>
      <c r="DY187" s="237">
        <v>52374</v>
      </c>
      <c r="DZ187" s="237">
        <v>35341</v>
      </c>
      <c r="EA187" s="237">
        <v>0</v>
      </c>
      <c r="EB187" s="237">
        <v>16914</v>
      </c>
      <c r="EC187" s="237">
        <v>119</v>
      </c>
      <c r="ED187" s="237">
        <v>0</v>
      </c>
      <c r="EE187" s="237">
        <v>0</v>
      </c>
      <c r="EF187" s="237">
        <v>0</v>
      </c>
      <c r="EG187" s="237">
        <v>0</v>
      </c>
      <c r="EH187" s="237">
        <v>0</v>
      </c>
      <c r="EI187" s="237">
        <v>0</v>
      </c>
      <c r="EJ187" s="237">
        <v>360</v>
      </c>
      <c r="EK187" s="237">
        <v>0</v>
      </c>
      <c r="EL187" s="104">
        <v>0</v>
      </c>
    </row>
    <row r="188" spans="1:142" s="224" customFormat="1">
      <c r="A188" s="235" t="s">
        <v>506</v>
      </c>
      <c r="B188" s="238" t="s">
        <v>507</v>
      </c>
      <c r="C188" s="245" t="s">
        <v>62</v>
      </c>
      <c r="D188" s="237">
        <v>0</v>
      </c>
      <c r="E188" s="237">
        <v>0</v>
      </c>
      <c r="F188" s="237">
        <v>0</v>
      </c>
      <c r="G188" s="237">
        <v>0</v>
      </c>
      <c r="H188" s="237">
        <v>0</v>
      </c>
      <c r="I188" s="237">
        <v>0</v>
      </c>
      <c r="J188" s="237">
        <v>0</v>
      </c>
      <c r="K188" s="237">
        <v>0</v>
      </c>
      <c r="L188" s="237">
        <v>0</v>
      </c>
      <c r="M188" s="237">
        <v>0</v>
      </c>
      <c r="N188" s="237">
        <v>0</v>
      </c>
      <c r="O188" s="237">
        <v>0</v>
      </c>
      <c r="P188" s="237">
        <v>0</v>
      </c>
      <c r="Q188" s="237">
        <v>0</v>
      </c>
      <c r="R188" s="237">
        <v>0</v>
      </c>
      <c r="S188" s="237">
        <v>0</v>
      </c>
      <c r="T188" s="237">
        <v>0</v>
      </c>
      <c r="U188" s="237">
        <v>0</v>
      </c>
      <c r="V188" s="237">
        <v>0</v>
      </c>
      <c r="W188" s="237">
        <v>0</v>
      </c>
      <c r="X188" s="237">
        <v>0</v>
      </c>
      <c r="Y188" s="237">
        <v>0</v>
      </c>
      <c r="Z188" s="237">
        <v>0</v>
      </c>
      <c r="AA188" s="237">
        <v>0</v>
      </c>
      <c r="AB188" s="237">
        <v>0</v>
      </c>
      <c r="AC188" s="237">
        <v>0</v>
      </c>
      <c r="AD188" s="237">
        <v>0</v>
      </c>
      <c r="AE188" s="237">
        <v>0</v>
      </c>
      <c r="AF188" s="237">
        <v>0</v>
      </c>
      <c r="AG188" s="237">
        <v>0</v>
      </c>
      <c r="AH188" s="237">
        <v>0</v>
      </c>
      <c r="AI188" s="237">
        <v>0</v>
      </c>
      <c r="AJ188" s="237">
        <v>0</v>
      </c>
      <c r="AK188" s="237">
        <v>0</v>
      </c>
      <c r="AL188" s="237">
        <v>0</v>
      </c>
      <c r="AM188" s="237">
        <v>0</v>
      </c>
      <c r="AN188" s="237">
        <v>0</v>
      </c>
      <c r="AO188" s="237">
        <v>0</v>
      </c>
      <c r="AP188" s="237">
        <v>0</v>
      </c>
      <c r="AQ188" s="237">
        <v>0</v>
      </c>
      <c r="AR188" s="237">
        <v>0</v>
      </c>
      <c r="AS188" s="237">
        <v>0</v>
      </c>
      <c r="AT188" s="237">
        <v>0</v>
      </c>
      <c r="AU188" s="237">
        <v>0</v>
      </c>
      <c r="AV188" s="237">
        <v>0</v>
      </c>
      <c r="AW188" s="237">
        <v>0</v>
      </c>
      <c r="AX188" s="237">
        <v>0</v>
      </c>
      <c r="AY188" s="237">
        <v>0</v>
      </c>
      <c r="AZ188" s="237">
        <v>0</v>
      </c>
      <c r="BA188" s="237">
        <v>0</v>
      </c>
      <c r="BB188" s="237">
        <v>0</v>
      </c>
      <c r="BC188" s="237">
        <v>0</v>
      </c>
      <c r="BD188" s="237">
        <v>0</v>
      </c>
      <c r="BE188" s="237">
        <v>0</v>
      </c>
      <c r="BF188" s="237">
        <v>0</v>
      </c>
      <c r="BG188" s="237">
        <v>0</v>
      </c>
      <c r="BH188" s="237">
        <v>1201067</v>
      </c>
      <c r="BI188" s="237">
        <v>1201067</v>
      </c>
      <c r="BJ188" s="237">
        <v>0</v>
      </c>
      <c r="BK188" s="237">
        <v>0</v>
      </c>
      <c r="BL188" s="237">
        <v>0</v>
      </c>
      <c r="BM188" s="237">
        <v>0</v>
      </c>
      <c r="BN188" s="237">
        <v>0</v>
      </c>
      <c r="BO188" s="237">
        <v>0</v>
      </c>
      <c r="BP188" s="237">
        <v>0</v>
      </c>
      <c r="BQ188" s="237">
        <v>0</v>
      </c>
      <c r="BR188" s="237">
        <v>0</v>
      </c>
      <c r="BS188" s="237">
        <v>0</v>
      </c>
      <c r="BT188" s="237">
        <v>0</v>
      </c>
      <c r="BU188" s="237">
        <v>0</v>
      </c>
      <c r="BV188" s="237">
        <v>0</v>
      </c>
      <c r="BW188" s="237">
        <v>0</v>
      </c>
      <c r="BX188" s="237">
        <v>0</v>
      </c>
      <c r="BY188" s="237">
        <v>0</v>
      </c>
      <c r="BZ188" s="237">
        <v>0</v>
      </c>
      <c r="CA188" s="237">
        <v>0</v>
      </c>
      <c r="CB188" s="237">
        <v>0</v>
      </c>
      <c r="CC188" s="237">
        <v>0</v>
      </c>
      <c r="CD188" s="237">
        <v>0</v>
      </c>
      <c r="CE188" s="237">
        <v>0</v>
      </c>
      <c r="CF188" s="237">
        <v>0</v>
      </c>
      <c r="CG188" s="237">
        <v>0</v>
      </c>
      <c r="CH188" s="237">
        <v>0</v>
      </c>
      <c r="CI188" s="237">
        <v>0</v>
      </c>
      <c r="CJ188" s="237">
        <v>0</v>
      </c>
      <c r="CK188" s="237">
        <v>0</v>
      </c>
      <c r="CL188" s="237">
        <v>0</v>
      </c>
      <c r="CM188" s="237">
        <v>0</v>
      </c>
      <c r="CN188" s="237">
        <v>0</v>
      </c>
      <c r="CO188" s="237">
        <v>0</v>
      </c>
      <c r="CP188" s="237">
        <v>0</v>
      </c>
      <c r="CQ188" s="237">
        <v>0</v>
      </c>
      <c r="CR188" s="237">
        <v>0</v>
      </c>
      <c r="CS188" s="237">
        <v>0</v>
      </c>
      <c r="CT188" s="237">
        <v>0</v>
      </c>
      <c r="CU188" s="237">
        <v>0</v>
      </c>
      <c r="CV188" s="237">
        <v>0</v>
      </c>
      <c r="CW188" s="237">
        <v>0</v>
      </c>
      <c r="CX188" s="237">
        <v>0</v>
      </c>
      <c r="CY188" s="237">
        <v>0</v>
      </c>
      <c r="CZ188" s="237">
        <v>0</v>
      </c>
      <c r="DA188" s="237">
        <v>0</v>
      </c>
      <c r="DB188" s="237">
        <v>0</v>
      </c>
      <c r="DC188" s="237">
        <v>0</v>
      </c>
      <c r="DD188" s="237">
        <v>0</v>
      </c>
      <c r="DE188" s="237">
        <v>0</v>
      </c>
      <c r="DF188" s="237">
        <v>0</v>
      </c>
      <c r="DG188" s="237">
        <v>0</v>
      </c>
      <c r="DH188" s="237">
        <v>0</v>
      </c>
      <c r="DI188" s="237">
        <v>0</v>
      </c>
      <c r="DJ188" s="237">
        <v>0</v>
      </c>
      <c r="DK188" s="237">
        <v>0</v>
      </c>
      <c r="DL188" s="237">
        <v>0</v>
      </c>
      <c r="DM188" s="237">
        <v>0</v>
      </c>
      <c r="DN188" s="237">
        <v>0</v>
      </c>
      <c r="DO188" s="237">
        <v>0</v>
      </c>
      <c r="DP188" s="237">
        <v>8348</v>
      </c>
      <c r="DQ188" s="237">
        <v>0</v>
      </c>
      <c r="DR188" s="237">
        <v>8348</v>
      </c>
      <c r="DS188" s="237">
        <v>0</v>
      </c>
      <c r="DT188" s="237">
        <v>0</v>
      </c>
      <c r="DU188" s="237">
        <v>0</v>
      </c>
      <c r="DV188" s="237">
        <v>0</v>
      </c>
      <c r="DW188" s="237">
        <v>0</v>
      </c>
      <c r="DX188" s="237">
        <v>0</v>
      </c>
      <c r="DY188" s="237">
        <v>0</v>
      </c>
      <c r="DZ188" s="237">
        <v>0</v>
      </c>
      <c r="EA188" s="237">
        <v>0</v>
      </c>
      <c r="EB188" s="237">
        <v>0</v>
      </c>
      <c r="EC188" s="237">
        <v>0</v>
      </c>
      <c r="ED188" s="237">
        <v>0</v>
      </c>
      <c r="EE188" s="237">
        <v>0</v>
      </c>
      <c r="EF188" s="237">
        <v>0</v>
      </c>
      <c r="EG188" s="237">
        <v>0</v>
      </c>
      <c r="EH188" s="237">
        <v>0</v>
      </c>
      <c r="EI188" s="237">
        <v>0</v>
      </c>
      <c r="EJ188" s="237">
        <v>0</v>
      </c>
      <c r="EK188" s="237">
        <v>0</v>
      </c>
      <c r="EL188" s="104">
        <v>0</v>
      </c>
    </row>
    <row r="189" spans="1:142" s="224" customFormat="1">
      <c r="A189" s="235" t="s">
        <v>508</v>
      </c>
      <c r="B189" s="238" t="s">
        <v>509</v>
      </c>
      <c r="C189" s="245" t="s">
        <v>62</v>
      </c>
      <c r="D189" s="237">
        <v>0</v>
      </c>
      <c r="E189" s="237">
        <v>0</v>
      </c>
      <c r="F189" s="237">
        <v>0</v>
      </c>
      <c r="G189" s="237">
        <v>0</v>
      </c>
      <c r="H189" s="237">
        <v>0</v>
      </c>
      <c r="I189" s="237">
        <v>0</v>
      </c>
      <c r="J189" s="237">
        <v>0</v>
      </c>
      <c r="K189" s="237">
        <v>0</v>
      </c>
      <c r="L189" s="237">
        <v>0</v>
      </c>
      <c r="M189" s="237">
        <v>5196</v>
      </c>
      <c r="N189" s="237">
        <v>5196</v>
      </c>
      <c r="O189" s="237">
        <v>0</v>
      </c>
      <c r="P189" s="237">
        <v>0</v>
      </c>
      <c r="Q189" s="237">
        <v>0</v>
      </c>
      <c r="R189" s="237">
        <v>0</v>
      </c>
      <c r="S189" s="237">
        <v>0</v>
      </c>
      <c r="T189" s="237">
        <v>0</v>
      </c>
      <c r="U189" s="237">
        <v>358</v>
      </c>
      <c r="V189" s="237">
        <v>0</v>
      </c>
      <c r="W189" s="237">
        <v>358</v>
      </c>
      <c r="X189" s="237">
        <v>0</v>
      </c>
      <c r="Y189" s="237">
        <v>0</v>
      </c>
      <c r="Z189" s="237">
        <v>2</v>
      </c>
      <c r="AA189" s="237">
        <v>0</v>
      </c>
      <c r="AB189" s="237">
        <v>0</v>
      </c>
      <c r="AC189" s="237">
        <v>1</v>
      </c>
      <c r="AD189" s="237">
        <v>1</v>
      </c>
      <c r="AE189" s="237">
        <v>0</v>
      </c>
      <c r="AF189" s="237">
        <v>0</v>
      </c>
      <c r="AG189" s="237">
        <v>0</v>
      </c>
      <c r="AH189" s="237">
        <v>0</v>
      </c>
      <c r="AI189" s="237">
        <v>0</v>
      </c>
      <c r="AJ189" s="237">
        <v>0</v>
      </c>
      <c r="AK189" s="237">
        <v>0</v>
      </c>
      <c r="AL189" s="237">
        <v>281892</v>
      </c>
      <c r="AM189" s="237">
        <v>261782</v>
      </c>
      <c r="AN189" s="237">
        <v>20110</v>
      </c>
      <c r="AO189" s="237">
        <v>28180</v>
      </c>
      <c r="AP189" s="237">
        <v>28180</v>
      </c>
      <c r="AQ189" s="237">
        <v>0</v>
      </c>
      <c r="AR189" s="237">
        <v>0</v>
      </c>
      <c r="AS189" s="237">
        <v>0</v>
      </c>
      <c r="AT189" s="237">
        <v>16489</v>
      </c>
      <c r="AU189" s="237">
        <v>0</v>
      </c>
      <c r="AV189" s="237">
        <v>0</v>
      </c>
      <c r="AW189" s="237">
        <v>8519</v>
      </c>
      <c r="AX189" s="237">
        <v>7970</v>
      </c>
      <c r="AY189" s="237">
        <v>22730</v>
      </c>
      <c r="AZ189" s="237">
        <v>0</v>
      </c>
      <c r="BA189" s="237">
        <v>22730</v>
      </c>
      <c r="BB189" s="237">
        <v>7327</v>
      </c>
      <c r="BC189" s="237">
        <v>0</v>
      </c>
      <c r="BD189" s="237">
        <v>7327</v>
      </c>
      <c r="BE189" s="237">
        <v>14186</v>
      </c>
      <c r="BF189" s="237">
        <v>13785</v>
      </c>
      <c r="BG189" s="237">
        <v>38618</v>
      </c>
      <c r="BH189" s="237">
        <v>20373</v>
      </c>
      <c r="BI189" s="237">
        <v>6147</v>
      </c>
      <c r="BJ189" s="237">
        <v>14226</v>
      </c>
      <c r="BK189" s="237">
        <v>82149</v>
      </c>
      <c r="BL189" s="237">
        <v>8403</v>
      </c>
      <c r="BM189" s="237">
        <v>60599</v>
      </c>
      <c r="BN189" s="237">
        <v>4758</v>
      </c>
      <c r="BO189" s="237">
        <v>8389</v>
      </c>
      <c r="BP189" s="237">
        <v>83800</v>
      </c>
      <c r="BQ189" s="237">
        <v>72866</v>
      </c>
      <c r="BR189" s="237">
        <v>10934</v>
      </c>
      <c r="BS189" s="237">
        <v>637179</v>
      </c>
      <c r="BT189" s="237">
        <v>55425</v>
      </c>
      <c r="BU189" s="237">
        <v>65621</v>
      </c>
      <c r="BV189" s="237">
        <v>486216</v>
      </c>
      <c r="BW189" s="237">
        <v>10241</v>
      </c>
      <c r="BX189" s="237">
        <v>19676</v>
      </c>
      <c r="BY189" s="237">
        <v>2195</v>
      </c>
      <c r="BZ189" s="237">
        <v>6572</v>
      </c>
      <c r="CA189" s="237">
        <v>0</v>
      </c>
      <c r="CB189" s="237">
        <v>0</v>
      </c>
      <c r="CC189" s="237">
        <v>6572</v>
      </c>
      <c r="CD189" s="237">
        <v>0</v>
      </c>
      <c r="CE189" s="237">
        <v>0</v>
      </c>
      <c r="CF189" s="237">
        <v>0</v>
      </c>
      <c r="CG189" s="237">
        <v>0</v>
      </c>
      <c r="CH189" s="237">
        <v>0</v>
      </c>
      <c r="CI189" s="237">
        <v>0</v>
      </c>
      <c r="CJ189" s="237">
        <v>0</v>
      </c>
      <c r="CK189" s="237">
        <v>0</v>
      </c>
      <c r="CL189" s="237">
        <v>0</v>
      </c>
      <c r="CM189" s="237">
        <v>0</v>
      </c>
      <c r="CN189" s="237">
        <v>0</v>
      </c>
      <c r="CO189" s="237">
        <v>0</v>
      </c>
      <c r="CP189" s="237">
        <v>0</v>
      </c>
      <c r="CQ189" s="237">
        <v>0</v>
      </c>
      <c r="CR189" s="237">
        <v>0</v>
      </c>
      <c r="CS189" s="237">
        <v>0</v>
      </c>
      <c r="CT189" s="237">
        <v>0</v>
      </c>
      <c r="CU189" s="237">
        <v>0</v>
      </c>
      <c r="CV189" s="237">
        <v>0</v>
      </c>
      <c r="CW189" s="237">
        <v>0</v>
      </c>
      <c r="CX189" s="237">
        <v>0</v>
      </c>
      <c r="CY189" s="237">
        <v>0</v>
      </c>
      <c r="CZ189" s="237">
        <v>0</v>
      </c>
      <c r="DA189" s="237">
        <v>0</v>
      </c>
      <c r="DB189" s="237">
        <v>0</v>
      </c>
      <c r="DC189" s="237">
        <v>0</v>
      </c>
      <c r="DD189" s="237">
        <v>0</v>
      </c>
      <c r="DE189" s="237">
        <v>0</v>
      </c>
      <c r="DF189" s="237">
        <v>0</v>
      </c>
      <c r="DG189" s="237">
        <v>0</v>
      </c>
      <c r="DH189" s="237">
        <v>0</v>
      </c>
      <c r="DI189" s="237">
        <v>0</v>
      </c>
      <c r="DJ189" s="237">
        <v>0</v>
      </c>
      <c r="DK189" s="237">
        <v>0</v>
      </c>
      <c r="DL189" s="237">
        <v>0</v>
      </c>
      <c r="DM189" s="237">
        <v>0</v>
      </c>
      <c r="DN189" s="237">
        <v>0</v>
      </c>
      <c r="DO189" s="237">
        <v>0</v>
      </c>
      <c r="DP189" s="237">
        <v>13</v>
      </c>
      <c r="DQ189" s="237">
        <v>13</v>
      </c>
      <c r="DR189" s="237">
        <v>0</v>
      </c>
      <c r="DS189" s="237">
        <v>0</v>
      </c>
      <c r="DT189" s="237">
        <v>0</v>
      </c>
      <c r="DU189" s="237">
        <v>0</v>
      </c>
      <c r="DV189" s="237">
        <v>0</v>
      </c>
      <c r="DW189" s="237">
        <v>0</v>
      </c>
      <c r="DX189" s="237">
        <v>0</v>
      </c>
      <c r="DY189" s="237">
        <v>7</v>
      </c>
      <c r="DZ189" s="237">
        <v>7</v>
      </c>
      <c r="EA189" s="237">
        <v>0</v>
      </c>
      <c r="EB189" s="237">
        <v>0</v>
      </c>
      <c r="EC189" s="237">
        <v>0</v>
      </c>
      <c r="ED189" s="237">
        <v>0</v>
      </c>
      <c r="EE189" s="237">
        <v>0</v>
      </c>
      <c r="EF189" s="237">
        <v>0</v>
      </c>
      <c r="EG189" s="237">
        <v>0</v>
      </c>
      <c r="EH189" s="237">
        <v>0</v>
      </c>
      <c r="EI189" s="237">
        <v>0</v>
      </c>
      <c r="EJ189" s="237">
        <v>204</v>
      </c>
      <c r="EK189" s="237">
        <v>0</v>
      </c>
      <c r="EL189" s="104">
        <v>0</v>
      </c>
    </row>
    <row r="190" spans="1:142" s="224" customFormat="1">
      <c r="A190" s="235" t="s">
        <v>510</v>
      </c>
      <c r="B190" s="238" t="s">
        <v>511</v>
      </c>
      <c r="C190" s="245" t="s">
        <v>62</v>
      </c>
      <c r="D190" s="237">
        <v>0</v>
      </c>
      <c r="E190" s="237">
        <v>0</v>
      </c>
      <c r="F190" s="237">
        <v>0</v>
      </c>
      <c r="G190" s="237">
        <v>0</v>
      </c>
      <c r="H190" s="237">
        <v>0</v>
      </c>
      <c r="I190" s="237">
        <v>0</v>
      </c>
      <c r="J190" s="237">
        <v>0</v>
      </c>
      <c r="K190" s="237">
        <v>0</v>
      </c>
      <c r="L190" s="237">
        <v>0</v>
      </c>
      <c r="M190" s="237">
        <v>546</v>
      </c>
      <c r="N190" s="237">
        <v>546</v>
      </c>
      <c r="O190" s="237">
        <v>0</v>
      </c>
      <c r="P190" s="237">
        <v>0</v>
      </c>
      <c r="Q190" s="237">
        <v>0</v>
      </c>
      <c r="R190" s="237">
        <v>0</v>
      </c>
      <c r="S190" s="237">
        <v>0</v>
      </c>
      <c r="T190" s="237">
        <v>0</v>
      </c>
      <c r="U190" s="237">
        <v>0</v>
      </c>
      <c r="V190" s="237">
        <v>0</v>
      </c>
      <c r="W190" s="237">
        <v>0</v>
      </c>
      <c r="X190" s="237">
        <v>0</v>
      </c>
      <c r="Y190" s="237">
        <v>0</v>
      </c>
      <c r="Z190" s="237">
        <v>3102</v>
      </c>
      <c r="AA190" s="237">
        <v>1</v>
      </c>
      <c r="AB190" s="237">
        <v>5</v>
      </c>
      <c r="AC190" s="237">
        <v>765</v>
      </c>
      <c r="AD190" s="237">
        <v>1339</v>
      </c>
      <c r="AE190" s="237">
        <v>371</v>
      </c>
      <c r="AF190" s="237">
        <v>25</v>
      </c>
      <c r="AG190" s="237">
        <v>487</v>
      </c>
      <c r="AH190" s="237">
        <v>109</v>
      </c>
      <c r="AI190" s="237">
        <v>0</v>
      </c>
      <c r="AJ190" s="237">
        <v>0</v>
      </c>
      <c r="AK190" s="237">
        <v>0</v>
      </c>
      <c r="AL190" s="237">
        <v>262</v>
      </c>
      <c r="AM190" s="237">
        <v>155</v>
      </c>
      <c r="AN190" s="237">
        <v>107</v>
      </c>
      <c r="AO190" s="237">
        <v>1617</v>
      </c>
      <c r="AP190" s="237">
        <v>139</v>
      </c>
      <c r="AQ190" s="237">
        <v>0</v>
      </c>
      <c r="AR190" s="237">
        <v>1391</v>
      </c>
      <c r="AS190" s="237">
        <v>87</v>
      </c>
      <c r="AT190" s="237">
        <v>0</v>
      </c>
      <c r="AU190" s="237">
        <v>0</v>
      </c>
      <c r="AV190" s="237">
        <v>0</v>
      </c>
      <c r="AW190" s="237">
        <v>0</v>
      </c>
      <c r="AX190" s="237">
        <v>0</v>
      </c>
      <c r="AY190" s="237">
        <v>0</v>
      </c>
      <c r="AZ190" s="237">
        <v>0</v>
      </c>
      <c r="BA190" s="237">
        <v>0</v>
      </c>
      <c r="BB190" s="237">
        <v>303</v>
      </c>
      <c r="BC190" s="237">
        <v>67</v>
      </c>
      <c r="BD190" s="237">
        <v>236</v>
      </c>
      <c r="BE190" s="237">
        <v>639</v>
      </c>
      <c r="BF190" s="237">
        <v>2459</v>
      </c>
      <c r="BG190" s="237">
        <v>30920</v>
      </c>
      <c r="BH190" s="237">
        <v>50809</v>
      </c>
      <c r="BI190" s="237">
        <v>32766</v>
      </c>
      <c r="BJ190" s="237">
        <v>18043</v>
      </c>
      <c r="BK190" s="237">
        <v>9835</v>
      </c>
      <c r="BL190" s="237">
        <v>4867</v>
      </c>
      <c r="BM190" s="237">
        <v>4073</v>
      </c>
      <c r="BN190" s="237">
        <v>795</v>
      </c>
      <c r="BO190" s="237">
        <v>100</v>
      </c>
      <c r="BP190" s="237">
        <v>964</v>
      </c>
      <c r="BQ190" s="237">
        <v>288</v>
      </c>
      <c r="BR190" s="237">
        <v>676</v>
      </c>
      <c r="BS190" s="237">
        <v>1475</v>
      </c>
      <c r="BT190" s="237">
        <v>429</v>
      </c>
      <c r="BU190" s="237">
        <v>120</v>
      </c>
      <c r="BV190" s="237">
        <v>839</v>
      </c>
      <c r="BW190" s="237">
        <v>0</v>
      </c>
      <c r="BX190" s="237">
        <v>87</v>
      </c>
      <c r="BY190" s="237">
        <v>83</v>
      </c>
      <c r="BZ190" s="237">
        <v>7977</v>
      </c>
      <c r="CA190" s="237">
        <v>15</v>
      </c>
      <c r="CB190" s="237">
        <v>0</v>
      </c>
      <c r="CC190" s="237">
        <v>7248</v>
      </c>
      <c r="CD190" s="237">
        <v>714</v>
      </c>
      <c r="CE190" s="237">
        <v>463</v>
      </c>
      <c r="CF190" s="237">
        <v>303</v>
      </c>
      <c r="CG190" s="237">
        <v>90</v>
      </c>
      <c r="CH190" s="237">
        <v>70</v>
      </c>
      <c r="CI190" s="237">
        <v>0</v>
      </c>
      <c r="CJ190" s="237">
        <v>0</v>
      </c>
      <c r="CK190" s="237">
        <v>0</v>
      </c>
      <c r="CL190" s="237">
        <v>0</v>
      </c>
      <c r="CM190" s="237">
        <v>0</v>
      </c>
      <c r="CN190" s="237">
        <v>0</v>
      </c>
      <c r="CO190" s="237">
        <v>0</v>
      </c>
      <c r="CP190" s="237">
        <v>0</v>
      </c>
      <c r="CQ190" s="237">
        <v>0</v>
      </c>
      <c r="CR190" s="237">
        <v>0</v>
      </c>
      <c r="CS190" s="237">
        <v>0</v>
      </c>
      <c r="CT190" s="237">
        <v>0</v>
      </c>
      <c r="CU190" s="237">
        <v>0</v>
      </c>
      <c r="CV190" s="237">
        <v>0</v>
      </c>
      <c r="CW190" s="237">
        <v>0</v>
      </c>
      <c r="CX190" s="237">
        <v>0</v>
      </c>
      <c r="CY190" s="237">
        <v>0</v>
      </c>
      <c r="CZ190" s="237">
        <v>0</v>
      </c>
      <c r="DA190" s="237">
        <v>0</v>
      </c>
      <c r="DB190" s="237">
        <v>0</v>
      </c>
      <c r="DC190" s="237">
        <v>0</v>
      </c>
      <c r="DD190" s="237">
        <v>0</v>
      </c>
      <c r="DE190" s="237">
        <v>0</v>
      </c>
      <c r="DF190" s="237">
        <v>0</v>
      </c>
      <c r="DG190" s="237">
        <v>0</v>
      </c>
      <c r="DH190" s="237">
        <v>0</v>
      </c>
      <c r="DI190" s="237">
        <v>3</v>
      </c>
      <c r="DJ190" s="237">
        <v>3</v>
      </c>
      <c r="DK190" s="237">
        <v>0</v>
      </c>
      <c r="DL190" s="237">
        <v>0</v>
      </c>
      <c r="DM190" s="237">
        <v>0</v>
      </c>
      <c r="DN190" s="237">
        <v>0</v>
      </c>
      <c r="DO190" s="237">
        <v>0</v>
      </c>
      <c r="DP190" s="237">
        <v>12594</v>
      </c>
      <c r="DQ190" s="237">
        <v>1357</v>
      </c>
      <c r="DR190" s="237">
        <v>11237</v>
      </c>
      <c r="DS190" s="237">
        <v>0</v>
      </c>
      <c r="DT190" s="237">
        <v>0</v>
      </c>
      <c r="DU190" s="237">
        <v>0</v>
      </c>
      <c r="DV190" s="237">
        <v>0</v>
      </c>
      <c r="DW190" s="237">
        <v>0</v>
      </c>
      <c r="DX190" s="237">
        <v>0</v>
      </c>
      <c r="DY190" s="237">
        <v>530</v>
      </c>
      <c r="DZ190" s="237">
        <v>113</v>
      </c>
      <c r="EA190" s="237">
        <v>0</v>
      </c>
      <c r="EB190" s="237">
        <v>0</v>
      </c>
      <c r="EC190" s="237">
        <v>417</v>
      </c>
      <c r="ED190" s="237">
        <v>0</v>
      </c>
      <c r="EE190" s="237">
        <v>0</v>
      </c>
      <c r="EF190" s="237">
        <v>0</v>
      </c>
      <c r="EG190" s="237">
        <v>0</v>
      </c>
      <c r="EH190" s="237">
        <v>0</v>
      </c>
      <c r="EI190" s="237">
        <v>0</v>
      </c>
      <c r="EJ190" s="237">
        <v>266</v>
      </c>
      <c r="EK190" s="237">
        <v>0</v>
      </c>
      <c r="EL190" s="104">
        <v>0</v>
      </c>
    </row>
    <row r="191" spans="1:142" s="224" customFormat="1">
      <c r="A191" s="235" t="s">
        <v>512</v>
      </c>
      <c r="B191" s="238" t="s">
        <v>513</v>
      </c>
      <c r="C191" s="245" t="s">
        <v>62</v>
      </c>
      <c r="D191" s="237">
        <v>52</v>
      </c>
      <c r="E191" s="237">
        <v>33</v>
      </c>
      <c r="F191" s="237">
        <v>14</v>
      </c>
      <c r="G191" s="237">
        <v>0</v>
      </c>
      <c r="H191" s="237">
        <v>5</v>
      </c>
      <c r="I191" s="237">
        <v>0</v>
      </c>
      <c r="J191" s="237">
        <v>91</v>
      </c>
      <c r="K191" s="237">
        <v>0</v>
      </c>
      <c r="L191" s="237">
        <v>91</v>
      </c>
      <c r="M191" s="237">
        <v>6350</v>
      </c>
      <c r="N191" s="237">
        <v>2629</v>
      </c>
      <c r="O191" s="237">
        <v>3246</v>
      </c>
      <c r="P191" s="237">
        <v>475</v>
      </c>
      <c r="Q191" s="237">
        <v>0</v>
      </c>
      <c r="R191" s="237">
        <v>63</v>
      </c>
      <c r="S191" s="237">
        <v>59</v>
      </c>
      <c r="T191" s="237">
        <v>4</v>
      </c>
      <c r="U191" s="237">
        <v>2541</v>
      </c>
      <c r="V191" s="237">
        <v>162</v>
      </c>
      <c r="W191" s="237">
        <v>28</v>
      </c>
      <c r="X191" s="237">
        <v>787</v>
      </c>
      <c r="Y191" s="237">
        <v>1564</v>
      </c>
      <c r="Z191" s="237">
        <v>1189</v>
      </c>
      <c r="AA191" s="237">
        <v>69</v>
      </c>
      <c r="AB191" s="237">
        <v>493</v>
      </c>
      <c r="AC191" s="237">
        <v>90</v>
      </c>
      <c r="AD191" s="237">
        <v>242</v>
      </c>
      <c r="AE191" s="237">
        <v>34</v>
      </c>
      <c r="AF191" s="237">
        <v>17</v>
      </c>
      <c r="AG191" s="237">
        <v>107</v>
      </c>
      <c r="AH191" s="237">
        <v>137</v>
      </c>
      <c r="AI191" s="237">
        <v>61</v>
      </c>
      <c r="AJ191" s="237">
        <v>60</v>
      </c>
      <c r="AK191" s="237">
        <v>1</v>
      </c>
      <c r="AL191" s="237">
        <v>26196</v>
      </c>
      <c r="AM191" s="237">
        <v>25622</v>
      </c>
      <c r="AN191" s="237">
        <v>574</v>
      </c>
      <c r="AO191" s="237">
        <v>1444</v>
      </c>
      <c r="AP191" s="237">
        <v>402</v>
      </c>
      <c r="AQ191" s="237">
        <v>512</v>
      </c>
      <c r="AR191" s="237">
        <v>68</v>
      </c>
      <c r="AS191" s="237">
        <v>462</v>
      </c>
      <c r="AT191" s="237">
        <v>389</v>
      </c>
      <c r="AU191" s="237">
        <v>80</v>
      </c>
      <c r="AV191" s="237">
        <v>262</v>
      </c>
      <c r="AW191" s="237">
        <v>14</v>
      </c>
      <c r="AX191" s="237">
        <v>33</v>
      </c>
      <c r="AY191" s="237">
        <v>755</v>
      </c>
      <c r="AZ191" s="237">
        <v>205</v>
      </c>
      <c r="BA191" s="237">
        <v>550</v>
      </c>
      <c r="BB191" s="237">
        <v>14618</v>
      </c>
      <c r="BC191" s="237">
        <v>4162</v>
      </c>
      <c r="BD191" s="237">
        <v>10456</v>
      </c>
      <c r="BE191" s="237">
        <v>652</v>
      </c>
      <c r="BF191" s="237">
        <v>15884</v>
      </c>
      <c r="BG191" s="237">
        <v>50276</v>
      </c>
      <c r="BH191" s="237">
        <v>26050</v>
      </c>
      <c r="BI191" s="237">
        <v>13211</v>
      </c>
      <c r="BJ191" s="237">
        <v>12839</v>
      </c>
      <c r="BK191" s="237">
        <v>46244</v>
      </c>
      <c r="BL191" s="237">
        <v>16668</v>
      </c>
      <c r="BM191" s="237">
        <v>25232</v>
      </c>
      <c r="BN191" s="237">
        <v>2457</v>
      </c>
      <c r="BO191" s="237">
        <v>1887</v>
      </c>
      <c r="BP191" s="237">
        <v>30661</v>
      </c>
      <c r="BQ191" s="237">
        <v>23552</v>
      </c>
      <c r="BR191" s="237">
        <v>7109</v>
      </c>
      <c r="BS191" s="237">
        <v>163334</v>
      </c>
      <c r="BT191" s="237">
        <v>52433</v>
      </c>
      <c r="BU191" s="237">
        <v>12889</v>
      </c>
      <c r="BV191" s="237">
        <v>95133</v>
      </c>
      <c r="BW191" s="237">
        <v>1254</v>
      </c>
      <c r="BX191" s="237">
        <v>1625</v>
      </c>
      <c r="BY191" s="237">
        <v>111</v>
      </c>
      <c r="BZ191" s="237">
        <v>35283</v>
      </c>
      <c r="CA191" s="237">
        <v>1892</v>
      </c>
      <c r="CB191" s="237">
        <v>0</v>
      </c>
      <c r="CC191" s="237">
        <v>33391</v>
      </c>
      <c r="CD191" s="237">
        <v>0</v>
      </c>
      <c r="CE191" s="237">
        <v>563</v>
      </c>
      <c r="CF191" s="237">
        <v>283</v>
      </c>
      <c r="CG191" s="237">
        <v>0</v>
      </c>
      <c r="CH191" s="237">
        <v>280</v>
      </c>
      <c r="CI191" s="237">
        <v>402</v>
      </c>
      <c r="CJ191" s="237">
        <v>402</v>
      </c>
      <c r="CK191" s="237">
        <v>14</v>
      </c>
      <c r="CL191" s="237">
        <v>12</v>
      </c>
      <c r="CM191" s="237">
        <v>18</v>
      </c>
      <c r="CN191" s="237">
        <v>0</v>
      </c>
      <c r="CO191" s="237">
        <v>0</v>
      </c>
      <c r="CP191" s="237">
        <v>92</v>
      </c>
      <c r="CQ191" s="237">
        <v>671</v>
      </c>
      <c r="CR191" s="237">
        <v>659</v>
      </c>
      <c r="CS191" s="237">
        <v>12</v>
      </c>
      <c r="CT191" s="237">
        <v>0</v>
      </c>
      <c r="CU191" s="237">
        <v>0</v>
      </c>
      <c r="CV191" s="237">
        <v>0</v>
      </c>
      <c r="CW191" s="237">
        <v>0</v>
      </c>
      <c r="CX191" s="237">
        <v>130</v>
      </c>
      <c r="CY191" s="237">
        <v>1</v>
      </c>
      <c r="CZ191" s="237">
        <v>0</v>
      </c>
      <c r="DA191" s="237">
        <v>0</v>
      </c>
      <c r="DB191" s="237">
        <v>0</v>
      </c>
      <c r="DC191" s="237">
        <v>0</v>
      </c>
      <c r="DD191" s="237">
        <v>114</v>
      </c>
      <c r="DE191" s="237">
        <v>15</v>
      </c>
      <c r="DF191" s="237">
        <v>0</v>
      </c>
      <c r="DG191" s="237">
        <v>0</v>
      </c>
      <c r="DH191" s="237">
        <v>0</v>
      </c>
      <c r="DI191" s="237">
        <v>1856</v>
      </c>
      <c r="DJ191" s="237">
        <v>21</v>
      </c>
      <c r="DK191" s="237">
        <v>0</v>
      </c>
      <c r="DL191" s="237">
        <v>20</v>
      </c>
      <c r="DM191" s="237">
        <v>0</v>
      </c>
      <c r="DN191" s="237">
        <v>1815</v>
      </c>
      <c r="DO191" s="237">
        <v>0</v>
      </c>
      <c r="DP191" s="237">
        <v>644</v>
      </c>
      <c r="DQ191" s="237">
        <v>50</v>
      </c>
      <c r="DR191" s="237">
        <v>594</v>
      </c>
      <c r="DS191" s="237">
        <v>0</v>
      </c>
      <c r="DT191" s="237">
        <v>0</v>
      </c>
      <c r="DU191" s="237">
        <v>0</v>
      </c>
      <c r="DV191" s="237">
        <v>0</v>
      </c>
      <c r="DW191" s="237">
        <v>0</v>
      </c>
      <c r="DX191" s="237">
        <v>0</v>
      </c>
      <c r="DY191" s="237">
        <v>5243</v>
      </c>
      <c r="DZ191" s="237">
        <v>4850</v>
      </c>
      <c r="EA191" s="237">
        <v>0</v>
      </c>
      <c r="EB191" s="237">
        <v>57</v>
      </c>
      <c r="EC191" s="237">
        <v>336</v>
      </c>
      <c r="ED191" s="237">
        <v>0</v>
      </c>
      <c r="EE191" s="237">
        <v>0</v>
      </c>
      <c r="EF191" s="237">
        <v>0</v>
      </c>
      <c r="EG191" s="237">
        <v>0</v>
      </c>
      <c r="EH191" s="237">
        <v>0</v>
      </c>
      <c r="EI191" s="237">
        <v>0</v>
      </c>
      <c r="EJ191" s="237">
        <v>9</v>
      </c>
      <c r="EK191" s="237">
        <v>0</v>
      </c>
      <c r="EL191" s="104">
        <v>0</v>
      </c>
    </row>
    <row r="192" spans="1:142" s="224" customFormat="1">
      <c r="A192" s="235" t="s">
        <v>514</v>
      </c>
      <c r="B192" s="238" t="s">
        <v>515</v>
      </c>
      <c r="C192" s="245" t="s">
        <v>62</v>
      </c>
      <c r="D192" s="237">
        <v>7290</v>
      </c>
      <c r="E192" s="237">
        <v>0</v>
      </c>
      <c r="F192" s="237">
        <v>0</v>
      </c>
      <c r="G192" s="237">
        <v>0</v>
      </c>
      <c r="H192" s="237">
        <v>7194</v>
      </c>
      <c r="I192" s="237">
        <v>96</v>
      </c>
      <c r="J192" s="237">
        <v>0</v>
      </c>
      <c r="K192" s="237">
        <v>0</v>
      </c>
      <c r="L192" s="237">
        <v>0</v>
      </c>
      <c r="M192" s="237">
        <v>0</v>
      </c>
      <c r="N192" s="237">
        <v>0</v>
      </c>
      <c r="O192" s="237">
        <v>0</v>
      </c>
      <c r="P192" s="237">
        <v>0</v>
      </c>
      <c r="Q192" s="237">
        <v>0</v>
      </c>
      <c r="R192" s="237">
        <v>0</v>
      </c>
      <c r="S192" s="237">
        <v>0</v>
      </c>
      <c r="T192" s="237">
        <v>0</v>
      </c>
      <c r="U192" s="237">
        <v>0</v>
      </c>
      <c r="V192" s="237">
        <v>0</v>
      </c>
      <c r="W192" s="237">
        <v>0</v>
      </c>
      <c r="X192" s="237">
        <v>0</v>
      </c>
      <c r="Y192" s="237">
        <v>0</v>
      </c>
      <c r="Z192" s="237">
        <v>290363</v>
      </c>
      <c r="AA192" s="237">
        <v>0</v>
      </c>
      <c r="AB192" s="237">
        <v>15905</v>
      </c>
      <c r="AC192" s="237">
        <v>23008</v>
      </c>
      <c r="AD192" s="237">
        <v>48147</v>
      </c>
      <c r="AE192" s="237">
        <v>35007</v>
      </c>
      <c r="AF192" s="237">
        <v>0</v>
      </c>
      <c r="AG192" s="237">
        <v>137244</v>
      </c>
      <c r="AH192" s="237">
        <v>31052</v>
      </c>
      <c r="AI192" s="237">
        <v>0</v>
      </c>
      <c r="AJ192" s="237">
        <v>0</v>
      </c>
      <c r="AK192" s="237">
        <v>0</v>
      </c>
      <c r="AL192" s="237">
        <v>42357</v>
      </c>
      <c r="AM192" s="237">
        <v>0</v>
      </c>
      <c r="AN192" s="237">
        <v>42357</v>
      </c>
      <c r="AO192" s="237">
        <v>67129</v>
      </c>
      <c r="AP192" s="237">
        <v>38368</v>
      </c>
      <c r="AQ192" s="237">
        <v>9643</v>
      </c>
      <c r="AR192" s="237">
        <v>12604</v>
      </c>
      <c r="AS192" s="237">
        <v>6514</v>
      </c>
      <c r="AT192" s="237">
        <v>0</v>
      </c>
      <c r="AU192" s="237">
        <v>0</v>
      </c>
      <c r="AV192" s="237">
        <v>0</v>
      </c>
      <c r="AW192" s="237">
        <v>0</v>
      </c>
      <c r="AX192" s="237">
        <v>0</v>
      </c>
      <c r="AY192" s="237">
        <v>0</v>
      </c>
      <c r="AZ192" s="237">
        <v>0</v>
      </c>
      <c r="BA192" s="237">
        <v>0</v>
      </c>
      <c r="BB192" s="237">
        <v>38870</v>
      </c>
      <c r="BC192" s="237">
        <v>2307</v>
      </c>
      <c r="BD192" s="237">
        <v>36563</v>
      </c>
      <c r="BE192" s="237">
        <v>0</v>
      </c>
      <c r="BF192" s="237">
        <v>0</v>
      </c>
      <c r="BG192" s="237">
        <v>2016</v>
      </c>
      <c r="BH192" s="237">
        <v>2563</v>
      </c>
      <c r="BI192" s="237">
        <v>978</v>
      </c>
      <c r="BJ192" s="237">
        <v>1585</v>
      </c>
      <c r="BK192" s="237">
        <v>53709</v>
      </c>
      <c r="BL192" s="237">
        <v>26656</v>
      </c>
      <c r="BM192" s="237">
        <v>0</v>
      </c>
      <c r="BN192" s="237">
        <v>531</v>
      </c>
      <c r="BO192" s="237">
        <v>26522</v>
      </c>
      <c r="BP192" s="237">
        <v>1868</v>
      </c>
      <c r="BQ192" s="237">
        <v>794</v>
      </c>
      <c r="BR192" s="237">
        <v>1074</v>
      </c>
      <c r="BS192" s="237">
        <v>0</v>
      </c>
      <c r="BT192" s="237">
        <v>0</v>
      </c>
      <c r="BU192" s="237">
        <v>0</v>
      </c>
      <c r="BV192" s="237">
        <v>0</v>
      </c>
      <c r="BW192" s="237">
        <v>0</v>
      </c>
      <c r="BX192" s="237">
        <v>0</v>
      </c>
      <c r="BY192" s="237">
        <v>0</v>
      </c>
      <c r="BZ192" s="237">
        <v>9124</v>
      </c>
      <c r="CA192" s="237">
        <v>0</v>
      </c>
      <c r="CB192" s="237">
        <v>7436</v>
      </c>
      <c r="CC192" s="237">
        <v>1688</v>
      </c>
      <c r="CD192" s="237">
        <v>0</v>
      </c>
      <c r="CE192" s="237">
        <v>0</v>
      </c>
      <c r="CF192" s="237">
        <v>0</v>
      </c>
      <c r="CG192" s="237">
        <v>0</v>
      </c>
      <c r="CH192" s="237">
        <v>0</v>
      </c>
      <c r="CI192" s="237">
        <v>0</v>
      </c>
      <c r="CJ192" s="237">
        <v>0</v>
      </c>
      <c r="CK192" s="237">
        <v>0</v>
      </c>
      <c r="CL192" s="237">
        <v>0</v>
      </c>
      <c r="CM192" s="237">
        <v>0</v>
      </c>
      <c r="CN192" s="237">
        <v>0</v>
      </c>
      <c r="CO192" s="237">
        <v>0</v>
      </c>
      <c r="CP192" s="237">
        <v>0</v>
      </c>
      <c r="CQ192" s="237">
        <v>0</v>
      </c>
      <c r="CR192" s="237">
        <v>0</v>
      </c>
      <c r="CS192" s="237">
        <v>0</v>
      </c>
      <c r="CT192" s="237">
        <v>0</v>
      </c>
      <c r="CU192" s="237">
        <v>0</v>
      </c>
      <c r="CV192" s="237">
        <v>0</v>
      </c>
      <c r="CW192" s="237">
        <v>0</v>
      </c>
      <c r="CX192" s="237">
        <v>0</v>
      </c>
      <c r="CY192" s="237">
        <v>0</v>
      </c>
      <c r="CZ192" s="237">
        <v>0</v>
      </c>
      <c r="DA192" s="237">
        <v>0</v>
      </c>
      <c r="DB192" s="237">
        <v>0</v>
      </c>
      <c r="DC192" s="237">
        <v>0</v>
      </c>
      <c r="DD192" s="237">
        <v>0</v>
      </c>
      <c r="DE192" s="237">
        <v>0</v>
      </c>
      <c r="DF192" s="237">
        <v>0</v>
      </c>
      <c r="DG192" s="237">
        <v>0</v>
      </c>
      <c r="DH192" s="237">
        <v>0</v>
      </c>
      <c r="DI192" s="237">
        <v>0</v>
      </c>
      <c r="DJ192" s="237">
        <v>0</v>
      </c>
      <c r="DK192" s="237">
        <v>0</v>
      </c>
      <c r="DL192" s="237">
        <v>0</v>
      </c>
      <c r="DM192" s="237">
        <v>0</v>
      </c>
      <c r="DN192" s="237">
        <v>0</v>
      </c>
      <c r="DO192" s="237">
        <v>0</v>
      </c>
      <c r="DP192" s="237">
        <v>85</v>
      </c>
      <c r="DQ192" s="237">
        <v>0</v>
      </c>
      <c r="DR192" s="237">
        <v>85</v>
      </c>
      <c r="DS192" s="237">
        <v>0</v>
      </c>
      <c r="DT192" s="237">
        <v>0</v>
      </c>
      <c r="DU192" s="237">
        <v>0</v>
      </c>
      <c r="DV192" s="237">
        <v>0</v>
      </c>
      <c r="DW192" s="237">
        <v>0</v>
      </c>
      <c r="DX192" s="237">
        <v>0</v>
      </c>
      <c r="DY192" s="237">
        <v>14594</v>
      </c>
      <c r="DZ192" s="237">
        <v>14594</v>
      </c>
      <c r="EA192" s="237">
        <v>0</v>
      </c>
      <c r="EB192" s="237">
        <v>0</v>
      </c>
      <c r="EC192" s="237">
        <v>0</v>
      </c>
      <c r="ED192" s="237">
        <v>0</v>
      </c>
      <c r="EE192" s="237">
        <v>0</v>
      </c>
      <c r="EF192" s="237">
        <v>0</v>
      </c>
      <c r="EG192" s="237">
        <v>0</v>
      </c>
      <c r="EH192" s="237">
        <v>0</v>
      </c>
      <c r="EI192" s="237">
        <v>0</v>
      </c>
      <c r="EJ192" s="237">
        <v>2</v>
      </c>
      <c r="EK192" s="237">
        <v>0</v>
      </c>
      <c r="EL192" s="104">
        <v>0</v>
      </c>
    </row>
    <row r="193" spans="1:142" s="224" customFormat="1">
      <c r="A193" s="235" t="s">
        <v>516</v>
      </c>
      <c r="B193" s="238" t="s">
        <v>517</v>
      </c>
      <c r="C193" s="245" t="s">
        <v>63</v>
      </c>
      <c r="D193" s="237">
        <v>8</v>
      </c>
      <c r="E193" s="237">
        <v>2</v>
      </c>
      <c r="F193" s="237">
        <v>1</v>
      </c>
      <c r="G193" s="237">
        <v>5</v>
      </c>
      <c r="H193" s="237">
        <v>0</v>
      </c>
      <c r="I193" s="237">
        <v>0</v>
      </c>
      <c r="J193" s="237">
        <v>0</v>
      </c>
      <c r="K193" s="237">
        <v>0</v>
      </c>
      <c r="L193" s="237">
        <v>0</v>
      </c>
      <c r="M193" s="237">
        <v>4236</v>
      </c>
      <c r="N193" s="237">
        <v>3823</v>
      </c>
      <c r="O193" s="237">
        <v>350</v>
      </c>
      <c r="P193" s="237">
        <v>63</v>
      </c>
      <c r="Q193" s="237">
        <v>0</v>
      </c>
      <c r="R193" s="237">
        <v>912</v>
      </c>
      <c r="S193" s="237">
        <v>33</v>
      </c>
      <c r="T193" s="237">
        <v>879</v>
      </c>
      <c r="U193" s="237">
        <v>1220</v>
      </c>
      <c r="V193" s="237">
        <v>1</v>
      </c>
      <c r="W193" s="237">
        <v>451</v>
      </c>
      <c r="X193" s="237">
        <v>683</v>
      </c>
      <c r="Y193" s="237">
        <v>85</v>
      </c>
      <c r="Z193" s="237">
        <v>1037</v>
      </c>
      <c r="AA193" s="237">
        <v>44</v>
      </c>
      <c r="AB193" s="237">
        <v>429</v>
      </c>
      <c r="AC193" s="237">
        <v>25</v>
      </c>
      <c r="AD193" s="237">
        <v>68</v>
      </c>
      <c r="AE193" s="237">
        <v>46</v>
      </c>
      <c r="AF193" s="237">
        <v>174</v>
      </c>
      <c r="AG193" s="237">
        <v>249</v>
      </c>
      <c r="AH193" s="237">
        <v>2</v>
      </c>
      <c r="AI193" s="237">
        <v>229</v>
      </c>
      <c r="AJ193" s="237">
        <v>229</v>
      </c>
      <c r="AK193" s="237">
        <v>0</v>
      </c>
      <c r="AL193" s="237">
        <v>785</v>
      </c>
      <c r="AM193" s="237">
        <v>548</v>
      </c>
      <c r="AN193" s="237">
        <v>237</v>
      </c>
      <c r="AO193" s="237">
        <v>478</v>
      </c>
      <c r="AP193" s="237">
        <v>326</v>
      </c>
      <c r="AQ193" s="237">
        <v>152</v>
      </c>
      <c r="AR193" s="237">
        <v>0</v>
      </c>
      <c r="AS193" s="237">
        <v>0</v>
      </c>
      <c r="AT193" s="237">
        <v>1633</v>
      </c>
      <c r="AU193" s="237">
        <v>124</v>
      </c>
      <c r="AV193" s="237">
        <v>1424</v>
      </c>
      <c r="AW193" s="237">
        <v>44</v>
      </c>
      <c r="AX193" s="237">
        <v>41</v>
      </c>
      <c r="AY193" s="237">
        <v>407</v>
      </c>
      <c r="AZ193" s="237">
        <v>382</v>
      </c>
      <c r="BA193" s="237">
        <v>25</v>
      </c>
      <c r="BB193" s="237">
        <v>2037</v>
      </c>
      <c r="BC193" s="237">
        <v>196</v>
      </c>
      <c r="BD193" s="237">
        <v>1841</v>
      </c>
      <c r="BE193" s="237">
        <v>469</v>
      </c>
      <c r="BF193" s="237">
        <v>463</v>
      </c>
      <c r="BG193" s="237">
        <v>3181</v>
      </c>
      <c r="BH193" s="237">
        <v>1168</v>
      </c>
      <c r="BI193" s="237">
        <v>444</v>
      </c>
      <c r="BJ193" s="237">
        <v>724</v>
      </c>
      <c r="BK193" s="237">
        <v>4323</v>
      </c>
      <c r="BL193" s="237">
        <v>1285</v>
      </c>
      <c r="BM193" s="237">
        <v>763</v>
      </c>
      <c r="BN193" s="237">
        <v>242</v>
      </c>
      <c r="BO193" s="237">
        <v>2033</v>
      </c>
      <c r="BP193" s="237">
        <v>1714</v>
      </c>
      <c r="BQ193" s="237">
        <v>1225</v>
      </c>
      <c r="BR193" s="237">
        <v>489</v>
      </c>
      <c r="BS193" s="237">
        <v>1256</v>
      </c>
      <c r="BT193" s="237">
        <v>137</v>
      </c>
      <c r="BU193" s="237">
        <v>34</v>
      </c>
      <c r="BV193" s="237">
        <v>249</v>
      </c>
      <c r="BW193" s="237">
        <v>606</v>
      </c>
      <c r="BX193" s="237">
        <v>230</v>
      </c>
      <c r="BY193" s="237">
        <v>120</v>
      </c>
      <c r="BZ193" s="237">
        <v>1792</v>
      </c>
      <c r="CA193" s="237">
        <v>1486</v>
      </c>
      <c r="CB193" s="237">
        <v>39</v>
      </c>
      <c r="CC193" s="237">
        <v>231</v>
      </c>
      <c r="CD193" s="237">
        <v>36</v>
      </c>
      <c r="CE193" s="237">
        <v>755</v>
      </c>
      <c r="CF193" s="237">
        <v>413</v>
      </c>
      <c r="CG193" s="237">
        <v>53</v>
      </c>
      <c r="CH193" s="237">
        <v>289</v>
      </c>
      <c r="CI193" s="237">
        <v>435</v>
      </c>
      <c r="CJ193" s="237">
        <v>239</v>
      </c>
      <c r="CK193" s="237">
        <v>8</v>
      </c>
      <c r="CL193" s="237">
        <v>69</v>
      </c>
      <c r="CM193" s="237">
        <v>10</v>
      </c>
      <c r="CN193" s="237">
        <v>196</v>
      </c>
      <c r="CO193" s="237">
        <v>0</v>
      </c>
      <c r="CP193" s="237">
        <v>0</v>
      </c>
      <c r="CQ193" s="237">
        <v>8250</v>
      </c>
      <c r="CR193" s="237">
        <v>2615</v>
      </c>
      <c r="CS193" s="237">
        <v>5635</v>
      </c>
      <c r="CT193" s="237">
        <v>6466</v>
      </c>
      <c r="CU193" s="237">
        <v>0</v>
      </c>
      <c r="CV193" s="237">
        <v>0</v>
      </c>
      <c r="CW193" s="237">
        <v>0</v>
      </c>
      <c r="CX193" s="237">
        <v>1954</v>
      </c>
      <c r="CY193" s="237">
        <v>79</v>
      </c>
      <c r="CZ193" s="237">
        <v>391</v>
      </c>
      <c r="DA193" s="237">
        <v>0</v>
      </c>
      <c r="DB193" s="237">
        <v>2</v>
      </c>
      <c r="DC193" s="237">
        <v>20</v>
      </c>
      <c r="DD193" s="237">
        <v>30</v>
      </c>
      <c r="DE193" s="237">
        <v>1425</v>
      </c>
      <c r="DF193" s="237">
        <v>55</v>
      </c>
      <c r="DG193" s="237">
        <v>1</v>
      </c>
      <c r="DH193" s="237">
        <v>7</v>
      </c>
      <c r="DI193" s="237">
        <v>4190</v>
      </c>
      <c r="DJ193" s="237">
        <v>1932</v>
      </c>
      <c r="DK193" s="237">
        <v>1045</v>
      </c>
      <c r="DL193" s="237">
        <v>58</v>
      </c>
      <c r="DM193" s="237">
        <v>113</v>
      </c>
      <c r="DN193" s="237">
        <v>1042</v>
      </c>
      <c r="DO193" s="237">
        <v>0</v>
      </c>
      <c r="DP193" s="237">
        <v>442</v>
      </c>
      <c r="DQ193" s="237">
        <v>411</v>
      </c>
      <c r="DR193" s="237">
        <v>31</v>
      </c>
      <c r="DS193" s="237">
        <v>25</v>
      </c>
      <c r="DT193" s="237">
        <v>18</v>
      </c>
      <c r="DU193" s="237">
        <v>1</v>
      </c>
      <c r="DV193" s="237">
        <v>5</v>
      </c>
      <c r="DW193" s="237">
        <v>1</v>
      </c>
      <c r="DX193" s="237">
        <v>29</v>
      </c>
      <c r="DY193" s="237">
        <v>117308</v>
      </c>
      <c r="DZ193" s="237">
        <v>114007</v>
      </c>
      <c r="EA193" s="237">
        <v>58</v>
      </c>
      <c r="EB193" s="237">
        <v>95</v>
      </c>
      <c r="EC193" s="237">
        <v>3148</v>
      </c>
      <c r="ED193" s="237">
        <v>138</v>
      </c>
      <c r="EE193" s="237">
        <v>27</v>
      </c>
      <c r="EF193" s="237">
        <v>1</v>
      </c>
      <c r="EG193" s="237">
        <v>43</v>
      </c>
      <c r="EH193" s="237">
        <v>20</v>
      </c>
      <c r="EI193" s="237">
        <v>47</v>
      </c>
      <c r="EJ193" s="237">
        <v>58</v>
      </c>
      <c r="EK193" s="237">
        <v>0</v>
      </c>
      <c r="EL193" s="104">
        <v>0</v>
      </c>
    </row>
    <row r="194" spans="1:142" s="224" customFormat="1">
      <c r="A194" s="235" t="s">
        <v>518</v>
      </c>
      <c r="B194" s="238" t="s">
        <v>519</v>
      </c>
      <c r="C194" s="245" t="s">
        <v>63</v>
      </c>
      <c r="D194" s="237">
        <v>185</v>
      </c>
      <c r="E194" s="237">
        <v>41</v>
      </c>
      <c r="F194" s="237">
        <v>13</v>
      </c>
      <c r="G194" s="237">
        <v>98</v>
      </c>
      <c r="H194" s="237">
        <v>3</v>
      </c>
      <c r="I194" s="237">
        <v>30</v>
      </c>
      <c r="J194" s="237">
        <v>30</v>
      </c>
      <c r="K194" s="237">
        <v>0</v>
      </c>
      <c r="L194" s="237">
        <v>30</v>
      </c>
      <c r="M194" s="237">
        <v>1239</v>
      </c>
      <c r="N194" s="237">
        <v>968</v>
      </c>
      <c r="O194" s="237">
        <v>230</v>
      </c>
      <c r="P194" s="237">
        <v>41</v>
      </c>
      <c r="Q194" s="237">
        <v>0</v>
      </c>
      <c r="R194" s="237">
        <v>337</v>
      </c>
      <c r="S194" s="237">
        <v>310</v>
      </c>
      <c r="T194" s="237">
        <v>27</v>
      </c>
      <c r="U194" s="237">
        <v>475</v>
      </c>
      <c r="V194" s="237">
        <v>131</v>
      </c>
      <c r="W194" s="237">
        <v>1</v>
      </c>
      <c r="X194" s="237">
        <v>147</v>
      </c>
      <c r="Y194" s="237">
        <v>196</v>
      </c>
      <c r="Z194" s="237">
        <v>3656</v>
      </c>
      <c r="AA194" s="237">
        <v>165</v>
      </c>
      <c r="AB194" s="237">
        <v>1589</v>
      </c>
      <c r="AC194" s="237">
        <v>168</v>
      </c>
      <c r="AD194" s="237">
        <v>453</v>
      </c>
      <c r="AE194" s="237">
        <v>310</v>
      </c>
      <c r="AF194" s="237">
        <v>85</v>
      </c>
      <c r="AG194" s="237">
        <v>824</v>
      </c>
      <c r="AH194" s="237">
        <v>62</v>
      </c>
      <c r="AI194" s="237">
        <v>364</v>
      </c>
      <c r="AJ194" s="237">
        <v>364</v>
      </c>
      <c r="AK194" s="237">
        <v>0</v>
      </c>
      <c r="AL194" s="237">
        <v>244</v>
      </c>
      <c r="AM194" s="237">
        <v>158</v>
      </c>
      <c r="AN194" s="237">
        <v>86</v>
      </c>
      <c r="AO194" s="237">
        <v>233</v>
      </c>
      <c r="AP194" s="237">
        <v>77</v>
      </c>
      <c r="AQ194" s="237">
        <v>123</v>
      </c>
      <c r="AR194" s="237">
        <v>21</v>
      </c>
      <c r="AS194" s="237">
        <v>12</v>
      </c>
      <c r="AT194" s="237">
        <v>970</v>
      </c>
      <c r="AU194" s="237">
        <v>45</v>
      </c>
      <c r="AV194" s="237">
        <v>846</v>
      </c>
      <c r="AW194" s="237">
        <v>41</v>
      </c>
      <c r="AX194" s="237">
        <v>38</v>
      </c>
      <c r="AY194" s="237">
        <v>699</v>
      </c>
      <c r="AZ194" s="237">
        <v>433</v>
      </c>
      <c r="BA194" s="237">
        <v>266</v>
      </c>
      <c r="BB194" s="237">
        <v>238</v>
      </c>
      <c r="BC194" s="237">
        <v>190</v>
      </c>
      <c r="BD194" s="237">
        <v>48</v>
      </c>
      <c r="BE194" s="237">
        <v>284</v>
      </c>
      <c r="BF194" s="237">
        <v>215</v>
      </c>
      <c r="BG194" s="237">
        <v>1572</v>
      </c>
      <c r="BH194" s="237">
        <v>1371</v>
      </c>
      <c r="BI194" s="237">
        <v>521</v>
      </c>
      <c r="BJ194" s="237">
        <v>850</v>
      </c>
      <c r="BK194" s="237">
        <v>4355</v>
      </c>
      <c r="BL194" s="237">
        <v>431</v>
      </c>
      <c r="BM194" s="237">
        <v>1326</v>
      </c>
      <c r="BN194" s="237">
        <v>284</v>
      </c>
      <c r="BO194" s="237">
        <v>2314</v>
      </c>
      <c r="BP194" s="237">
        <v>2515</v>
      </c>
      <c r="BQ194" s="237">
        <v>1940</v>
      </c>
      <c r="BR194" s="237">
        <v>575</v>
      </c>
      <c r="BS194" s="237">
        <v>2489</v>
      </c>
      <c r="BT194" s="237">
        <v>689</v>
      </c>
      <c r="BU194" s="237">
        <v>169</v>
      </c>
      <c r="BV194" s="237">
        <v>1249</v>
      </c>
      <c r="BW194" s="237">
        <v>221</v>
      </c>
      <c r="BX194" s="237">
        <v>161</v>
      </c>
      <c r="BY194" s="237">
        <v>116</v>
      </c>
      <c r="BZ194" s="237">
        <v>19555</v>
      </c>
      <c r="CA194" s="237">
        <v>18062</v>
      </c>
      <c r="CB194" s="237">
        <v>8</v>
      </c>
      <c r="CC194" s="237">
        <v>778</v>
      </c>
      <c r="CD194" s="237">
        <v>707</v>
      </c>
      <c r="CE194" s="237">
        <v>1229</v>
      </c>
      <c r="CF194" s="237">
        <v>653</v>
      </c>
      <c r="CG194" s="237">
        <v>84</v>
      </c>
      <c r="CH194" s="237">
        <v>492</v>
      </c>
      <c r="CI194" s="237">
        <v>917</v>
      </c>
      <c r="CJ194" s="237">
        <v>862</v>
      </c>
      <c r="CK194" s="237">
        <v>29</v>
      </c>
      <c r="CL194" s="237">
        <v>249</v>
      </c>
      <c r="CM194" s="237">
        <v>39</v>
      </c>
      <c r="CN194" s="237">
        <v>55</v>
      </c>
      <c r="CO194" s="237">
        <v>0</v>
      </c>
      <c r="CP194" s="237">
        <v>2146</v>
      </c>
      <c r="CQ194" s="237">
        <v>52994</v>
      </c>
      <c r="CR194" s="237">
        <v>9282</v>
      </c>
      <c r="CS194" s="237">
        <v>43712</v>
      </c>
      <c r="CT194" s="237">
        <v>3162</v>
      </c>
      <c r="CU194" s="237">
        <v>1738</v>
      </c>
      <c r="CV194" s="237">
        <v>1055</v>
      </c>
      <c r="CW194" s="237">
        <v>683</v>
      </c>
      <c r="CX194" s="237">
        <v>2830</v>
      </c>
      <c r="CY194" s="237">
        <v>442</v>
      </c>
      <c r="CZ194" s="237">
        <v>1248</v>
      </c>
      <c r="DA194" s="237">
        <v>35</v>
      </c>
      <c r="DB194" s="237">
        <v>63</v>
      </c>
      <c r="DC194" s="237">
        <v>72</v>
      </c>
      <c r="DD194" s="237">
        <v>389</v>
      </c>
      <c r="DE194" s="237">
        <v>581</v>
      </c>
      <c r="DF194" s="237">
        <v>23</v>
      </c>
      <c r="DG194" s="237">
        <v>1</v>
      </c>
      <c r="DH194" s="237">
        <v>0</v>
      </c>
      <c r="DI194" s="237">
        <v>11969</v>
      </c>
      <c r="DJ194" s="237">
        <v>3198</v>
      </c>
      <c r="DK194" s="237">
        <v>853</v>
      </c>
      <c r="DL194" s="237">
        <v>3827</v>
      </c>
      <c r="DM194" s="237">
        <v>175</v>
      </c>
      <c r="DN194" s="237">
        <v>3916</v>
      </c>
      <c r="DO194" s="237">
        <v>0</v>
      </c>
      <c r="DP194" s="237">
        <v>9542</v>
      </c>
      <c r="DQ194" s="237">
        <v>6571</v>
      </c>
      <c r="DR194" s="237">
        <v>2971</v>
      </c>
      <c r="DS194" s="237">
        <v>3157</v>
      </c>
      <c r="DT194" s="237">
        <v>3083</v>
      </c>
      <c r="DU194" s="237">
        <v>33</v>
      </c>
      <c r="DV194" s="237">
        <v>7</v>
      </c>
      <c r="DW194" s="237">
        <v>34</v>
      </c>
      <c r="DX194" s="237">
        <v>3132</v>
      </c>
      <c r="DY194" s="237">
        <v>102034</v>
      </c>
      <c r="DZ194" s="237">
        <v>91576</v>
      </c>
      <c r="EA194" s="237">
        <v>8550</v>
      </c>
      <c r="EB194" s="237">
        <v>3</v>
      </c>
      <c r="EC194" s="237">
        <v>1905</v>
      </c>
      <c r="ED194" s="237">
        <v>4981</v>
      </c>
      <c r="EE194" s="237">
        <v>668</v>
      </c>
      <c r="EF194" s="237">
        <v>1927</v>
      </c>
      <c r="EG194" s="237">
        <v>1088</v>
      </c>
      <c r="EH194" s="237">
        <v>239</v>
      </c>
      <c r="EI194" s="237">
        <v>1059</v>
      </c>
      <c r="EJ194" s="237">
        <v>474</v>
      </c>
      <c r="EK194" s="237">
        <v>0</v>
      </c>
      <c r="EL194" s="104">
        <v>0</v>
      </c>
    </row>
    <row r="195" spans="1:142" s="224" customFormat="1">
      <c r="A195" s="235" t="s">
        <v>520</v>
      </c>
      <c r="B195" s="238" t="s">
        <v>521</v>
      </c>
      <c r="C195" s="245" t="s">
        <v>63</v>
      </c>
      <c r="D195" s="237">
        <v>0</v>
      </c>
      <c r="E195" s="237">
        <v>0</v>
      </c>
      <c r="F195" s="237">
        <v>0</v>
      </c>
      <c r="G195" s="237">
        <v>0</v>
      </c>
      <c r="H195" s="237">
        <v>0</v>
      </c>
      <c r="I195" s="237">
        <v>0</v>
      </c>
      <c r="J195" s="237">
        <v>0</v>
      </c>
      <c r="K195" s="237">
        <v>0</v>
      </c>
      <c r="L195" s="237">
        <v>0</v>
      </c>
      <c r="M195" s="237">
        <v>70222</v>
      </c>
      <c r="N195" s="237">
        <v>1934</v>
      </c>
      <c r="O195" s="237">
        <v>68288</v>
      </c>
      <c r="P195" s="237">
        <v>0</v>
      </c>
      <c r="Q195" s="237">
        <v>0</v>
      </c>
      <c r="R195" s="237">
        <v>0</v>
      </c>
      <c r="S195" s="237">
        <v>0</v>
      </c>
      <c r="T195" s="237">
        <v>0</v>
      </c>
      <c r="U195" s="237">
        <v>0</v>
      </c>
      <c r="V195" s="237">
        <v>0</v>
      </c>
      <c r="W195" s="237">
        <v>0</v>
      </c>
      <c r="X195" s="237">
        <v>0</v>
      </c>
      <c r="Y195" s="237">
        <v>0</v>
      </c>
      <c r="Z195" s="237">
        <v>0</v>
      </c>
      <c r="AA195" s="237">
        <v>0</v>
      </c>
      <c r="AB195" s="237">
        <v>0</v>
      </c>
      <c r="AC195" s="237">
        <v>0</v>
      </c>
      <c r="AD195" s="237">
        <v>0</v>
      </c>
      <c r="AE195" s="237">
        <v>0</v>
      </c>
      <c r="AF195" s="237">
        <v>0</v>
      </c>
      <c r="AG195" s="237">
        <v>0</v>
      </c>
      <c r="AH195" s="237">
        <v>0</v>
      </c>
      <c r="AI195" s="237">
        <v>0</v>
      </c>
      <c r="AJ195" s="237">
        <v>0</v>
      </c>
      <c r="AK195" s="237">
        <v>0</v>
      </c>
      <c r="AL195" s="237">
        <v>0</v>
      </c>
      <c r="AM195" s="237">
        <v>0</v>
      </c>
      <c r="AN195" s="237">
        <v>0</v>
      </c>
      <c r="AO195" s="237">
        <v>0</v>
      </c>
      <c r="AP195" s="237">
        <v>0</v>
      </c>
      <c r="AQ195" s="237">
        <v>0</v>
      </c>
      <c r="AR195" s="237">
        <v>0</v>
      </c>
      <c r="AS195" s="237">
        <v>0</v>
      </c>
      <c r="AT195" s="237">
        <v>0</v>
      </c>
      <c r="AU195" s="237">
        <v>0</v>
      </c>
      <c r="AV195" s="237">
        <v>0</v>
      </c>
      <c r="AW195" s="237">
        <v>0</v>
      </c>
      <c r="AX195" s="237">
        <v>0</v>
      </c>
      <c r="AY195" s="237">
        <v>0</v>
      </c>
      <c r="AZ195" s="237">
        <v>0</v>
      </c>
      <c r="BA195" s="237">
        <v>0</v>
      </c>
      <c r="BB195" s="237">
        <v>0</v>
      </c>
      <c r="BC195" s="237">
        <v>0</v>
      </c>
      <c r="BD195" s="237">
        <v>0</v>
      </c>
      <c r="BE195" s="237">
        <v>0</v>
      </c>
      <c r="BF195" s="237">
        <v>0</v>
      </c>
      <c r="BG195" s="237">
        <v>250</v>
      </c>
      <c r="BH195" s="237">
        <v>0</v>
      </c>
      <c r="BI195" s="237">
        <v>0</v>
      </c>
      <c r="BJ195" s="237">
        <v>0</v>
      </c>
      <c r="BK195" s="237">
        <v>0</v>
      </c>
      <c r="BL195" s="237">
        <v>0</v>
      </c>
      <c r="BM195" s="237">
        <v>0</v>
      </c>
      <c r="BN195" s="237">
        <v>0</v>
      </c>
      <c r="BO195" s="237">
        <v>0</v>
      </c>
      <c r="BP195" s="237">
        <v>0</v>
      </c>
      <c r="BQ195" s="237">
        <v>0</v>
      </c>
      <c r="BR195" s="237">
        <v>0</v>
      </c>
      <c r="BS195" s="237">
        <v>0</v>
      </c>
      <c r="BT195" s="237">
        <v>0</v>
      </c>
      <c r="BU195" s="237">
        <v>0</v>
      </c>
      <c r="BV195" s="237">
        <v>0</v>
      </c>
      <c r="BW195" s="237">
        <v>0</v>
      </c>
      <c r="BX195" s="237">
        <v>0</v>
      </c>
      <c r="BY195" s="237">
        <v>0</v>
      </c>
      <c r="BZ195" s="237">
        <v>0</v>
      </c>
      <c r="CA195" s="237">
        <v>0</v>
      </c>
      <c r="CB195" s="237">
        <v>0</v>
      </c>
      <c r="CC195" s="237">
        <v>0</v>
      </c>
      <c r="CD195" s="237">
        <v>0</v>
      </c>
      <c r="CE195" s="237">
        <v>0</v>
      </c>
      <c r="CF195" s="237">
        <v>0</v>
      </c>
      <c r="CG195" s="237">
        <v>0</v>
      </c>
      <c r="CH195" s="237">
        <v>0</v>
      </c>
      <c r="CI195" s="237">
        <v>0</v>
      </c>
      <c r="CJ195" s="237">
        <v>0</v>
      </c>
      <c r="CK195" s="237">
        <v>0</v>
      </c>
      <c r="CL195" s="237">
        <v>0</v>
      </c>
      <c r="CM195" s="237">
        <v>0</v>
      </c>
      <c r="CN195" s="237">
        <v>0</v>
      </c>
      <c r="CO195" s="237">
        <v>0</v>
      </c>
      <c r="CP195" s="237">
        <v>0</v>
      </c>
      <c r="CQ195" s="237">
        <v>12636</v>
      </c>
      <c r="CR195" s="237">
        <v>1356</v>
      </c>
      <c r="CS195" s="237">
        <v>11280</v>
      </c>
      <c r="CT195" s="237">
        <v>0</v>
      </c>
      <c r="CU195" s="237">
        <v>0</v>
      </c>
      <c r="CV195" s="237">
        <v>0</v>
      </c>
      <c r="CW195" s="237">
        <v>0</v>
      </c>
      <c r="CX195" s="237">
        <v>2723</v>
      </c>
      <c r="CY195" s="237">
        <v>2713</v>
      </c>
      <c r="CZ195" s="237">
        <v>7</v>
      </c>
      <c r="DA195" s="237">
        <v>0</v>
      </c>
      <c r="DB195" s="237">
        <v>0</v>
      </c>
      <c r="DC195" s="237">
        <v>0</v>
      </c>
      <c r="DD195" s="237">
        <v>0</v>
      </c>
      <c r="DE195" s="237">
        <v>0</v>
      </c>
      <c r="DF195" s="237">
        <v>0</v>
      </c>
      <c r="DG195" s="237">
        <v>0</v>
      </c>
      <c r="DH195" s="237">
        <v>3</v>
      </c>
      <c r="DI195" s="237">
        <v>82</v>
      </c>
      <c r="DJ195" s="237">
        <v>68</v>
      </c>
      <c r="DK195" s="237">
        <v>0</v>
      </c>
      <c r="DL195" s="237">
        <v>11</v>
      </c>
      <c r="DM195" s="237">
        <v>3</v>
      </c>
      <c r="DN195" s="237">
        <v>0</v>
      </c>
      <c r="DO195" s="237">
        <v>0</v>
      </c>
      <c r="DP195" s="237">
        <v>0</v>
      </c>
      <c r="DQ195" s="237">
        <v>0</v>
      </c>
      <c r="DR195" s="237">
        <v>0</v>
      </c>
      <c r="DS195" s="237">
        <v>0</v>
      </c>
      <c r="DT195" s="237">
        <v>0</v>
      </c>
      <c r="DU195" s="237">
        <v>0</v>
      </c>
      <c r="DV195" s="237">
        <v>0</v>
      </c>
      <c r="DW195" s="237">
        <v>0</v>
      </c>
      <c r="DX195" s="237">
        <v>0</v>
      </c>
      <c r="DY195" s="237">
        <v>20654</v>
      </c>
      <c r="DZ195" s="237">
        <v>20654</v>
      </c>
      <c r="EA195" s="237">
        <v>0</v>
      </c>
      <c r="EB195" s="237">
        <v>0</v>
      </c>
      <c r="EC195" s="237">
        <v>0</v>
      </c>
      <c r="ED195" s="237">
        <v>4986</v>
      </c>
      <c r="EE195" s="237">
        <v>15</v>
      </c>
      <c r="EF195" s="237">
        <v>38</v>
      </c>
      <c r="EG195" s="237">
        <v>8</v>
      </c>
      <c r="EH195" s="237">
        <v>4925</v>
      </c>
      <c r="EI195" s="237">
        <v>0</v>
      </c>
      <c r="EJ195" s="237">
        <v>0</v>
      </c>
      <c r="EK195" s="237">
        <v>0</v>
      </c>
      <c r="EL195" s="104">
        <v>0</v>
      </c>
    </row>
    <row r="196" spans="1:142" s="224" customFormat="1">
      <c r="A196" s="235" t="s">
        <v>522</v>
      </c>
      <c r="B196" s="238" t="s">
        <v>523</v>
      </c>
      <c r="C196" s="245" t="s">
        <v>63</v>
      </c>
      <c r="D196" s="237">
        <v>0</v>
      </c>
      <c r="E196" s="237">
        <v>0</v>
      </c>
      <c r="F196" s="237">
        <v>0</v>
      </c>
      <c r="G196" s="237">
        <v>0</v>
      </c>
      <c r="H196" s="237">
        <v>0</v>
      </c>
      <c r="I196" s="237">
        <v>0</v>
      </c>
      <c r="J196" s="237">
        <v>0</v>
      </c>
      <c r="K196" s="237">
        <v>0</v>
      </c>
      <c r="L196" s="237">
        <v>0</v>
      </c>
      <c r="M196" s="237">
        <v>0</v>
      </c>
      <c r="N196" s="237">
        <v>0</v>
      </c>
      <c r="O196" s="237">
        <v>0</v>
      </c>
      <c r="P196" s="237">
        <v>0</v>
      </c>
      <c r="Q196" s="237">
        <v>0</v>
      </c>
      <c r="R196" s="237">
        <v>0</v>
      </c>
      <c r="S196" s="237">
        <v>0</v>
      </c>
      <c r="T196" s="237">
        <v>0</v>
      </c>
      <c r="U196" s="237">
        <v>0</v>
      </c>
      <c r="V196" s="237">
        <v>0</v>
      </c>
      <c r="W196" s="237">
        <v>0</v>
      </c>
      <c r="X196" s="237">
        <v>0</v>
      </c>
      <c r="Y196" s="237">
        <v>0</v>
      </c>
      <c r="Z196" s="237">
        <v>0</v>
      </c>
      <c r="AA196" s="237">
        <v>0</v>
      </c>
      <c r="AB196" s="237">
        <v>0</v>
      </c>
      <c r="AC196" s="237">
        <v>0</v>
      </c>
      <c r="AD196" s="237">
        <v>0</v>
      </c>
      <c r="AE196" s="237">
        <v>0</v>
      </c>
      <c r="AF196" s="237">
        <v>0</v>
      </c>
      <c r="AG196" s="237">
        <v>0</v>
      </c>
      <c r="AH196" s="237">
        <v>0</v>
      </c>
      <c r="AI196" s="237">
        <v>0</v>
      </c>
      <c r="AJ196" s="237">
        <v>0</v>
      </c>
      <c r="AK196" s="237">
        <v>0</v>
      </c>
      <c r="AL196" s="237">
        <v>0</v>
      </c>
      <c r="AM196" s="237">
        <v>0</v>
      </c>
      <c r="AN196" s="237">
        <v>0</v>
      </c>
      <c r="AO196" s="237">
        <v>0</v>
      </c>
      <c r="AP196" s="237">
        <v>0</v>
      </c>
      <c r="AQ196" s="237">
        <v>0</v>
      </c>
      <c r="AR196" s="237">
        <v>0</v>
      </c>
      <c r="AS196" s="237">
        <v>0</v>
      </c>
      <c r="AT196" s="237">
        <v>0</v>
      </c>
      <c r="AU196" s="237">
        <v>0</v>
      </c>
      <c r="AV196" s="237">
        <v>0</v>
      </c>
      <c r="AW196" s="237">
        <v>0</v>
      </c>
      <c r="AX196" s="237">
        <v>0</v>
      </c>
      <c r="AY196" s="237">
        <v>0</v>
      </c>
      <c r="AZ196" s="237">
        <v>0</v>
      </c>
      <c r="BA196" s="237">
        <v>0</v>
      </c>
      <c r="BB196" s="237">
        <v>0</v>
      </c>
      <c r="BC196" s="237">
        <v>0</v>
      </c>
      <c r="BD196" s="237">
        <v>0</v>
      </c>
      <c r="BE196" s="237">
        <v>0</v>
      </c>
      <c r="BF196" s="237">
        <v>0</v>
      </c>
      <c r="BG196" s="237">
        <v>0</v>
      </c>
      <c r="BH196" s="237">
        <v>0</v>
      </c>
      <c r="BI196" s="237">
        <v>0</v>
      </c>
      <c r="BJ196" s="237">
        <v>0</v>
      </c>
      <c r="BK196" s="237">
        <v>0</v>
      </c>
      <c r="BL196" s="237">
        <v>0</v>
      </c>
      <c r="BM196" s="237">
        <v>0</v>
      </c>
      <c r="BN196" s="237">
        <v>0</v>
      </c>
      <c r="BO196" s="237">
        <v>0</v>
      </c>
      <c r="BP196" s="237">
        <v>0</v>
      </c>
      <c r="BQ196" s="237">
        <v>0</v>
      </c>
      <c r="BR196" s="237">
        <v>0</v>
      </c>
      <c r="BS196" s="237">
        <v>0</v>
      </c>
      <c r="BT196" s="237">
        <v>0</v>
      </c>
      <c r="BU196" s="237">
        <v>0</v>
      </c>
      <c r="BV196" s="237">
        <v>0</v>
      </c>
      <c r="BW196" s="237">
        <v>0</v>
      </c>
      <c r="BX196" s="237">
        <v>0</v>
      </c>
      <c r="BY196" s="237">
        <v>0</v>
      </c>
      <c r="BZ196" s="237">
        <v>0</v>
      </c>
      <c r="CA196" s="237">
        <v>0</v>
      </c>
      <c r="CB196" s="237">
        <v>0</v>
      </c>
      <c r="CC196" s="237">
        <v>0</v>
      </c>
      <c r="CD196" s="237">
        <v>0</v>
      </c>
      <c r="CE196" s="237">
        <v>0</v>
      </c>
      <c r="CF196" s="237">
        <v>0</v>
      </c>
      <c r="CG196" s="237">
        <v>0</v>
      </c>
      <c r="CH196" s="237">
        <v>0</v>
      </c>
      <c r="CI196" s="237">
        <v>0</v>
      </c>
      <c r="CJ196" s="237">
        <v>0</v>
      </c>
      <c r="CK196" s="237">
        <v>0</v>
      </c>
      <c r="CL196" s="237">
        <v>0</v>
      </c>
      <c r="CM196" s="237">
        <v>0</v>
      </c>
      <c r="CN196" s="237">
        <v>0</v>
      </c>
      <c r="CO196" s="237">
        <v>0</v>
      </c>
      <c r="CP196" s="237">
        <v>0</v>
      </c>
      <c r="CQ196" s="237">
        <v>28464</v>
      </c>
      <c r="CR196" s="237">
        <v>0</v>
      </c>
      <c r="CS196" s="237">
        <v>28464</v>
      </c>
      <c r="CT196" s="237">
        <v>0</v>
      </c>
      <c r="CU196" s="237">
        <v>0</v>
      </c>
      <c r="CV196" s="237">
        <v>0</v>
      </c>
      <c r="CW196" s="237">
        <v>0</v>
      </c>
      <c r="CX196" s="237">
        <v>0</v>
      </c>
      <c r="CY196" s="237">
        <v>0</v>
      </c>
      <c r="CZ196" s="237">
        <v>0</v>
      </c>
      <c r="DA196" s="237">
        <v>0</v>
      </c>
      <c r="DB196" s="237">
        <v>0</v>
      </c>
      <c r="DC196" s="237">
        <v>0</v>
      </c>
      <c r="DD196" s="237">
        <v>0</v>
      </c>
      <c r="DE196" s="237">
        <v>0</v>
      </c>
      <c r="DF196" s="237">
        <v>0</v>
      </c>
      <c r="DG196" s="237">
        <v>0</v>
      </c>
      <c r="DH196" s="237">
        <v>0</v>
      </c>
      <c r="DI196" s="237">
        <v>0</v>
      </c>
      <c r="DJ196" s="237">
        <v>0</v>
      </c>
      <c r="DK196" s="237">
        <v>0</v>
      </c>
      <c r="DL196" s="237">
        <v>0</v>
      </c>
      <c r="DM196" s="237">
        <v>0</v>
      </c>
      <c r="DN196" s="237">
        <v>0</v>
      </c>
      <c r="DO196" s="237">
        <v>0</v>
      </c>
      <c r="DP196" s="237">
        <v>0</v>
      </c>
      <c r="DQ196" s="237">
        <v>0</v>
      </c>
      <c r="DR196" s="237">
        <v>0</v>
      </c>
      <c r="DS196" s="237">
        <v>0</v>
      </c>
      <c r="DT196" s="237">
        <v>0</v>
      </c>
      <c r="DU196" s="237">
        <v>0</v>
      </c>
      <c r="DV196" s="237">
        <v>0</v>
      </c>
      <c r="DW196" s="237">
        <v>0</v>
      </c>
      <c r="DX196" s="237">
        <v>0</v>
      </c>
      <c r="DY196" s="237">
        <v>0</v>
      </c>
      <c r="DZ196" s="237">
        <v>0</v>
      </c>
      <c r="EA196" s="237">
        <v>0</v>
      </c>
      <c r="EB196" s="237">
        <v>0</v>
      </c>
      <c r="EC196" s="237">
        <v>0</v>
      </c>
      <c r="ED196" s="237">
        <v>1319786</v>
      </c>
      <c r="EE196" s="237">
        <v>287209</v>
      </c>
      <c r="EF196" s="237">
        <v>394861</v>
      </c>
      <c r="EG196" s="237">
        <v>0</v>
      </c>
      <c r="EH196" s="237">
        <v>637716</v>
      </c>
      <c r="EI196" s="237">
        <v>0</v>
      </c>
      <c r="EJ196" s="237">
        <v>0</v>
      </c>
      <c r="EK196" s="237">
        <v>0</v>
      </c>
      <c r="EL196" s="104">
        <v>0</v>
      </c>
    </row>
    <row r="197" spans="1:142" s="224" customFormat="1">
      <c r="A197" s="235" t="s">
        <v>524</v>
      </c>
      <c r="B197" s="238" t="s">
        <v>525</v>
      </c>
      <c r="C197" s="245" t="s">
        <v>63</v>
      </c>
      <c r="D197" s="237">
        <v>5</v>
      </c>
      <c r="E197" s="237">
        <v>0</v>
      </c>
      <c r="F197" s="237">
        <v>0</v>
      </c>
      <c r="G197" s="237">
        <v>5</v>
      </c>
      <c r="H197" s="237">
        <v>0</v>
      </c>
      <c r="I197" s="237">
        <v>0</v>
      </c>
      <c r="J197" s="237">
        <v>0</v>
      </c>
      <c r="K197" s="237">
        <v>0</v>
      </c>
      <c r="L197" s="237">
        <v>0</v>
      </c>
      <c r="M197" s="237">
        <v>728</v>
      </c>
      <c r="N197" s="237">
        <v>6</v>
      </c>
      <c r="O197" s="237">
        <v>722</v>
      </c>
      <c r="P197" s="237">
        <v>0</v>
      </c>
      <c r="Q197" s="237">
        <v>0</v>
      </c>
      <c r="R197" s="237">
        <v>0</v>
      </c>
      <c r="S197" s="237">
        <v>0</v>
      </c>
      <c r="T197" s="237">
        <v>0</v>
      </c>
      <c r="U197" s="237">
        <v>0</v>
      </c>
      <c r="V197" s="237">
        <v>0</v>
      </c>
      <c r="W197" s="237">
        <v>0</v>
      </c>
      <c r="X197" s="237">
        <v>0</v>
      </c>
      <c r="Y197" s="237">
        <v>0</v>
      </c>
      <c r="Z197" s="237">
        <v>0</v>
      </c>
      <c r="AA197" s="237">
        <v>0</v>
      </c>
      <c r="AB197" s="237">
        <v>0</v>
      </c>
      <c r="AC197" s="237">
        <v>0</v>
      </c>
      <c r="AD197" s="237">
        <v>0</v>
      </c>
      <c r="AE197" s="237">
        <v>0</v>
      </c>
      <c r="AF197" s="237">
        <v>0</v>
      </c>
      <c r="AG197" s="237">
        <v>0</v>
      </c>
      <c r="AH197" s="237">
        <v>0</v>
      </c>
      <c r="AI197" s="237">
        <v>0</v>
      </c>
      <c r="AJ197" s="237">
        <v>0</v>
      </c>
      <c r="AK197" s="237">
        <v>0</v>
      </c>
      <c r="AL197" s="237">
        <v>0</v>
      </c>
      <c r="AM197" s="237">
        <v>0</v>
      </c>
      <c r="AN197" s="237">
        <v>0</v>
      </c>
      <c r="AO197" s="237">
        <v>0</v>
      </c>
      <c r="AP197" s="237">
        <v>0</v>
      </c>
      <c r="AQ197" s="237">
        <v>0</v>
      </c>
      <c r="AR197" s="237">
        <v>0</v>
      </c>
      <c r="AS197" s="237">
        <v>0</v>
      </c>
      <c r="AT197" s="237">
        <v>21</v>
      </c>
      <c r="AU197" s="237">
        <v>0</v>
      </c>
      <c r="AV197" s="237">
        <v>0</v>
      </c>
      <c r="AW197" s="237">
        <v>0</v>
      </c>
      <c r="AX197" s="237">
        <v>21</v>
      </c>
      <c r="AY197" s="237">
        <v>0</v>
      </c>
      <c r="AZ197" s="237">
        <v>0</v>
      </c>
      <c r="BA197" s="237">
        <v>0</v>
      </c>
      <c r="BB197" s="237">
        <v>0</v>
      </c>
      <c r="BC197" s="237">
        <v>0</v>
      </c>
      <c r="BD197" s="237">
        <v>0</v>
      </c>
      <c r="BE197" s="237">
        <v>0</v>
      </c>
      <c r="BF197" s="237">
        <v>0</v>
      </c>
      <c r="BG197" s="237">
        <v>483</v>
      </c>
      <c r="BH197" s="237">
        <v>0</v>
      </c>
      <c r="BI197" s="237">
        <v>0</v>
      </c>
      <c r="BJ197" s="237">
        <v>0</v>
      </c>
      <c r="BK197" s="237">
        <v>6</v>
      </c>
      <c r="BL197" s="237">
        <v>6</v>
      </c>
      <c r="BM197" s="237">
        <v>0</v>
      </c>
      <c r="BN197" s="237">
        <v>0</v>
      </c>
      <c r="BO197" s="237">
        <v>0</v>
      </c>
      <c r="BP197" s="237">
        <v>0</v>
      </c>
      <c r="BQ197" s="237">
        <v>0</v>
      </c>
      <c r="BR197" s="237">
        <v>0</v>
      </c>
      <c r="BS197" s="237">
        <v>8</v>
      </c>
      <c r="BT197" s="237">
        <v>2</v>
      </c>
      <c r="BU197" s="237">
        <v>0</v>
      </c>
      <c r="BV197" s="237">
        <v>2</v>
      </c>
      <c r="BW197" s="237">
        <v>2</v>
      </c>
      <c r="BX197" s="237">
        <v>2</v>
      </c>
      <c r="BY197" s="237">
        <v>2</v>
      </c>
      <c r="BZ197" s="237">
        <v>15</v>
      </c>
      <c r="CA197" s="237">
        <v>0</v>
      </c>
      <c r="CB197" s="237">
        <v>0</v>
      </c>
      <c r="CC197" s="237">
        <v>15</v>
      </c>
      <c r="CD197" s="237">
        <v>0</v>
      </c>
      <c r="CE197" s="237">
        <v>0</v>
      </c>
      <c r="CF197" s="237">
        <v>0</v>
      </c>
      <c r="CG197" s="237">
        <v>0</v>
      </c>
      <c r="CH197" s="237">
        <v>0</v>
      </c>
      <c r="CI197" s="237">
        <v>2</v>
      </c>
      <c r="CJ197" s="237">
        <v>0</v>
      </c>
      <c r="CK197" s="237">
        <v>0</v>
      </c>
      <c r="CL197" s="237">
        <v>0</v>
      </c>
      <c r="CM197" s="237">
        <v>0</v>
      </c>
      <c r="CN197" s="237">
        <v>2</v>
      </c>
      <c r="CO197" s="237">
        <v>0</v>
      </c>
      <c r="CP197" s="237">
        <v>0</v>
      </c>
      <c r="CQ197" s="237">
        <v>407</v>
      </c>
      <c r="CR197" s="237">
        <v>29</v>
      </c>
      <c r="CS197" s="237">
        <v>378</v>
      </c>
      <c r="CT197" s="237">
        <v>599</v>
      </c>
      <c r="CU197" s="237">
        <v>196</v>
      </c>
      <c r="CV197" s="237">
        <v>0</v>
      </c>
      <c r="CW197" s="237">
        <v>196</v>
      </c>
      <c r="CX197" s="237">
        <v>36065</v>
      </c>
      <c r="CY197" s="237">
        <v>21717</v>
      </c>
      <c r="CZ197" s="237">
        <v>10537</v>
      </c>
      <c r="DA197" s="237">
        <v>0</v>
      </c>
      <c r="DB197" s="237">
        <v>0</v>
      </c>
      <c r="DC197" s="237">
        <v>0</v>
      </c>
      <c r="DD197" s="237">
        <v>0</v>
      </c>
      <c r="DE197" s="237">
        <v>3811</v>
      </c>
      <c r="DF197" s="237">
        <v>0</v>
      </c>
      <c r="DG197" s="237">
        <v>11</v>
      </c>
      <c r="DH197" s="237">
        <v>0</v>
      </c>
      <c r="DI197" s="237">
        <v>2</v>
      </c>
      <c r="DJ197" s="237">
        <v>2</v>
      </c>
      <c r="DK197" s="237">
        <v>0</v>
      </c>
      <c r="DL197" s="237">
        <v>0</v>
      </c>
      <c r="DM197" s="237">
        <v>0</v>
      </c>
      <c r="DN197" s="237">
        <v>0</v>
      </c>
      <c r="DO197" s="237">
        <v>0</v>
      </c>
      <c r="DP197" s="237">
        <v>431</v>
      </c>
      <c r="DQ197" s="237">
        <v>154</v>
      </c>
      <c r="DR197" s="237">
        <v>277</v>
      </c>
      <c r="DS197" s="237">
        <v>309</v>
      </c>
      <c r="DT197" s="237">
        <v>265</v>
      </c>
      <c r="DU197" s="237">
        <v>3</v>
      </c>
      <c r="DV197" s="237">
        <v>23</v>
      </c>
      <c r="DW197" s="237">
        <v>18</v>
      </c>
      <c r="DX197" s="237">
        <v>21</v>
      </c>
      <c r="DY197" s="237">
        <v>207069</v>
      </c>
      <c r="DZ197" s="237">
        <v>199293</v>
      </c>
      <c r="EA197" s="237">
        <v>0</v>
      </c>
      <c r="EB197" s="237">
        <v>7771</v>
      </c>
      <c r="EC197" s="237">
        <v>5</v>
      </c>
      <c r="ED197" s="237">
        <v>17082</v>
      </c>
      <c r="EE197" s="237">
        <v>296</v>
      </c>
      <c r="EF197" s="237">
        <v>889</v>
      </c>
      <c r="EG197" s="237">
        <v>2682</v>
      </c>
      <c r="EH197" s="237">
        <v>11039</v>
      </c>
      <c r="EI197" s="237">
        <v>2176</v>
      </c>
      <c r="EJ197" s="237">
        <v>0</v>
      </c>
      <c r="EK197" s="237">
        <v>0</v>
      </c>
      <c r="EL197" s="104">
        <v>0</v>
      </c>
    </row>
    <row r="198" spans="1:142" s="224" customFormat="1">
      <c r="A198" s="235" t="s">
        <v>526</v>
      </c>
      <c r="B198" s="238" t="s">
        <v>527</v>
      </c>
      <c r="C198" s="245" t="s">
        <v>63</v>
      </c>
      <c r="D198" s="237">
        <v>8482</v>
      </c>
      <c r="E198" s="237">
        <v>1088</v>
      </c>
      <c r="F198" s="237">
        <v>281</v>
      </c>
      <c r="G198" s="237">
        <v>76</v>
      </c>
      <c r="H198" s="237">
        <v>28</v>
      </c>
      <c r="I198" s="237">
        <v>7009</v>
      </c>
      <c r="J198" s="237">
        <v>644</v>
      </c>
      <c r="K198" s="237">
        <v>172</v>
      </c>
      <c r="L198" s="237">
        <v>472</v>
      </c>
      <c r="M198" s="237">
        <v>52747</v>
      </c>
      <c r="N198" s="237">
        <v>47589</v>
      </c>
      <c r="O198" s="237">
        <v>4391</v>
      </c>
      <c r="P198" s="237">
        <v>767</v>
      </c>
      <c r="Q198" s="237">
        <v>0</v>
      </c>
      <c r="R198" s="237">
        <v>6308</v>
      </c>
      <c r="S198" s="237">
        <v>5753</v>
      </c>
      <c r="T198" s="237">
        <v>555</v>
      </c>
      <c r="U198" s="237">
        <v>2358</v>
      </c>
      <c r="V198" s="237">
        <v>203</v>
      </c>
      <c r="W198" s="237">
        <v>34</v>
      </c>
      <c r="X198" s="237">
        <v>1771</v>
      </c>
      <c r="Y198" s="237">
        <v>350</v>
      </c>
      <c r="Z198" s="237">
        <v>71678</v>
      </c>
      <c r="AA198" s="237">
        <v>1226</v>
      </c>
      <c r="AB198" s="237">
        <v>8860</v>
      </c>
      <c r="AC198" s="237">
        <v>3408</v>
      </c>
      <c r="AD198" s="237">
        <v>9233</v>
      </c>
      <c r="AE198" s="237">
        <v>7821</v>
      </c>
      <c r="AF198" s="237">
        <v>7327</v>
      </c>
      <c r="AG198" s="237">
        <v>22366</v>
      </c>
      <c r="AH198" s="237">
        <v>11437</v>
      </c>
      <c r="AI198" s="237">
        <v>7676</v>
      </c>
      <c r="AJ198" s="237">
        <v>7609</v>
      </c>
      <c r="AK198" s="237">
        <v>67</v>
      </c>
      <c r="AL198" s="237">
        <v>18326</v>
      </c>
      <c r="AM198" s="237">
        <v>13022</v>
      </c>
      <c r="AN198" s="237">
        <v>5304</v>
      </c>
      <c r="AO198" s="237">
        <v>15092</v>
      </c>
      <c r="AP198" s="237">
        <v>4401</v>
      </c>
      <c r="AQ198" s="237">
        <v>3905</v>
      </c>
      <c r="AR198" s="237">
        <v>905</v>
      </c>
      <c r="AS198" s="237">
        <v>5881</v>
      </c>
      <c r="AT198" s="237">
        <v>18112</v>
      </c>
      <c r="AU198" s="237">
        <v>5975</v>
      </c>
      <c r="AV198" s="237">
        <v>10722</v>
      </c>
      <c r="AW198" s="237">
        <v>729</v>
      </c>
      <c r="AX198" s="237">
        <v>686</v>
      </c>
      <c r="AY198" s="237">
        <v>16064</v>
      </c>
      <c r="AZ198" s="237">
        <v>12240</v>
      </c>
      <c r="BA198" s="237">
        <v>3824</v>
      </c>
      <c r="BB198" s="237">
        <v>7031</v>
      </c>
      <c r="BC198" s="237">
        <v>3273</v>
      </c>
      <c r="BD198" s="237">
        <v>3758</v>
      </c>
      <c r="BE198" s="237">
        <v>22635</v>
      </c>
      <c r="BF198" s="237">
        <v>21402</v>
      </c>
      <c r="BG198" s="237">
        <v>30045</v>
      </c>
      <c r="BH198" s="237">
        <v>51975</v>
      </c>
      <c r="BI198" s="237">
        <v>20490</v>
      </c>
      <c r="BJ198" s="237">
        <v>31485</v>
      </c>
      <c r="BK198" s="237">
        <v>37630</v>
      </c>
      <c r="BL198" s="237">
        <v>15921</v>
      </c>
      <c r="BM198" s="237">
        <v>5706</v>
      </c>
      <c r="BN198" s="237">
        <v>9337</v>
      </c>
      <c r="BO198" s="237">
        <v>6666</v>
      </c>
      <c r="BP198" s="237">
        <v>36076</v>
      </c>
      <c r="BQ198" s="237">
        <v>17817</v>
      </c>
      <c r="BR198" s="237">
        <v>18259</v>
      </c>
      <c r="BS198" s="237">
        <v>56451</v>
      </c>
      <c r="BT198" s="237">
        <v>15798</v>
      </c>
      <c r="BU198" s="237">
        <v>3886</v>
      </c>
      <c r="BV198" s="237">
        <v>28666</v>
      </c>
      <c r="BW198" s="237">
        <v>1958</v>
      </c>
      <c r="BX198" s="237">
        <v>6143</v>
      </c>
      <c r="BY198" s="237">
        <v>2415</v>
      </c>
      <c r="BZ198" s="237">
        <v>18916</v>
      </c>
      <c r="CA198" s="237">
        <v>1878</v>
      </c>
      <c r="CB198" s="237">
        <v>30</v>
      </c>
      <c r="CC198" s="237">
        <v>16294</v>
      </c>
      <c r="CD198" s="237">
        <v>714</v>
      </c>
      <c r="CE198" s="237">
        <v>62934</v>
      </c>
      <c r="CF198" s="237">
        <v>10662</v>
      </c>
      <c r="CG198" s="237">
        <v>4021</v>
      </c>
      <c r="CH198" s="237">
        <v>48251</v>
      </c>
      <c r="CI198" s="237">
        <v>152473</v>
      </c>
      <c r="CJ198" s="237">
        <v>3975</v>
      </c>
      <c r="CK198" s="237">
        <v>143</v>
      </c>
      <c r="CL198" s="237">
        <v>123</v>
      </c>
      <c r="CM198" s="237">
        <v>188</v>
      </c>
      <c r="CN198" s="237">
        <v>148498</v>
      </c>
      <c r="CO198" s="237">
        <v>0</v>
      </c>
      <c r="CP198" s="237">
        <v>10164</v>
      </c>
      <c r="CQ198" s="237">
        <v>77550</v>
      </c>
      <c r="CR198" s="237">
        <v>40862</v>
      </c>
      <c r="CS198" s="237">
        <v>36688</v>
      </c>
      <c r="CT198" s="237">
        <v>1006</v>
      </c>
      <c r="CU198" s="237">
        <v>1823</v>
      </c>
      <c r="CV198" s="237">
        <v>1731</v>
      </c>
      <c r="CW198" s="237">
        <v>92</v>
      </c>
      <c r="CX198" s="237">
        <v>48284</v>
      </c>
      <c r="CY198" s="237">
        <v>2763</v>
      </c>
      <c r="CZ198" s="237">
        <v>1240</v>
      </c>
      <c r="DA198" s="237">
        <v>83</v>
      </c>
      <c r="DB198" s="237">
        <v>441</v>
      </c>
      <c r="DC198" s="237">
        <v>28</v>
      </c>
      <c r="DD198" s="237">
        <v>42863</v>
      </c>
      <c r="DE198" s="237">
        <v>865</v>
      </c>
      <c r="DF198" s="237">
        <v>66</v>
      </c>
      <c r="DG198" s="237">
        <v>2</v>
      </c>
      <c r="DH198" s="237">
        <v>1</v>
      </c>
      <c r="DI198" s="237">
        <v>4055</v>
      </c>
      <c r="DJ198" s="237">
        <v>3272</v>
      </c>
      <c r="DK198" s="237">
        <v>4</v>
      </c>
      <c r="DL198" s="237">
        <v>598</v>
      </c>
      <c r="DM198" s="237">
        <v>181</v>
      </c>
      <c r="DN198" s="237">
        <v>0</v>
      </c>
      <c r="DO198" s="237">
        <v>0</v>
      </c>
      <c r="DP198" s="237">
        <v>127315</v>
      </c>
      <c r="DQ198" s="237">
        <v>31598</v>
      </c>
      <c r="DR198" s="237">
        <v>95717</v>
      </c>
      <c r="DS198" s="237">
        <v>29778</v>
      </c>
      <c r="DT198" s="237">
        <v>29169</v>
      </c>
      <c r="DU198" s="237">
        <v>369</v>
      </c>
      <c r="DV198" s="237">
        <v>0</v>
      </c>
      <c r="DW198" s="237">
        <v>240</v>
      </c>
      <c r="DX198" s="237">
        <v>8027</v>
      </c>
      <c r="DY198" s="237">
        <v>13846</v>
      </c>
      <c r="DZ198" s="237">
        <v>4001</v>
      </c>
      <c r="EA198" s="237">
        <v>907</v>
      </c>
      <c r="EB198" s="237">
        <v>355</v>
      </c>
      <c r="EC198" s="237">
        <v>8583</v>
      </c>
      <c r="ED198" s="237">
        <v>169</v>
      </c>
      <c r="EE198" s="237">
        <v>0</v>
      </c>
      <c r="EF198" s="237">
        <v>19</v>
      </c>
      <c r="EG198" s="237">
        <v>77</v>
      </c>
      <c r="EH198" s="237">
        <v>73</v>
      </c>
      <c r="EI198" s="237">
        <v>0</v>
      </c>
      <c r="EJ198" s="237">
        <v>218</v>
      </c>
      <c r="EK198" s="237">
        <v>0</v>
      </c>
      <c r="EL198" s="104">
        <v>0</v>
      </c>
    </row>
    <row r="199" spans="1:142" s="224" customFormat="1">
      <c r="A199" s="235" t="s">
        <v>528</v>
      </c>
      <c r="B199" s="238" t="s">
        <v>529</v>
      </c>
      <c r="C199" s="245" t="s">
        <v>63</v>
      </c>
      <c r="D199" s="237">
        <v>3882</v>
      </c>
      <c r="E199" s="237">
        <v>0</v>
      </c>
      <c r="F199" s="237">
        <v>0</v>
      </c>
      <c r="G199" s="237">
        <v>3882</v>
      </c>
      <c r="H199" s="237">
        <v>0</v>
      </c>
      <c r="I199" s="237">
        <v>0</v>
      </c>
      <c r="J199" s="237">
        <v>0</v>
      </c>
      <c r="K199" s="237">
        <v>0</v>
      </c>
      <c r="L199" s="237">
        <v>0</v>
      </c>
      <c r="M199" s="237">
        <v>0</v>
      </c>
      <c r="N199" s="237">
        <v>0</v>
      </c>
      <c r="O199" s="237">
        <v>0</v>
      </c>
      <c r="P199" s="237">
        <v>0</v>
      </c>
      <c r="Q199" s="237">
        <v>0</v>
      </c>
      <c r="R199" s="237">
        <v>0</v>
      </c>
      <c r="S199" s="237">
        <v>0</v>
      </c>
      <c r="T199" s="237">
        <v>0</v>
      </c>
      <c r="U199" s="237">
        <v>0</v>
      </c>
      <c r="V199" s="237">
        <v>0</v>
      </c>
      <c r="W199" s="237">
        <v>0</v>
      </c>
      <c r="X199" s="237">
        <v>0</v>
      </c>
      <c r="Y199" s="237">
        <v>0</v>
      </c>
      <c r="Z199" s="237">
        <v>0</v>
      </c>
      <c r="AA199" s="237">
        <v>0</v>
      </c>
      <c r="AB199" s="237">
        <v>0</v>
      </c>
      <c r="AC199" s="237">
        <v>0</v>
      </c>
      <c r="AD199" s="237">
        <v>0</v>
      </c>
      <c r="AE199" s="237">
        <v>0</v>
      </c>
      <c r="AF199" s="237">
        <v>0</v>
      </c>
      <c r="AG199" s="237">
        <v>0</v>
      </c>
      <c r="AH199" s="237">
        <v>0</v>
      </c>
      <c r="AI199" s="237">
        <v>0</v>
      </c>
      <c r="AJ199" s="237">
        <v>0</v>
      </c>
      <c r="AK199" s="237">
        <v>0</v>
      </c>
      <c r="AL199" s="237">
        <v>0</v>
      </c>
      <c r="AM199" s="237">
        <v>0</v>
      </c>
      <c r="AN199" s="237">
        <v>0</v>
      </c>
      <c r="AO199" s="237">
        <v>0</v>
      </c>
      <c r="AP199" s="237">
        <v>0</v>
      </c>
      <c r="AQ199" s="237">
        <v>0</v>
      </c>
      <c r="AR199" s="237">
        <v>0</v>
      </c>
      <c r="AS199" s="237">
        <v>0</v>
      </c>
      <c r="AT199" s="237">
        <v>0</v>
      </c>
      <c r="AU199" s="237">
        <v>0</v>
      </c>
      <c r="AV199" s="237">
        <v>0</v>
      </c>
      <c r="AW199" s="237">
        <v>0</v>
      </c>
      <c r="AX199" s="237">
        <v>0</v>
      </c>
      <c r="AY199" s="237">
        <v>0</v>
      </c>
      <c r="AZ199" s="237">
        <v>0</v>
      </c>
      <c r="BA199" s="237">
        <v>0</v>
      </c>
      <c r="BB199" s="237">
        <v>0</v>
      </c>
      <c r="BC199" s="237">
        <v>0</v>
      </c>
      <c r="BD199" s="237">
        <v>0</v>
      </c>
      <c r="BE199" s="237">
        <v>0</v>
      </c>
      <c r="BF199" s="237">
        <v>0</v>
      </c>
      <c r="BG199" s="237">
        <v>0</v>
      </c>
      <c r="BH199" s="237">
        <v>0</v>
      </c>
      <c r="BI199" s="237">
        <v>0</v>
      </c>
      <c r="BJ199" s="237">
        <v>0</v>
      </c>
      <c r="BK199" s="237">
        <v>0</v>
      </c>
      <c r="BL199" s="237">
        <v>0</v>
      </c>
      <c r="BM199" s="237">
        <v>0</v>
      </c>
      <c r="BN199" s="237">
        <v>0</v>
      </c>
      <c r="BO199" s="237">
        <v>0</v>
      </c>
      <c r="BP199" s="237">
        <v>0</v>
      </c>
      <c r="BQ199" s="237">
        <v>0</v>
      </c>
      <c r="BR199" s="237">
        <v>0</v>
      </c>
      <c r="BS199" s="237">
        <v>0</v>
      </c>
      <c r="BT199" s="237">
        <v>0</v>
      </c>
      <c r="BU199" s="237">
        <v>0</v>
      </c>
      <c r="BV199" s="237">
        <v>0</v>
      </c>
      <c r="BW199" s="237">
        <v>0</v>
      </c>
      <c r="BX199" s="237">
        <v>0</v>
      </c>
      <c r="BY199" s="237">
        <v>0</v>
      </c>
      <c r="BZ199" s="237">
        <v>0</v>
      </c>
      <c r="CA199" s="237">
        <v>0</v>
      </c>
      <c r="CB199" s="237">
        <v>0</v>
      </c>
      <c r="CC199" s="237">
        <v>0</v>
      </c>
      <c r="CD199" s="237">
        <v>0</v>
      </c>
      <c r="CE199" s="237">
        <v>0</v>
      </c>
      <c r="CF199" s="237">
        <v>0</v>
      </c>
      <c r="CG199" s="237">
        <v>0</v>
      </c>
      <c r="CH199" s="237">
        <v>0</v>
      </c>
      <c r="CI199" s="237">
        <v>0</v>
      </c>
      <c r="CJ199" s="237">
        <v>0</v>
      </c>
      <c r="CK199" s="237">
        <v>0</v>
      </c>
      <c r="CL199" s="237">
        <v>0</v>
      </c>
      <c r="CM199" s="237">
        <v>0</v>
      </c>
      <c r="CN199" s="237">
        <v>0</v>
      </c>
      <c r="CO199" s="237">
        <v>0</v>
      </c>
      <c r="CP199" s="237">
        <v>0</v>
      </c>
      <c r="CQ199" s="237">
        <v>0</v>
      </c>
      <c r="CR199" s="237">
        <v>0</v>
      </c>
      <c r="CS199" s="237">
        <v>0</v>
      </c>
      <c r="CT199" s="237">
        <v>0</v>
      </c>
      <c r="CU199" s="237">
        <v>0</v>
      </c>
      <c r="CV199" s="237">
        <v>0</v>
      </c>
      <c r="CW199" s="237">
        <v>0</v>
      </c>
      <c r="CX199" s="237">
        <v>0</v>
      </c>
      <c r="CY199" s="237">
        <v>0</v>
      </c>
      <c r="CZ199" s="237">
        <v>0</v>
      </c>
      <c r="DA199" s="237">
        <v>0</v>
      </c>
      <c r="DB199" s="237">
        <v>0</v>
      </c>
      <c r="DC199" s="237">
        <v>0</v>
      </c>
      <c r="DD199" s="237">
        <v>0</v>
      </c>
      <c r="DE199" s="237">
        <v>0</v>
      </c>
      <c r="DF199" s="237">
        <v>0</v>
      </c>
      <c r="DG199" s="237">
        <v>0</v>
      </c>
      <c r="DH199" s="237">
        <v>0</v>
      </c>
      <c r="DI199" s="237">
        <v>0</v>
      </c>
      <c r="DJ199" s="237">
        <v>0</v>
      </c>
      <c r="DK199" s="237">
        <v>0</v>
      </c>
      <c r="DL199" s="237">
        <v>0</v>
      </c>
      <c r="DM199" s="237">
        <v>0</v>
      </c>
      <c r="DN199" s="237">
        <v>0</v>
      </c>
      <c r="DO199" s="237">
        <v>0</v>
      </c>
      <c r="DP199" s="237">
        <v>0</v>
      </c>
      <c r="DQ199" s="237">
        <v>0</v>
      </c>
      <c r="DR199" s="237">
        <v>0</v>
      </c>
      <c r="DS199" s="237">
        <v>867199</v>
      </c>
      <c r="DT199" s="237">
        <v>849552</v>
      </c>
      <c r="DU199" s="237">
        <v>9041</v>
      </c>
      <c r="DV199" s="237">
        <v>0</v>
      </c>
      <c r="DW199" s="237">
        <v>8606</v>
      </c>
      <c r="DX199" s="237">
        <v>0</v>
      </c>
      <c r="DY199" s="237">
        <v>113270</v>
      </c>
      <c r="DZ199" s="237">
        <v>113270</v>
      </c>
      <c r="EA199" s="237">
        <v>0</v>
      </c>
      <c r="EB199" s="237">
        <v>0</v>
      </c>
      <c r="EC199" s="237">
        <v>0</v>
      </c>
      <c r="ED199" s="237">
        <v>0</v>
      </c>
      <c r="EE199" s="237">
        <v>0</v>
      </c>
      <c r="EF199" s="237">
        <v>0</v>
      </c>
      <c r="EG199" s="237">
        <v>0</v>
      </c>
      <c r="EH199" s="237">
        <v>0</v>
      </c>
      <c r="EI199" s="237">
        <v>0</v>
      </c>
      <c r="EJ199" s="237">
        <v>0</v>
      </c>
      <c r="EK199" s="237">
        <v>0</v>
      </c>
      <c r="EL199" s="104">
        <v>0</v>
      </c>
    </row>
    <row r="200" spans="1:142" s="224" customFormat="1">
      <c r="A200" s="235" t="s">
        <v>530</v>
      </c>
      <c r="B200" s="238" t="s">
        <v>531</v>
      </c>
      <c r="C200" s="245" t="s">
        <v>63</v>
      </c>
      <c r="D200" s="237">
        <v>60</v>
      </c>
      <c r="E200" s="237">
        <v>0</v>
      </c>
      <c r="F200" s="237">
        <v>0</v>
      </c>
      <c r="G200" s="237">
        <v>60</v>
      </c>
      <c r="H200" s="237">
        <v>0</v>
      </c>
      <c r="I200" s="237">
        <v>0</v>
      </c>
      <c r="J200" s="237">
        <v>0</v>
      </c>
      <c r="K200" s="237">
        <v>0</v>
      </c>
      <c r="L200" s="237">
        <v>0</v>
      </c>
      <c r="M200" s="237">
        <v>3538</v>
      </c>
      <c r="N200" s="237">
        <v>1968</v>
      </c>
      <c r="O200" s="237">
        <v>1570</v>
      </c>
      <c r="P200" s="237">
        <v>0</v>
      </c>
      <c r="Q200" s="237">
        <v>0</v>
      </c>
      <c r="R200" s="237">
        <v>0</v>
      </c>
      <c r="S200" s="237">
        <v>0</v>
      </c>
      <c r="T200" s="237">
        <v>0</v>
      </c>
      <c r="U200" s="237">
        <v>0</v>
      </c>
      <c r="V200" s="237">
        <v>0</v>
      </c>
      <c r="W200" s="237">
        <v>0</v>
      </c>
      <c r="X200" s="237">
        <v>0</v>
      </c>
      <c r="Y200" s="237">
        <v>0</v>
      </c>
      <c r="Z200" s="237">
        <v>3032</v>
      </c>
      <c r="AA200" s="237">
        <v>0</v>
      </c>
      <c r="AB200" s="237">
        <v>10</v>
      </c>
      <c r="AC200" s="237">
        <v>48</v>
      </c>
      <c r="AD200" s="237">
        <v>130</v>
      </c>
      <c r="AE200" s="237">
        <v>89</v>
      </c>
      <c r="AF200" s="237">
        <v>32</v>
      </c>
      <c r="AG200" s="237">
        <v>2280</v>
      </c>
      <c r="AH200" s="237">
        <v>443</v>
      </c>
      <c r="AI200" s="237">
        <v>0</v>
      </c>
      <c r="AJ200" s="237">
        <v>0</v>
      </c>
      <c r="AK200" s="237">
        <v>0</v>
      </c>
      <c r="AL200" s="237">
        <v>266</v>
      </c>
      <c r="AM200" s="237">
        <v>266</v>
      </c>
      <c r="AN200" s="237">
        <v>0</v>
      </c>
      <c r="AO200" s="237">
        <v>272</v>
      </c>
      <c r="AP200" s="237">
        <v>272</v>
      </c>
      <c r="AQ200" s="237">
        <v>0</v>
      </c>
      <c r="AR200" s="237">
        <v>0</v>
      </c>
      <c r="AS200" s="237">
        <v>0</v>
      </c>
      <c r="AT200" s="237">
        <v>1361</v>
      </c>
      <c r="AU200" s="237">
        <v>43</v>
      </c>
      <c r="AV200" s="237">
        <v>1155</v>
      </c>
      <c r="AW200" s="237">
        <v>83</v>
      </c>
      <c r="AX200" s="237">
        <v>80</v>
      </c>
      <c r="AY200" s="237">
        <v>866</v>
      </c>
      <c r="AZ200" s="237">
        <v>279</v>
      </c>
      <c r="BA200" s="237">
        <v>587</v>
      </c>
      <c r="BB200" s="237">
        <v>0</v>
      </c>
      <c r="BC200" s="237">
        <v>0</v>
      </c>
      <c r="BD200" s="237">
        <v>0</v>
      </c>
      <c r="BE200" s="237">
        <v>543</v>
      </c>
      <c r="BF200" s="237">
        <v>300</v>
      </c>
      <c r="BG200" s="237">
        <v>1869</v>
      </c>
      <c r="BH200" s="237">
        <v>24903</v>
      </c>
      <c r="BI200" s="237">
        <v>9628</v>
      </c>
      <c r="BJ200" s="237">
        <v>15275</v>
      </c>
      <c r="BK200" s="237">
        <v>6462</v>
      </c>
      <c r="BL200" s="237">
        <v>938</v>
      </c>
      <c r="BM200" s="237">
        <v>889</v>
      </c>
      <c r="BN200" s="237">
        <v>4628</v>
      </c>
      <c r="BO200" s="237">
        <v>7</v>
      </c>
      <c r="BP200" s="237">
        <v>17845</v>
      </c>
      <c r="BQ200" s="237">
        <v>7785</v>
      </c>
      <c r="BR200" s="237">
        <v>10060</v>
      </c>
      <c r="BS200" s="237">
        <v>716</v>
      </c>
      <c r="BT200" s="237">
        <v>221</v>
      </c>
      <c r="BU200" s="237">
        <v>62</v>
      </c>
      <c r="BV200" s="237">
        <v>433</v>
      </c>
      <c r="BW200" s="237">
        <v>0</v>
      </c>
      <c r="BX200" s="237">
        <v>0</v>
      </c>
      <c r="BY200" s="237">
        <v>0</v>
      </c>
      <c r="BZ200" s="237">
        <v>1314</v>
      </c>
      <c r="CA200" s="237">
        <v>1012</v>
      </c>
      <c r="CB200" s="237">
        <v>0</v>
      </c>
      <c r="CC200" s="237">
        <v>245</v>
      </c>
      <c r="CD200" s="237">
        <v>57</v>
      </c>
      <c r="CE200" s="237">
        <v>148</v>
      </c>
      <c r="CF200" s="237">
        <v>43</v>
      </c>
      <c r="CG200" s="237">
        <v>18</v>
      </c>
      <c r="CH200" s="237">
        <v>87</v>
      </c>
      <c r="CI200" s="237">
        <v>309</v>
      </c>
      <c r="CJ200" s="237">
        <v>309</v>
      </c>
      <c r="CK200" s="237">
        <v>10</v>
      </c>
      <c r="CL200" s="237">
        <v>9</v>
      </c>
      <c r="CM200" s="237">
        <v>14</v>
      </c>
      <c r="CN200" s="237">
        <v>0</v>
      </c>
      <c r="CO200" s="237">
        <v>0</v>
      </c>
      <c r="CP200" s="237">
        <v>0</v>
      </c>
      <c r="CQ200" s="237">
        <v>885</v>
      </c>
      <c r="CR200" s="237">
        <v>812</v>
      </c>
      <c r="CS200" s="237">
        <v>73</v>
      </c>
      <c r="CT200" s="237">
        <v>0</v>
      </c>
      <c r="CU200" s="237">
        <v>0</v>
      </c>
      <c r="CV200" s="237">
        <v>0</v>
      </c>
      <c r="CW200" s="237">
        <v>0</v>
      </c>
      <c r="CX200" s="237">
        <v>1098</v>
      </c>
      <c r="CY200" s="237">
        <v>1098</v>
      </c>
      <c r="CZ200" s="237">
        <v>0</v>
      </c>
      <c r="DA200" s="237">
        <v>0</v>
      </c>
      <c r="DB200" s="237">
        <v>0</v>
      </c>
      <c r="DC200" s="237">
        <v>0</v>
      </c>
      <c r="DD200" s="237">
        <v>0</v>
      </c>
      <c r="DE200" s="237">
        <v>0</v>
      </c>
      <c r="DF200" s="237">
        <v>0</v>
      </c>
      <c r="DG200" s="237">
        <v>0</v>
      </c>
      <c r="DH200" s="237">
        <v>0</v>
      </c>
      <c r="DI200" s="237">
        <v>18371</v>
      </c>
      <c r="DJ200" s="237">
        <v>1820</v>
      </c>
      <c r="DK200" s="237">
        <v>12227</v>
      </c>
      <c r="DL200" s="237">
        <v>794</v>
      </c>
      <c r="DM200" s="237">
        <v>0</v>
      </c>
      <c r="DN200" s="237">
        <v>3530</v>
      </c>
      <c r="DO200" s="237">
        <v>0</v>
      </c>
      <c r="DP200" s="237">
        <v>9677</v>
      </c>
      <c r="DQ200" s="237">
        <v>2964</v>
      </c>
      <c r="DR200" s="237">
        <v>6713</v>
      </c>
      <c r="DS200" s="237">
        <v>21934</v>
      </c>
      <c r="DT200" s="237">
        <v>21227</v>
      </c>
      <c r="DU200" s="237">
        <v>228</v>
      </c>
      <c r="DV200" s="237">
        <v>250</v>
      </c>
      <c r="DW200" s="237">
        <v>229</v>
      </c>
      <c r="DX200" s="237">
        <v>265</v>
      </c>
      <c r="DY200" s="237">
        <v>6556</v>
      </c>
      <c r="DZ200" s="237">
        <v>3260</v>
      </c>
      <c r="EA200" s="237">
        <v>3296</v>
      </c>
      <c r="EB200" s="237">
        <v>0</v>
      </c>
      <c r="EC200" s="237">
        <v>0</v>
      </c>
      <c r="ED200" s="237">
        <v>27160</v>
      </c>
      <c r="EE200" s="237">
        <v>0</v>
      </c>
      <c r="EF200" s="237">
        <v>0</v>
      </c>
      <c r="EG200" s="237">
        <v>3787</v>
      </c>
      <c r="EH200" s="237">
        <v>19207</v>
      </c>
      <c r="EI200" s="237">
        <v>4166</v>
      </c>
      <c r="EJ200" s="237">
        <v>1</v>
      </c>
      <c r="EK200" s="237">
        <v>0</v>
      </c>
      <c r="EL200" s="104">
        <v>0</v>
      </c>
    </row>
    <row r="201" spans="1:142" s="224" customFormat="1">
      <c r="A201" s="235" t="s">
        <v>532</v>
      </c>
      <c r="B201" s="238" t="s">
        <v>533</v>
      </c>
      <c r="C201" s="245" t="s">
        <v>63</v>
      </c>
      <c r="D201" s="237">
        <v>0</v>
      </c>
      <c r="E201" s="237">
        <v>0</v>
      </c>
      <c r="F201" s="237">
        <v>0</v>
      </c>
      <c r="G201" s="237">
        <v>0</v>
      </c>
      <c r="H201" s="237">
        <v>0</v>
      </c>
      <c r="I201" s="237">
        <v>0</v>
      </c>
      <c r="J201" s="237">
        <v>0</v>
      </c>
      <c r="K201" s="237">
        <v>0</v>
      </c>
      <c r="L201" s="237">
        <v>0</v>
      </c>
      <c r="M201" s="237">
        <v>0</v>
      </c>
      <c r="N201" s="237">
        <v>0</v>
      </c>
      <c r="O201" s="237">
        <v>0</v>
      </c>
      <c r="P201" s="237">
        <v>0</v>
      </c>
      <c r="Q201" s="237">
        <v>0</v>
      </c>
      <c r="R201" s="237">
        <v>0</v>
      </c>
      <c r="S201" s="237">
        <v>0</v>
      </c>
      <c r="T201" s="237">
        <v>0</v>
      </c>
      <c r="U201" s="237">
        <v>0</v>
      </c>
      <c r="V201" s="237">
        <v>0</v>
      </c>
      <c r="W201" s="237">
        <v>0</v>
      </c>
      <c r="X201" s="237">
        <v>0</v>
      </c>
      <c r="Y201" s="237">
        <v>0</v>
      </c>
      <c r="Z201" s="237">
        <v>0</v>
      </c>
      <c r="AA201" s="237">
        <v>0</v>
      </c>
      <c r="AB201" s="237">
        <v>0</v>
      </c>
      <c r="AC201" s="237">
        <v>0</v>
      </c>
      <c r="AD201" s="237">
        <v>0</v>
      </c>
      <c r="AE201" s="237">
        <v>0</v>
      </c>
      <c r="AF201" s="237">
        <v>0</v>
      </c>
      <c r="AG201" s="237">
        <v>0</v>
      </c>
      <c r="AH201" s="237">
        <v>0</v>
      </c>
      <c r="AI201" s="237">
        <v>0</v>
      </c>
      <c r="AJ201" s="237">
        <v>0</v>
      </c>
      <c r="AK201" s="237">
        <v>0</v>
      </c>
      <c r="AL201" s="237">
        <v>0</v>
      </c>
      <c r="AM201" s="237">
        <v>0</v>
      </c>
      <c r="AN201" s="237">
        <v>0</v>
      </c>
      <c r="AO201" s="237">
        <v>0</v>
      </c>
      <c r="AP201" s="237">
        <v>0</v>
      </c>
      <c r="AQ201" s="237">
        <v>0</v>
      </c>
      <c r="AR201" s="237">
        <v>0</v>
      </c>
      <c r="AS201" s="237">
        <v>0</v>
      </c>
      <c r="AT201" s="237">
        <v>0</v>
      </c>
      <c r="AU201" s="237">
        <v>0</v>
      </c>
      <c r="AV201" s="237">
        <v>0</v>
      </c>
      <c r="AW201" s="237">
        <v>0</v>
      </c>
      <c r="AX201" s="237">
        <v>0</v>
      </c>
      <c r="AY201" s="237">
        <v>0</v>
      </c>
      <c r="AZ201" s="237">
        <v>0</v>
      </c>
      <c r="BA201" s="237">
        <v>0</v>
      </c>
      <c r="BB201" s="237">
        <v>0</v>
      </c>
      <c r="BC201" s="237">
        <v>0</v>
      </c>
      <c r="BD201" s="237">
        <v>0</v>
      </c>
      <c r="BE201" s="237">
        <v>0</v>
      </c>
      <c r="BF201" s="237">
        <v>0</v>
      </c>
      <c r="BG201" s="237">
        <v>0</v>
      </c>
      <c r="BH201" s="237">
        <v>0</v>
      </c>
      <c r="BI201" s="237">
        <v>0</v>
      </c>
      <c r="BJ201" s="237">
        <v>0</v>
      </c>
      <c r="BK201" s="237">
        <v>0</v>
      </c>
      <c r="BL201" s="237">
        <v>0</v>
      </c>
      <c r="BM201" s="237">
        <v>0</v>
      </c>
      <c r="BN201" s="237">
        <v>0</v>
      </c>
      <c r="BO201" s="237">
        <v>0</v>
      </c>
      <c r="BP201" s="237">
        <v>0</v>
      </c>
      <c r="BQ201" s="237">
        <v>0</v>
      </c>
      <c r="BR201" s="237">
        <v>0</v>
      </c>
      <c r="BS201" s="237">
        <v>0</v>
      </c>
      <c r="BT201" s="237">
        <v>0</v>
      </c>
      <c r="BU201" s="237">
        <v>0</v>
      </c>
      <c r="BV201" s="237">
        <v>0</v>
      </c>
      <c r="BW201" s="237">
        <v>0</v>
      </c>
      <c r="BX201" s="237">
        <v>0</v>
      </c>
      <c r="BY201" s="237">
        <v>0</v>
      </c>
      <c r="BZ201" s="237">
        <v>0</v>
      </c>
      <c r="CA201" s="237">
        <v>0</v>
      </c>
      <c r="CB201" s="237">
        <v>0</v>
      </c>
      <c r="CC201" s="237">
        <v>0</v>
      </c>
      <c r="CD201" s="237">
        <v>0</v>
      </c>
      <c r="CE201" s="237">
        <v>0</v>
      </c>
      <c r="CF201" s="237">
        <v>0</v>
      </c>
      <c r="CG201" s="237">
        <v>0</v>
      </c>
      <c r="CH201" s="237">
        <v>0</v>
      </c>
      <c r="CI201" s="237">
        <v>0</v>
      </c>
      <c r="CJ201" s="237">
        <v>0</v>
      </c>
      <c r="CK201" s="237">
        <v>0</v>
      </c>
      <c r="CL201" s="237">
        <v>0</v>
      </c>
      <c r="CM201" s="237">
        <v>0</v>
      </c>
      <c r="CN201" s="237">
        <v>0</v>
      </c>
      <c r="CO201" s="237">
        <v>0</v>
      </c>
      <c r="CP201" s="237">
        <v>0</v>
      </c>
      <c r="CQ201" s="237">
        <v>0</v>
      </c>
      <c r="CR201" s="237">
        <v>0</v>
      </c>
      <c r="CS201" s="237">
        <v>0</v>
      </c>
      <c r="CT201" s="237">
        <v>0</v>
      </c>
      <c r="CU201" s="237">
        <v>0</v>
      </c>
      <c r="CV201" s="237">
        <v>0</v>
      </c>
      <c r="CW201" s="237">
        <v>0</v>
      </c>
      <c r="CX201" s="237">
        <v>0</v>
      </c>
      <c r="CY201" s="237">
        <v>0</v>
      </c>
      <c r="CZ201" s="237">
        <v>0</v>
      </c>
      <c r="DA201" s="237">
        <v>0</v>
      </c>
      <c r="DB201" s="237">
        <v>0</v>
      </c>
      <c r="DC201" s="237">
        <v>0</v>
      </c>
      <c r="DD201" s="237">
        <v>0</v>
      </c>
      <c r="DE201" s="237">
        <v>0</v>
      </c>
      <c r="DF201" s="237">
        <v>0</v>
      </c>
      <c r="DG201" s="237">
        <v>0</v>
      </c>
      <c r="DH201" s="237">
        <v>0</v>
      </c>
      <c r="DI201" s="237">
        <v>0</v>
      </c>
      <c r="DJ201" s="237">
        <v>0</v>
      </c>
      <c r="DK201" s="237">
        <v>0</v>
      </c>
      <c r="DL201" s="237">
        <v>0</v>
      </c>
      <c r="DM201" s="237">
        <v>0</v>
      </c>
      <c r="DN201" s="237">
        <v>0</v>
      </c>
      <c r="DO201" s="237">
        <v>0</v>
      </c>
      <c r="DP201" s="237">
        <v>0</v>
      </c>
      <c r="DQ201" s="237">
        <v>0</v>
      </c>
      <c r="DR201" s="237">
        <v>0</v>
      </c>
      <c r="DS201" s="237">
        <v>0</v>
      </c>
      <c r="DT201" s="237">
        <v>0</v>
      </c>
      <c r="DU201" s="237">
        <v>0</v>
      </c>
      <c r="DV201" s="237">
        <v>0</v>
      </c>
      <c r="DW201" s="237">
        <v>0</v>
      </c>
      <c r="DX201" s="237">
        <v>0</v>
      </c>
      <c r="DY201" s="237">
        <v>0</v>
      </c>
      <c r="DZ201" s="237">
        <v>0</v>
      </c>
      <c r="EA201" s="237">
        <v>0</v>
      </c>
      <c r="EB201" s="237">
        <v>0</v>
      </c>
      <c r="EC201" s="237">
        <v>0</v>
      </c>
      <c r="ED201" s="237">
        <v>0</v>
      </c>
      <c r="EE201" s="237">
        <v>0</v>
      </c>
      <c r="EF201" s="237">
        <v>0</v>
      </c>
      <c r="EG201" s="237">
        <v>0</v>
      </c>
      <c r="EH201" s="237">
        <v>0</v>
      </c>
      <c r="EI201" s="237">
        <v>0</v>
      </c>
      <c r="EJ201" s="237">
        <v>0</v>
      </c>
      <c r="EK201" s="237">
        <v>0</v>
      </c>
      <c r="EL201" s="104">
        <v>0</v>
      </c>
    </row>
    <row r="202" spans="1:142" s="224" customFormat="1">
      <c r="A202" s="235" t="s">
        <v>534</v>
      </c>
      <c r="B202" s="238" t="s">
        <v>535</v>
      </c>
      <c r="C202" s="245" t="s">
        <v>64</v>
      </c>
      <c r="D202" s="237">
        <v>72</v>
      </c>
      <c r="E202" s="237">
        <v>16</v>
      </c>
      <c r="F202" s="237">
        <v>4</v>
      </c>
      <c r="G202" s="237">
        <v>9</v>
      </c>
      <c r="H202" s="237">
        <v>0</v>
      </c>
      <c r="I202" s="237">
        <v>43</v>
      </c>
      <c r="J202" s="237">
        <v>31</v>
      </c>
      <c r="K202" s="237">
        <v>0</v>
      </c>
      <c r="L202" s="237">
        <v>31</v>
      </c>
      <c r="M202" s="237">
        <v>3065</v>
      </c>
      <c r="N202" s="237">
        <v>3065</v>
      </c>
      <c r="O202" s="237">
        <v>0</v>
      </c>
      <c r="P202" s="237">
        <v>0</v>
      </c>
      <c r="Q202" s="237">
        <v>0</v>
      </c>
      <c r="R202" s="237">
        <v>31</v>
      </c>
      <c r="S202" s="237">
        <v>29</v>
      </c>
      <c r="T202" s="237">
        <v>2</v>
      </c>
      <c r="U202" s="237">
        <v>6667</v>
      </c>
      <c r="V202" s="237">
        <v>0</v>
      </c>
      <c r="W202" s="237">
        <v>355</v>
      </c>
      <c r="X202" s="237">
        <v>6312</v>
      </c>
      <c r="Y202" s="237">
        <v>0</v>
      </c>
      <c r="Z202" s="237">
        <v>2974</v>
      </c>
      <c r="AA202" s="237">
        <v>4</v>
      </c>
      <c r="AB202" s="237">
        <v>25</v>
      </c>
      <c r="AC202" s="237">
        <v>682</v>
      </c>
      <c r="AD202" s="237">
        <v>1860</v>
      </c>
      <c r="AE202" s="237">
        <v>0</v>
      </c>
      <c r="AF202" s="237">
        <v>0</v>
      </c>
      <c r="AG202" s="237">
        <v>105</v>
      </c>
      <c r="AH202" s="237">
        <v>298</v>
      </c>
      <c r="AI202" s="237">
        <v>1542</v>
      </c>
      <c r="AJ202" s="237">
        <v>1542</v>
      </c>
      <c r="AK202" s="237">
        <v>0</v>
      </c>
      <c r="AL202" s="237">
        <v>124</v>
      </c>
      <c r="AM202" s="237">
        <v>0</v>
      </c>
      <c r="AN202" s="237">
        <v>124</v>
      </c>
      <c r="AO202" s="237">
        <v>1345</v>
      </c>
      <c r="AP202" s="237">
        <v>337</v>
      </c>
      <c r="AQ202" s="237">
        <v>918</v>
      </c>
      <c r="AR202" s="237">
        <v>0</v>
      </c>
      <c r="AS202" s="237">
        <v>90</v>
      </c>
      <c r="AT202" s="237">
        <v>7837</v>
      </c>
      <c r="AU202" s="237">
        <v>6150</v>
      </c>
      <c r="AV202" s="237">
        <v>1299</v>
      </c>
      <c r="AW202" s="237">
        <v>25</v>
      </c>
      <c r="AX202" s="237">
        <v>363</v>
      </c>
      <c r="AY202" s="237">
        <v>130</v>
      </c>
      <c r="AZ202" s="237">
        <v>65</v>
      </c>
      <c r="BA202" s="237">
        <v>65</v>
      </c>
      <c r="BB202" s="237">
        <v>162</v>
      </c>
      <c r="BC202" s="237">
        <v>9</v>
      </c>
      <c r="BD202" s="237">
        <v>153</v>
      </c>
      <c r="BE202" s="237">
        <v>639</v>
      </c>
      <c r="BF202" s="237">
        <v>767</v>
      </c>
      <c r="BG202" s="237">
        <v>736</v>
      </c>
      <c r="BH202" s="237">
        <v>339</v>
      </c>
      <c r="BI202" s="237">
        <v>175</v>
      </c>
      <c r="BJ202" s="237">
        <v>164</v>
      </c>
      <c r="BK202" s="237">
        <v>19112</v>
      </c>
      <c r="BL202" s="237">
        <v>13934</v>
      </c>
      <c r="BM202" s="237">
        <v>2794</v>
      </c>
      <c r="BN202" s="237">
        <v>2094</v>
      </c>
      <c r="BO202" s="237">
        <v>290</v>
      </c>
      <c r="BP202" s="237">
        <v>6749</v>
      </c>
      <c r="BQ202" s="237">
        <v>3262</v>
      </c>
      <c r="BR202" s="237">
        <v>3487</v>
      </c>
      <c r="BS202" s="237">
        <v>18165</v>
      </c>
      <c r="BT202" s="237">
        <v>3680</v>
      </c>
      <c r="BU202" s="237">
        <v>898</v>
      </c>
      <c r="BV202" s="237">
        <v>6655</v>
      </c>
      <c r="BW202" s="237">
        <v>2646</v>
      </c>
      <c r="BX202" s="237">
        <v>4286</v>
      </c>
      <c r="BY202" s="237">
        <v>12</v>
      </c>
      <c r="BZ202" s="237">
        <v>3897</v>
      </c>
      <c r="CA202" s="237">
        <v>0</v>
      </c>
      <c r="CB202" s="237">
        <v>0</v>
      </c>
      <c r="CC202" s="237">
        <v>3888</v>
      </c>
      <c r="CD202" s="237">
        <v>9</v>
      </c>
      <c r="CE202" s="237">
        <v>17350</v>
      </c>
      <c r="CF202" s="237">
        <v>3265</v>
      </c>
      <c r="CG202" s="237">
        <v>1230</v>
      </c>
      <c r="CH202" s="237">
        <v>12855</v>
      </c>
      <c r="CI202" s="237">
        <v>122439</v>
      </c>
      <c r="CJ202" s="237">
        <v>121283</v>
      </c>
      <c r="CK202" s="237">
        <v>1491</v>
      </c>
      <c r="CL202" s="237">
        <v>0</v>
      </c>
      <c r="CM202" s="237">
        <v>10158</v>
      </c>
      <c r="CN202" s="237">
        <v>1156</v>
      </c>
      <c r="CO202" s="237">
        <v>0</v>
      </c>
      <c r="CP202" s="237">
        <v>305</v>
      </c>
      <c r="CQ202" s="237">
        <v>5644</v>
      </c>
      <c r="CR202" s="237">
        <v>2931</v>
      </c>
      <c r="CS202" s="237">
        <v>2713</v>
      </c>
      <c r="CT202" s="237">
        <v>3622</v>
      </c>
      <c r="CU202" s="237">
        <v>842</v>
      </c>
      <c r="CV202" s="237">
        <v>842</v>
      </c>
      <c r="CW202" s="237">
        <v>0</v>
      </c>
      <c r="CX202" s="237">
        <v>4575</v>
      </c>
      <c r="CY202" s="237">
        <v>4427</v>
      </c>
      <c r="CZ202" s="237">
        <v>49</v>
      </c>
      <c r="DA202" s="237">
        <v>16</v>
      </c>
      <c r="DB202" s="237">
        <v>0</v>
      </c>
      <c r="DC202" s="237">
        <v>0</v>
      </c>
      <c r="DD202" s="237">
        <v>0</v>
      </c>
      <c r="DE202" s="237">
        <v>83</v>
      </c>
      <c r="DF202" s="237">
        <v>0</v>
      </c>
      <c r="DG202" s="237">
        <v>0</v>
      </c>
      <c r="DH202" s="237">
        <v>0</v>
      </c>
      <c r="DI202" s="237">
        <v>9610</v>
      </c>
      <c r="DJ202" s="237">
        <v>5704</v>
      </c>
      <c r="DK202" s="237">
        <v>2158</v>
      </c>
      <c r="DL202" s="237">
        <v>1311</v>
      </c>
      <c r="DM202" s="237">
        <v>197</v>
      </c>
      <c r="DN202" s="237">
        <v>240</v>
      </c>
      <c r="DO202" s="237">
        <v>0</v>
      </c>
      <c r="DP202" s="237">
        <v>929</v>
      </c>
      <c r="DQ202" s="237">
        <v>860</v>
      </c>
      <c r="DR202" s="237">
        <v>69</v>
      </c>
      <c r="DS202" s="237">
        <v>4453</v>
      </c>
      <c r="DT202" s="237">
        <v>2952</v>
      </c>
      <c r="DU202" s="237">
        <v>34</v>
      </c>
      <c r="DV202" s="237">
        <v>0</v>
      </c>
      <c r="DW202" s="237">
        <v>1467</v>
      </c>
      <c r="DX202" s="237">
        <v>25</v>
      </c>
      <c r="DY202" s="237">
        <v>51924</v>
      </c>
      <c r="DZ202" s="237">
        <v>41145</v>
      </c>
      <c r="EA202" s="237">
        <v>949</v>
      </c>
      <c r="EB202" s="237">
        <v>0</v>
      </c>
      <c r="EC202" s="237">
        <v>9830</v>
      </c>
      <c r="ED202" s="237">
        <v>2160</v>
      </c>
      <c r="EE202" s="237">
        <v>572</v>
      </c>
      <c r="EF202" s="237">
        <v>0</v>
      </c>
      <c r="EG202" s="237">
        <v>431</v>
      </c>
      <c r="EH202" s="237">
        <v>1157</v>
      </c>
      <c r="EI202" s="237">
        <v>0</v>
      </c>
      <c r="EJ202" s="237">
        <v>32</v>
      </c>
      <c r="EK202" s="237">
        <v>0</v>
      </c>
      <c r="EL202" s="104">
        <v>0</v>
      </c>
    </row>
    <row r="203" spans="1:142" s="224" customFormat="1">
      <c r="A203" s="235" t="s">
        <v>536</v>
      </c>
      <c r="B203" s="238" t="s">
        <v>537</v>
      </c>
      <c r="C203" s="245" t="s">
        <v>64</v>
      </c>
      <c r="D203" s="237">
        <v>99</v>
      </c>
      <c r="E203" s="237">
        <v>54</v>
      </c>
      <c r="F203" s="237">
        <v>15</v>
      </c>
      <c r="G203" s="237">
        <v>8</v>
      </c>
      <c r="H203" s="237">
        <v>14</v>
      </c>
      <c r="I203" s="237">
        <v>8</v>
      </c>
      <c r="J203" s="237">
        <v>198</v>
      </c>
      <c r="K203" s="237">
        <v>70</v>
      </c>
      <c r="L203" s="237">
        <v>128</v>
      </c>
      <c r="M203" s="237">
        <v>934</v>
      </c>
      <c r="N203" s="237">
        <v>923</v>
      </c>
      <c r="O203" s="237">
        <v>8</v>
      </c>
      <c r="P203" s="237">
        <v>3</v>
      </c>
      <c r="Q203" s="237">
        <v>0</v>
      </c>
      <c r="R203" s="237">
        <v>2562</v>
      </c>
      <c r="S203" s="237">
        <v>2426</v>
      </c>
      <c r="T203" s="237">
        <v>136</v>
      </c>
      <c r="U203" s="237">
        <v>5166</v>
      </c>
      <c r="V203" s="237">
        <v>17</v>
      </c>
      <c r="W203" s="237">
        <v>3</v>
      </c>
      <c r="X203" s="237">
        <v>4323</v>
      </c>
      <c r="Y203" s="237">
        <v>823</v>
      </c>
      <c r="Z203" s="237">
        <v>9690</v>
      </c>
      <c r="AA203" s="237">
        <v>88</v>
      </c>
      <c r="AB203" s="237">
        <v>1780</v>
      </c>
      <c r="AC203" s="237">
        <v>710</v>
      </c>
      <c r="AD203" s="237">
        <v>1930</v>
      </c>
      <c r="AE203" s="237">
        <v>555</v>
      </c>
      <c r="AF203" s="237">
        <v>97</v>
      </c>
      <c r="AG203" s="237">
        <v>21</v>
      </c>
      <c r="AH203" s="237">
        <v>4509</v>
      </c>
      <c r="AI203" s="237">
        <v>3234</v>
      </c>
      <c r="AJ203" s="237">
        <v>3201</v>
      </c>
      <c r="AK203" s="237">
        <v>33</v>
      </c>
      <c r="AL203" s="237">
        <v>7636</v>
      </c>
      <c r="AM203" s="237">
        <v>7391</v>
      </c>
      <c r="AN203" s="237">
        <v>245</v>
      </c>
      <c r="AO203" s="237">
        <v>649</v>
      </c>
      <c r="AP203" s="237">
        <v>32</v>
      </c>
      <c r="AQ203" s="237">
        <v>334</v>
      </c>
      <c r="AR203" s="237">
        <v>0</v>
      </c>
      <c r="AS203" s="237">
        <v>283</v>
      </c>
      <c r="AT203" s="237">
        <v>16901</v>
      </c>
      <c r="AU203" s="237">
        <v>3693</v>
      </c>
      <c r="AV203" s="237">
        <v>9041</v>
      </c>
      <c r="AW203" s="237">
        <v>2151</v>
      </c>
      <c r="AX203" s="237">
        <v>2016</v>
      </c>
      <c r="AY203" s="237">
        <v>1257</v>
      </c>
      <c r="AZ203" s="237">
        <v>617</v>
      </c>
      <c r="BA203" s="237">
        <v>640</v>
      </c>
      <c r="BB203" s="237">
        <v>9</v>
      </c>
      <c r="BC203" s="237">
        <v>2</v>
      </c>
      <c r="BD203" s="237">
        <v>7</v>
      </c>
      <c r="BE203" s="237">
        <v>15239</v>
      </c>
      <c r="BF203" s="237">
        <v>13586</v>
      </c>
      <c r="BG203" s="237">
        <v>10585</v>
      </c>
      <c r="BH203" s="237">
        <v>2588</v>
      </c>
      <c r="BI203" s="237">
        <v>1292</v>
      </c>
      <c r="BJ203" s="237">
        <v>1296</v>
      </c>
      <c r="BK203" s="237">
        <v>16331</v>
      </c>
      <c r="BL203" s="237">
        <v>11873</v>
      </c>
      <c r="BM203" s="237">
        <v>2886</v>
      </c>
      <c r="BN203" s="237">
        <v>445</v>
      </c>
      <c r="BO203" s="237">
        <v>1127</v>
      </c>
      <c r="BP203" s="237">
        <v>4472</v>
      </c>
      <c r="BQ203" s="237">
        <v>3687</v>
      </c>
      <c r="BR203" s="237">
        <v>785</v>
      </c>
      <c r="BS203" s="237">
        <v>11379</v>
      </c>
      <c r="BT203" s="237">
        <v>1897</v>
      </c>
      <c r="BU203" s="237">
        <v>466</v>
      </c>
      <c r="BV203" s="237">
        <v>3445</v>
      </c>
      <c r="BW203" s="237">
        <v>3414</v>
      </c>
      <c r="BX203" s="237">
        <v>2157</v>
      </c>
      <c r="BY203" s="237">
        <v>1998</v>
      </c>
      <c r="BZ203" s="237">
        <v>28503</v>
      </c>
      <c r="CA203" s="237">
        <v>3</v>
      </c>
      <c r="CB203" s="237">
        <v>3</v>
      </c>
      <c r="CC203" s="237">
        <v>17532</v>
      </c>
      <c r="CD203" s="237">
        <v>10965</v>
      </c>
      <c r="CE203" s="237">
        <v>54</v>
      </c>
      <c r="CF203" s="237">
        <v>26</v>
      </c>
      <c r="CG203" s="237">
        <v>2</v>
      </c>
      <c r="CH203" s="237">
        <v>26</v>
      </c>
      <c r="CI203" s="237">
        <v>14424</v>
      </c>
      <c r="CJ203" s="237">
        <v>13131</v>
      </c>
      <c r="CK203" s="237">
        <v>516</v>
      </c>
      <c r="CL203" s="237">
        <v>0</v>
      </c>
      <c r="CM203" s="237">
        <v>1285</v>
      </c>
      <c r="CN203" s="237">
        <v>1293</v>
      </c>
      <c r="CO203" s="237">
        <v>0</v>
      </c>
      <c r="CP203" s="237">
        <v>5404</v>
      </c>
      <c r="CQ203" s="237">
        <v>3186</v>
      </c>
      <c r="CR203" s="237">
        <v>3029</v>
      </c>
      <c r="CS203" s="237">
        <v>157</v>
      </c>
      <c r="CT203" s="237">
        <v>44</v>
      </c>
      <c r="CU203" s="237">
        <v>0</v>
      </c>
      <c r="CV203" s="237">
        <v>0</v>
      </c>
      <c r="CW203" s="237">
        <v>0</v>
      </c>
      <c r="CX203" s="237">
        <v>15315</v>
      </c>
      <c r="CY203" s="237">
        <v>8419</v>
      </c>
      <c r="CZ203" s="237">
        <v>3</v>
      </c>
      <c r="DA203" s="237">
        <v>4554</v>
      </c>
      <c r="DB203" s="237">
        <v>198</v>
      </c>
      <c r="DC203" s="237">
        <v>53</v>
      </c>
      <c r="DD203" s="237">
        <v>978</v>
      </c>
      <c r="DE203" s="237">
        <v>1110</v>
      </c>
      <c r="DF203" s="237">
        <v>84</v>
      </c>
      <c r="DG203" s="237">
        <v>7</v>
      </c>
      <c r="DH203" s="237">
        <v>0</v>
      </c>
      <c r="DI203" s="237">
        <v>39</v>
      </c>
      <c r="DJ203" s="237">
        <v>21</v>
      </c>
      <c r="DK203" s="237">
        <v>4</v>
      </c>
      <c r="DL203" s="237">
        <v>9</v>
      </c>
      <c r="DM203" s="237">
        <v>2</v>
      </c>
      <c r="DN203" s="237">
        <v>3</v>
      </c>
      <c r="DO203" s="237">
        <v>0</v>
      </c>
      <c r="DP203" s="237">
        <v>15</v>
      </c>
      <c r="DQ203" s="237">
        <v>15</v>
      </c>
      <c r="DR203" s="237">
        <v>0</v>
      </c>
      <c r="DS203" s="237">
        <v>47</v>
      </c>
      <c r="DT203" s="237">
        <v>26</v>
      </c>
      <c r="DU203" s="237">
        <v>0</v>
      </c>
      <c r="DV203" s="237">
        <v>0</v>
      </c>
      <c r="DW203" s="237">
        <v>21</v>
      </c>
      <c r="DX203" s="237">
        <v>37</v>
      </c>
      <c r="DY203" s="237">
        <v>8156</v>
      </c>
      <c r="DZ203" s="237">
        <v>48</v>
      </c>
      <c r="EA203" s="237">
        <v>5</v>
      </c>
      <c r="EB203" s="237">
        <v>7817</v>
      </c>
      <c r="EC203" s="237">
        <v>286</v>
      </c>
      <c r="ED203" s="237">
        <v>677</v>
      </c>
      <c r="EE203" s="237">
        <v>155</v>
      </c>
      <c r="EF203" s="237">
        <v>71</v>
      </c>
      <c r="EG203" s="237">
        <v>209</v>
      </c>
      <c r="EH203" s="237">
        <v>11</v>
      </c>
      <c r="EI203" s="237">
        <v>231</v>
      </c>
      <c r="EJ203" s="237">
        <v>279</v>
      </c>
      <c r="EK203" s="237">
        <v>0</v>
      </c>
      <c r="EL203" s="104">
        <v>0</v>
      </c>
    </row>
    <row r="204" spans="1:142" s="224" customFormat="1">
      <c r="A204" s="235" t="s">
        <v>538</v>
      </c>
      <c r="B204" s="238" t="s">
        <v>539</v>
      </c>
      <c r="C204" s="245" t="s">
        <v>64</v>
      </c>
      <c r="D204" s="237">
        <v>609</v>
      </c>
      <c r="E204" s="237">
        <v>223</v>
      </c>
      <c r="F204" s="237">
        <v>175</v>
      </c>
      <c r="G204" s="237">
        <v>129</v>
      </c>
      <c r="H204" s="237">
        <v>36</v>
      </c>
      <c r="I204" s="237">
        <v>46</v>
      </c>
      <c r="J204" s="237">
        <v>150</v>
      </c>
      <c r="K204" s="237">
        <v>57</v>
      </c>
      <c r="L204" s="237">
        <v>93</v>
      </c>
      <c r="M204" s="237">
        <v>2503</v>
      </c>
      <c r="N204" s="237">
        <v>2129</v>
      </c>
      <c r="O204" s="237">
        <v>314</v>
      </c>
      <c r="P204" s="237">
        <v>60</v>
      </c>
      <c r="Q204" s="237">
        <v>0</v>
      </c>
      <c r="R204" s="237">
        <v>425</v>
      </c>
      <c r="S204" s="237">
        <v>261</v>
      </c>
      <c r="T204" s="237">
        <v>164</v>
      </c>
      <c r="U204" s="237">
        <v>2486</v>
      </c>
      <c r="V204" s="237">
        <v>162</v>
      </c>
      <c r="W204" s="237">
        <v>84</v>
      </c>
      <c r="X204" s="237">
        <v>2047</v>
      </c>
      <c r="Y204" s="237">
        <v>193</v>
      </c>
      <c r="Z204" s="237">
        <v>6828</v>
      </c>
      <c r="AA204" s="237">
        <v>183</v>
      </c>
      <c r="AB204" s="237">
        <v>2901</v>
      </c>
      <c r="AC204" s="237">
        <v>281</v>
      </c>
      <c r="AD204" s="237">
        <v>1395</v>
      </c>
      <c r="AE204" s="237">
        <v>830</v>
      </c>
      <c r="AF204" s="237">
        <v>165</v>
      </c>
      <c r="AG204" s="237">
        <v>469</v>
      </c>
      <c r="AH204" s="237">
        <v>604</v>
      </c>
      <c r="AI204" s="237">
        <v>1799</v>
      </c>
      <c r="AJ204" s="237">
        <v>1673</v>
      </c>
      <c r="AK204" s="237">
        <v>126</v>
      </c>
      <c r="AL204" s="237">
        <v>1508</v>
      </c>
      <c r="AM204" s="237">
        <v>891</v>
      </c>
      <c r="AN204" s="237">
        <v>617</v>
      </c>
      <c r="AO204" s="237">
        <v>1452</v>
      </c>
      <c r="AP204" s="237">
        <v>296</v>
      </c>
      <c r="AQ204" s="237">
        <v>654</v>
      </c>
      <c r="AR204" s="237">
        <v>148</v>
      </c>
      <c r="AS204" s="237">
        <v>354</v>
      </c>
      <c r="AT204" s="237">
        <v>17187</v>
      </c>
      <c r="AU204" s="237">
        <v>7581</v>
      </c>
      <c r="AV204" s="237">
        <v>5798</v>
      </c>
      <c r="AW204" s="237">
        <v>2210</v>
      </c>
      <c r="AX204" s="237">
        <v>1598</v>
      </c>
      <c r="AY204" s="237">
        <v>2160</v>
      </c>
      <c r="AZ204" s="237">
        <v>1065</v>
      </c>
      <c r="BA204" s="237">
        <v>1095</v>
      </c>
      <c r="BB204" s="237">
        <v>1405</v>
      </c>
      <c r="BC204" s="237">
        <v>162</v>
      </c>
      <c r="BD204" s="237">
        <v>1243</v>
      </c>
      <c r="BE204" s="237">
        <v>3856</v>
      </c>
      <c r="BF204" s="237">
        <v>4182</v>
      </c>
      <c r="BG204" s="237">
        <v>1550</v>
      </c>
      <c r="BH204" s="237">
        <v>2138</v>
      </c>
      <c r="BI204" s="237">
        <v>1066</v>
      </c>
      <c r="BJ204" s="237">
        <v>1072</v>
      </c>
      <c r="BK204" s="237">
        <v>21557</v>
      </c>
      <c r="BL204" s="237">
        <v>16228</v>
      </c>
      <c r="BM204" s="237">
        <v>4494</v>
      </c>
      <c r="BN204" s="237">
        <v>144</v>
      </c>
      <c r="BO204" s="237">
        <v>691</v>
      </c>
      <c r="BP204" s="237">
        <v>3072</v>
      </c>
      <c r="BQ204" s="237">
        <v>2721</v>
      </c>
      <c r="BR204" s="237">
        <v>351</v>
      </c>
      <c r="BS204" s="237">
        <v>3443</v>
      </c>
      <c r="BT204" s="237">
        <v>786</v>
      </c>
      <c r="BU204" s="237">
        <v>200</v>
      </c>
      <c r="BV204" s="237">
        <v>1978</v>
      </c>
      <c r="BW204" s="237">
        <v>472</v>
      </c>
      <c r="BX204" s="237">
        <v>7</v>
      </c>
      <c r="BY204" s="237">
        <v>0</v>
      </c>
      <c r="BZ204" s="237">
        <v>2159</v>
      </c>
      <c r="CA204" s="237">
        <v>338</v>
      </c>
      <c r="CB204" s="237">
        <v>12</v>
      </c>
      <c r="CC204" s="237">
        <v>1532</v>
      </c>
      <c r="CD204" s="237">
        <v>277</v>
      </c>
      <c r="CE204" s="237">
        <v>4021</v>
      </c>
      <c r="CF204" s="237">
        <v>1461</v>
      </c>
      <c r="CG204" s="237">
        <v>333</v>
      </c>
      <c r="CH204" s="237">
        <v>2227</v>
      </c>
      <c r="CI204" s="237">
        <v>146964</v>
      </c>
      <c r="CJ204" s="237">
        <v>146350</v>
      </c>
      <c r="CK204" s="237">
        <v>4929</v>
      </c>
      <c r="CL204" s="237">
        <v>42327</v>
      </c>
      <c r="CM204" s="237">
        <v>3633</v>
      </c>
      <c r="CN204" s="237">
        <v>614</v>
      </c>
      <c r="CO204" s="237">
        <v>898</v>
      </c>
      <c r="CP204" s="237">
        <v>1104</v>
      </c>
      <c r="CQ204" s="237">
        <v>9742</v>
      </c>
      <c r="CR204" s="237">
        <v>7760</v>
      </c>
      <c r="CS204" s="237">
        <v>1982</v>
      </c>
      <c r="CT204" s="237">
        <v>1006</v>
      </c>
      <c r="CU204" s="237">
        <v>3735</v>
      </c>
      <c r="CV204" s="237">
        <v>1630</v>
      </c>
      <c r="CW204" s="237">
        <v>2105</v>
      </c>
      <c r="CX204" s="237">
        <v>15263</v>
      </c>
      <c r="CY204" s="237">
        <v>13751</v>
      </c>
      <c r="CZ204" s="237">
        <v>48</v>
      </c>
      <c r="DA204" s="237">
        <v>113</v>
      </c>
      <c r="DB204" s="237">
        <v>228</v>
      </c>
      <c r="DC204" s="237">
        <v>11</v>
      </c>
      <c r="DD204" s="237">
        <v>883</v>
      </c>
      <c r="DE204" s="237">
        <v>229</v>
      </c>
      <c r="DF204" s="237">
        <v>196</v>
      </c>
      <c r="DG204" s="237">
        <v>0</v>
      </c>
      <c r="DH204" s="237">
        <v>0</v>
      </c>
      <c r="DI204" s="237">
        <v>2755</v>
      </c>
      <c r="DJ204" s="237">
        <v>1285</v>
      </c>
      <c r="DK204" s="237">
        <v>347</v>
      </c>
      <c r="DL204" s="237">
        <v>559</v>
      </c>
      <c r="DM204" s="237">
        <v>165</v>
      </c>
      <c r="DN204" s="237">
        <v>399</v>
      </c>
      <c r="DO204" s="237">
        <v>0</v>
      </c>
      <c r="DP204" s="237">
        <v>4235</v>
      </c>
      <c r="DQ204" s="237">
        <v>2956</v>
      </c>
      <c r="DR204" s="237">
        <v>1279</v>
      </c>
      <c r="DS204" s="237">
        <v>3181</v>
      </c>
      <c r="DT204" s="237">
        <v>2008</v>
      </c>
      <c r="DU204" s="237">
        <v>68</v>
      </c>
      <c r="DV204" s="237">
        <v>687</v>
      </c>
      <c r="DW204" s="237">
        <v>418</v>
      </c>
      <c r="DX204" s="237">
        <v>413</v>
      </c>
      <c r="DY204" s="237">
        <v>4511</v>
      </c>
      <c r="DZ204" s="237">
        <v>206</v>
      </c>
      <c r="EA204" s="237">
        <v>2132</v>
      </c>
      <c r="EB204" s="237">
        <v>208</v>
      </c>
      <c r="EC204" s="237">
        <v>1965</v>
      </c>
      <c r="ED204" s="237">
        <v>5441</v>
      </c>
      <c r="EE204" s="237">
        <v>663</v>
      </c>
      <c r="EF204" s="237">
        <v>1732</v>
      </c>
      <c r="EG204" s="237">
        <v>625</v>
      </c>
      <c r="EH204" s="237">
        <v>1481</v>
      </c>
      <c r="EI204" s="237">
        <v>940</v>
      </c>
      <c r="EJ204" s="237">
        <v>1057</v>
      </c>
      <c r="EK204" s="237">
        <v>0</v>
      </c>
      <c r="EL204" s="104">
        <v>0</v>
      </c>
    </row>
    <row r="205" spans="1:142" s="224" customFormat="1">
      <c r="A205" s="235" t="s">
        <v>540</v>
      </c>
      <c r="B205" s="238" t="s">
        <v>541</v>
      </c>
      <c r="C205" s="245" t="s">
        <v>64</v>
      </c>
      <c r="D205" s="237">
        <v>3983</v>
      </c>
      <c r="E205" s="237">
        <v>1447</v>
      </c>
      <c r="F205" s="237">
        <v>1143</v>
      </c>
      <c r="G205" s="237">
        <v>844</v>
      </c>
      <c r="H205" s="237">
        <v>247</v>
      </c>
      <c r="I205" s="237">
        <v>302</v>
      </c>
      <c r="J205" s="237">
        <v>1264</v>
      </c>
      <c r="K205" s="237">
        <v>474</v>
      </c>
      <c r="L205" s="237">
        <v>790</v>
      </c>
      <c r="M205" s="237">
        <v>33390</v>
      </c>
      <c r="N205" s="237">
        <v>22968</v>
      </c>
      <c r="O205" s="237">
        <v>8010</v>
      </c>
      <c r="P205" s="237">
        <v>2412</v>
      </c>
      <c r="Q205" s="237">
        <v>0</v>
      </c>
      <c r="R205" s="237">
        <v>4813</v>
      </c>
      <c r="S205" s="237">
        <v>3599</v>
      </c>
      <c r="T205" s="237">
        <v>1214</v>
      </c>
      <c r="U205" s="237">
        <v>27191</v>
      </c>
      <c r="V205" s="237">
        <v>4278</v>
      </c>
      <c r="W205" s="237">
        <v>558</v>
      </c>
      <c r="X205" s="237">
        <v>21294</v>
      </c>
      <c r="Y205" s="237">
        <v>1061</v>
      </c>
      <c r="Z205" s="237">
        <v>55886</v>
      </c>
      <c r="AA205" s="237">
        <v>1233</v>
      </c>
      <c r="AB205" s="237">
        <v>16242</v>
      </c>
      <c r="AC205" s="237">
        <v>5013</v>
      </c>
      <c r="AD205" s="237">
        <v>16432</v>
      </c>
      <c r="AE205" s="237">
        <v>3846</v>
      </c>
      <c r="AF205" s="237">
        <v>4262</v>
      </c>
      <c r="AG205" s="237">
        <v>4881</v>
      </c>
      <c r="AH205" s="237">
        <v>3977</v>
      </c>
      <c r="AI205" s="237">
        <v>21038</v>
      </c>
      <c r="AJ205" s="237">
        <v>14614</v>
      </c>
      <c r="AK205" s="237">
        <v>6424</v>
      </c>
      <c r="AL205" s="237">
        <v>17126</v>
      </c>
      <c r="AM205" s="237">
        <v>8581</v>
      </c>
      <c r="AN205" s="237">
        <v>8545</v>
      </c>
      <c r="AO205" s="237">
        <v>13786</v>
      </c>
      <c r="AP205" s="237">
        <v>3877</v>
      </c>
      <c r="AQ205" s="237">
        <v>5963</v>
      </c>
      <c r="AR205" s="237">
        <v>959</v>
      </c>
      <c r="AS205" s="237">
        <v>2987</v>
      </c>
      <c r="AT205" s="237">
        <v>106850</v>
      </c>
      <c r="AU205" s="237">
        <v>21508</v>
      </c>
      <c r="AV205" s="237">
        <v>75326</v>
      </c>
      <c r="AW205" s="237">
        <v>7307</v>
      </c>
      <c r="AX205" s="237">
        <v>2709</v>
      </c>
      <c r="AY205" s="237">
        <v>15468</v>
      </c>
      <c r="AZ205" s="237">
        <v>8137</v>
      </c>
      <c r="BA205" s="237">
        <v>7331</v>
      </c>
      <c r="BB205" s="237">
        <v>6007</v>
      </c>
      <c r="BC205" s="237">
        <v>1737</v>
      </c>
      <c r="BD205" s="237">
        <v>4270</v>
      </c>
      <c r="BE205" s="237">
        <v>26380</v>
      </c>
      <c r="BF205" s="237">
        <v>24940</v>
      </c>
      <c r="BG205" s="237">
        <v>20471</v>
      </c>
      <c r="BH205" s="237">
        <v>18529</v>
      </c>
      <c r="BI205" s="237">
        <v>8564</v>
      </c>
      <c r="BJ205" s="237">
        <v>9965</v>
      </c>
      <c r="BK205" s="237">
        <v>149600</v>
      </c>
      <c r="BL205" s="237">
        <v>110375</v>
      </c>
      <c r="BM205" s="237">
        <v>21656</v>
      </c>
      <c r="BN205" s="237">
        <v>1816</v>
      </c>
      <c r="BO205" s="237">
        <v>15753</v>
      </c>
      <c r="BP205" s="237">
        <v>30252</v>
      </c>
      <c r="BQ205" s="237">
        <v>26857</v>
      </c>
      <c r="BR205" s="237">
        <v>3395</v>
      </c>
      <c r="BS205" s="237">
        <v>63777</v>
      </c>
      <c r="BT205" s="237">
        <v>16170</v>
      </c>
      <c r="BU205" s="237">
        <v>4014</v>
      </c>
      <c r="BV205" s="237">
        <v>33000</v>
      </c>
      <c r="BW205" s="237">
        <v>3488</v>
      </c>
      <c r="BX205" s="237">
        <v>7105</v>
      </c>
      <c r="BY205" s="237">
        <v>1903</v>
      </c>
      <c r="BZ205" s="237">
        <v>15557</v>
      </c>
      <c r="CA205" s="237">
        <v>2744</v>
      </c>
      <c r="CB205" s="237">
        <v>79</v>
      </c>
      <c r="CC205" s="237">
        <v>10852</v>
      </c>
      <c r="CD205" s="237">
        <v>1882</v>
      </c>
      <c r="CE205" s="237">
        <v>17084</v>
      </c>
      <c r="CF205" s="237">
        <v>9932</v>
      </c>
      <c r="CG205" s="237">
        <v>1941</v>
      </c>
      <c r="CH205" s="237">
        <v>5211</v>
      </c>
      <c r="CI205" s="237">
        <v>451713</v>
      </c>
      <c r="CJ205" s="237">
        <v>446226</v>
      </c>
      <c r="CK205" s="237">
        <v>15297</v>
      </c>
      <c r="CL205" s="237">
        <v>131350</v>
      </c>
      <c r="CM205" s="237">
        <v>11272</v>
      </c>
      <c r="CN205" s="237">
        <v>5487</v>
      </c>
      <c r="CO205" s="237">
        <v>7975</v>
      </c>
      <c r="CP205" s="237">
        <v>8971</v>
      </c>
      <c r="CQ205" s="237">
        <v>62219</v>
      </c>
      <c r="CR205" s="237">
        <v>57349</v>
      </c>
      <c r="CS205" s="237">
        <v>4870</v>
      </c>
      <c r="CT205" s="237">
        <v>17191</v>
      </c>
      <c r="CU205" s="237">
        <v>30826</v>
      </c>
      <c r="CV205" s="237">
        <v>11154</v>
      </c>
      <c r="CW205" s="237">
        <v>19672</v>
      </c>
      <c r="CX205" s="237">
        <v>207240</v>
      </c>
      <c r="CY205" s="237">
        <v>199048</v>
      </c>
      <c r="CZ205" s="237">
        <v>32</v>
      </c>
      <c r="DA205" s="237">
        <v>137</v>
      </c>
      <c r="DB205" s="237">
        <v>711</v>
      </c>
      <c r="DC205" s="237">
        <v>75</v>
      </c>
      <c r="DD205" s="237">
        <v>4196</v>
      </c>
      <c r="DE205" s="237">
        <v>3041</v>
      </c>
      <c r="DF205" s="237">
        <v>1382</v>
      </c>
      <c r="DG205" s="237">
        <v>17</v>
      </c>
      <c r="DH205" s="237">
        <v>0</v>
      </c>
      <c r="DI205" s="237">
        <v>31131</v>
      </c>
      <c r="DJ205" s="237">
        <v>18584</v>
      </c>
      <c r="DK205" s="237">
        <v>8038</v>
      </c>
      <c r="DL205" s="237">
        <v>1628</v>
      </c>
      <c r="DM205" s="237">
        <v>1215</v>
      </c>
      <c r="DN205" s="237">
        <v>1666</v>
      </c>
      <c r="DO205" s="237">
        <v>0</v>
      </c>
      <c r="DP205" s="237">
        <v>29658</v>
      </c>
      <c r="DQ205" s="237">
        <v>20946</v>
      </c>
      <c r="DR205" s="237">
        <v>8712</v>
      </c>
      <c r="DS205" s="237">
        <v>19206</v>
      </c>
      <c r="DT205" s="237">
        <v>11254</v>
      </c>
      <c r="DU205" s="237">
        <v>430</v>
      </c>
      <c r="DV205" s="237">
        <v>4447</v>
      </c>
      <c r="DW205" s="237">
        <v>3075</v>
      </c>
      <c r="DX205" s="237">
        <v>915</v>
      </c>
      <c r="DY205" s="237">
        <v>21500</v>
      </c>
      <c r="DZ205" s="237">
        <v>1330</v>
      </c>
      <c r="EA205" s="237">
        <v>10799</v>
      </c>
      <c r="EB205" s="237">
        <v>1984</v>
      </c>
      <c r="EC205" s="237">
        <v>7387</v>
      </c>
      <c r="ED205" s="237">
        <v>37593</v>
      </c>
      <c r="EE205" s="237">
        <v>4721</v>
      </c>
      <c r="EF205" s="237">
        <v>11470</v>
      </c>
      <c r="EG205" s="237">
        <v>4195</v>
      </c>
      <c r="EH205" s="237">
        <v>10968</v>
      </c>
      <c r="EI205" s="237">
        <v>6239</v>
      </c>
      <c r="EJ205" s="237">
        <v>5238</v>
      </c>
      <c r="EK205" s="237">
        <v>0</v>
      </c>
      <c r="EL205" s="104">
        <v>0</v>
      </c>
    </row>
    <row r="206" spans="1:142" s="224" customFormat="1">
      <c r="A206" s="235" t="s">
        <v>542</v>
      </c>
      <c r="B206" s="238" t="s">
        <v>543</v>
      </c>
      <c r="C206" s="245" t="s">
        <v>64</v>
      </c>
      <c r="D206" s="237">
        <v>150</v>
      </c>
      <c r="E206" s="237">
        <v>94</v>
      </c>
      <c r="F206" s="237">
        <v>27</v>
      </c>
      <c r="G206" s="237">
        <v>14</v>
      </c>
      <c r="H206" s="237">
        <v>10</v>
      </c>
      <c r="I206" s="237">
        <v>5</v>
      </c>
      <c r="J206" s="237">
        <v>354</v>
      </c>
      <c r="K206" s="237">
        <v>93</v>
      </c>
      <c r="L206" s="237">
        <v>261</v>
      </c>
      <c r="M206" s="237">
        <v>2161</v>
      </c>
      <c r="N206" s="237">
        <v>2041</v>
      </c>
      <c r="O206" s="237">
        <v>116</v>
      </c>
      <c r="P206" s="237">
        <v>4</v>
      </c>
      <c r="Q206" s="237">
        <v>0</v>
      </c>
      <c r="R206" s="237">
        <v>2408</v>
      </c>
      <c r="S206" s="237">
        <v>2006</v>
      </c>
      <c r="T206" s="237">
        <v>402</v>
      </c>
      <c r="U206" s="237">
        <v>4980</v>
      </c>
      <c r="V206" s="237">
        <v>1975</v>
      </c>
      <c r="W206" s="237">
        <v>363</v>
      </c>
      <c r="X206" s="237">
        <v>2213</v>
      </c>
      <c r="Y206" s="237">
        <v>429</v>
      </c>
      <c r="Z206" s="237">
        <v>12496</v>
      </c>
      <c r="AA206" s="237">
        <v>464</v>
      </c>
      <c r="AB206" s="237">
        <v>4274</v>
      </c>
      <c r="AC206" s="237">
        <v>980</v>
      </c>
      <c r="AD206" s="237">
        <v>2659</v>
      </c>
      <c r="AE206" s="237">
        <v>2707</v>
      </c>
      <c r="AF206" s="237">
        <v>319</v>
      </c>
      <c r="AG206" s="237">
        <v>87</v>
      </c>
      <c r="AH206" s="237">
        <v>1006</v>
      </c>
      <c r="AI206" s="237">
        <v>1911</v>
      </c>
      <c r="AJ206" s="237">
        <v>1885</v>
      </c>
      <c r="AK206" s="237">
        <v>26</v>
      </c>
      <c r="AL206" s="237">
        <v>9599</v>
      </c>
      <c r="AM206" s="237">
        <v>6989</v>
      </c>
      <c r="AN206" s="237">
        <v>2610</v>
      </c>
      <c r="AO206" s="237">
        <v>5933</v>
      </c>
      <c r="AP206" s="237">
        <v>4016</v>
      </c>
      <c r="AQ206" s="237">
        <v>959</v>
      </c>
      <c r="AR206" s="237">
        <v>716</v>
      </c>
      <c r="AS206" s="237">
        <v>242</v>
      </c>
      <c r="AT206" s="237">
        <v>64541</v>
      </c>
      <c r="AU206" s="237">
        <v>3977</v>
      </c>
      <c r="AV206" s="237">
        <v>51386</v>
      </c>
      <c r="AW206" s="237">
        <v>4573</v>
      </c>
      <c r="AX206" s="237">
        <v>4605</v>
      </c>
      <c r="AY206" s="237">
        <v>4745</v>
      </c>
      <c r="AZ206" s="237">
        <v>2927</v>
      </c>
      <c r="BA206" s="237">
        <v>1818</v>
      </c>
      <c r="BB206" s="237">
        <v>4671</v>
      </c>
      <c r="BC206" s="237">
        <v>2700</v>
      </c>
      <c r="BD206" s="237">
        <v>1971</v>
      </c>
      <c r="BE206" s="237">
        <v>29339</v>
      </c>
      <c r="BF206" s="237">
        <v>12745</v>
      </c>
      <c r="BG206" s="237">
        <v>14360</v>
      </c>
      <c r="BH206" s="237">
        <v>11154</v>
      </c>
      <c r="BI206" s="237">
        <v>1903</v>
      </c>
      <c r="BJ206" s="237">
        <v>9251</v>
      </c>
      <c r="BK206" s="237">
        <v>18826</v>
      </c>
      <c r="BL206" s="237">
        <v>9460</v>
      </c>
      <c r="BM206" s="237">
        <v>3599</v>
      </c>
      <c r="BN206" s="237">
        <v>946</v>
      </c>
      <c r="BO206" s="237">
        <v>4821</v>
      </c>
      <c r="BP206" s="237">
        <v>6676</v>
      </c>
      <c r="BQ206" s="237">
        <v>4553</v>
      </c>
      <c r="BR206" s="237">
        <v>2123</v>
      </c>
      <c r="BS206" s="237">
        <v>93956</v>
      </c>
      <c r="BT206" s="237">
        <v>25716</v>
      </c>
      <c r="BU206" s="237">
        <v>6320</v>
      </c>
      <c r="BV206" s="237">
        <v>46659</v>
      </c>
      <c r="BW206" s="237">
        <v>1805</v>
      </c>
      <c r="BX206" s="237">
        <v>13456</v>
      </c>
      <c r="BY206" s="237">
        <v>5722</v>
      </c>
      <c r="BZ206" s="237">
        <v>32146</v>
      </c>
      <c r="CA206" s="237">
        <v>890</v>
      </c>
      <c r="CB206" s="237">
        <v>68</v>
      </c>
      <c r="CC206" s="237">
        <v>30668</v>
      </c>
      <c r="CD206" s="237">
        <v>520</v>
      </c>
      <c r="CE206" s="237">
        <v>16679</v>
      </c>
      <c r="CF206" s="237">
        <v>7807</v>
      </c>
      <c r="CG206" s="237">
        <v>1186</v>
      </c>
      <c r="CH206" s="237">
        <v>7686</v>
      </c>
      <c r="CI206" s="237">
        <v>28347</v>
      </c>
      <c r="CJ206" s="237">
        <v>24375</v>
      </c>
      <c r="CK206" s="237">
        <v>930</v>
      </c>
      <c r="CL206" s="237">
        <v>799</v>
      </c>
      <c r="CM206" s="237">
        <v>1220</v>
      </c>
      <c r="CN206" s="237">
        <v>3972</v>
      </c>
      <c r="CO206" s="237">
        <v>0</v>
      </c>
      <c r="CP206" s="237">
        <v>254</v>
      </c>
      <c r="CQ206" s="237">
        <v>14798</v>
      </c>
      <c r="CR206" s="237">
        <v>13782</v>
      </c>
      <c r="CS206" s="237">
        <v>1016</v>
      </c>
      <c r="CT206" s="237">
        <v>12099</v>
      </c>
      <c r="CU206" s="237">
        <v>4953</v>
      </c>
      <c r="CV206" s="237">
        <v>2967</v>
      </c>
      <c r="CW206" s="237">
        <v>1986</v>
      </c>
      <c r="CX206" s="237">
        <v>24521</v>
      </c>
      <c r="CY206" s="237">
        <v>21514</v>
      </c>
      <c r="CZ206" s="237">
        <v>1629</v>
      </c>
      <c r="DA206" s="237">
        <v>152</v>
      </c>
      <c r="DB206" s="237">
        <v>195</v>
      </c>
      <c r="DC206" s="237">
        <v>66</v>
      </c>
      <c r="DD206" s="237">
        <v>827</v>
      </c>
      <c r="DE206" s="237">
        <v>138</v>
      </c>
      <c r="DF206" s="237">
        <v>0</v>
      </c>
      <c r="DG206" s="237">
        <v>5</v>
      </c>
      <c r="DH206" s="237">
        <v>0</v>
      </c>
      <c r="DI206" s="237">
        <v>44477</v>
      </c>
      <c r="DJ206" s="237">
        <v>27083</v>
      </c>
      <c r="DK206" s="237">
        <v>6164</v>
      </c>
      <c r="DL206" s="237">
        <v>7865</v>
      </c>
      <c r="DM206" s="237">
        <v>2006</v>
      </c>
      <c r="DN206" s="237">
        <v>1359</v>
      </c>
      <c r="DO206" s="237">
        <v>0</v>
      </c>
      <c r="DP206" s="237">
        <v>5645</v>
      </c>
      <c r="DQ206" s="237">
        <v>992</v>
      </c>
      <c r="DR206" s="237">
        <v>4653</v>
      </c>
      <c r="DS206" s="237">
        <v>485</v>
      </c>
      <c r="DT206" s="237">
        <v>394</v>
      </c>
      <c r="DU206" s="237">
        <v>5</v>
      </c>
      <c r="DV206" s="237">
        <v>3</v>
      </c>
      <c r="DW206" s="237">
        <v>83</v>
      </c>
      <c r="DX206" s="237">
        <v>4</v>
      </c>
      <c r="DY206" s="237">
        <v>24552</v>
      </c>
      <c r="DZ206" s="237">
        <v>13286</v>
      </c>
      <c r="EA206" s="237">
        <v>4031</v>
      </c>
      <c r="EB206" s="237">
        <v>463</v>
      </c>
      <c r="EC206" s="237">
        <v>6772</v>
      </c>
      <c r="ED206" s="237">
        <v>385</v>
      </c>
      <c r="EE206" s="237">
        <v>8</v>
      </c>
      <c r="EF206" s="237">
        <v>15</v>
      </c>
      <c r="EG206" s="237">
        <v>3</v>
      </c>
      <c r="EH206" s="237">
        <v>359</v>
      </c>
      <c r="EI206" s="237">
        <v>0</v>
      </c>
      <c r="EJ206" s="237">
        <v>493</v>
      </c>
      <c r="EK206" s="237">
        <v>0</v>
      </c>
      <c r="EL206" s="104">
        <v>0</v>
      </c>
    </row>
    <row r="207" spans="1:142" s="224" customFormat="1">
      <c r="A207" s="235" t="s">
        <v>544</v>
      </c>
      <c r="B207" s="238" t="s">
        <v>545</v>
      </c>
      <c r="C207" s="245" t="s">
        <v>64</v>
      </c>
      <c r="D207" s="237">
        <v>404</v>
      </c>
      <c r="E207" s="237">
        <v>63</v>
      </c>
      <c r="F207" s="237">
        <v>19</v>
      </c>
      <c r="G207" s="237">
        <v>153</v>
      </c>
      <c r="H207" s="237">
        <v>5</v>
      </c>
      <c r="I207" s="237">
        <v>164</v>
      </c>
      <c r="J207" s="237">
        <v>241</v>
      </c>
      <c r="K207" s="237">
        <v>11</v>
      </c>
      <c r="L207" s="237">
        <v>230</v>
      </c>
      <c r="M207" s="237">
        <v>4170</v>
      </c>
      <c r="N207" s="237">
        <v>3597</v>
      </c>
      <c r="O207" s="237">
        <v>489</v>
      </c>
      <c r="P207" s="237">
        <v>84</v>
      </c>
      <c r="Q207" s="237">
        <v>0</v>
      </c>
      <c r="R207" s="237">
        <v>5295</v>
      </c>
      <c r="S207" s="237">
        <v>3016</v>
      </c>
      <c r="T207" s="237">
        <v>2279</v>
      </c>
      <c r="U207" s="237">
        <v>4111</v>
      </c>
      <c r="V207" s="237">
        <v>1344</v>
      </c>
      <c r="W207" s="237">
        <v>1868</v>
      </c>
      <c r="X207" s="237">
        <v>148</v>
      </c>
      <c r="Y207" s="237">
        <v>751</v>
      </c>
      <c r="Z207" s="237">
        <v>436</v>
      </c>
      <c r="AA207" s="237">
        <v>12</v>
      </c>
      <c r="AB207" s="237">
        <v>63</v>
      </c>
      <c r="AC207" s="237">
        <v>23</v>
      </c>
      <c r="AD207" s="237">
        <v>60</v>
      </c>
      <c r="AE207" s="237">
        <v>9</v>
      </c>
      <c r="AF207" s="237">
        <v>11</v>
      </c>
      <c r="AG207" s="237">
        <v>142</v>
      </c>
      <c r="AH207" s="237">
        <v>116</v>
      </c>
      <c r="AI207" s="237">
        <v>64</v>
      </c>
      <c r="AJ207" s="237">
        <v>9</v>
      </c>
      <c r="AK207" s="237">
        <v>55</v>
      </c>
      <c r="AL207" s="237">
        <v>2268</v>
      </c>
      <c r="AM207" s="237">
        <v>1739</v>
      </c>
      <c r="AN207" s="237">
        <v>529</v>
      </c>
      <c r="AO207" s="237">
        <v>1617</v>
      </c>
      <c r="AP207" s="237">
        <v>148</v>
      </c>
      <c r="AQ207" s="237">
        <v>461</v>
      </c>
      <c r="AR207" s="237">
        <v>445</v>
      </c>
      <c r="AS207" s="237">
        <v>563</v>
      </c>
      <c r="AT207" s="237">
        <v>626</v>
      </c>
      <c r="AU207" s="237">
        <v>153</v>
      </c>
      <c r="AV207" s="237">
        <v>142</v>
      </c>
      <c r="AW207" s="237">
        <v>169</v>
      </c>
      <c r="AX207" s="237">
        <v>162</v>
      </c>
      <c r="AY207" s="237">
        <v>387</v>
      </c>
      <c r="AZ207" s="237">
        <v>51</v>
      </c>
      <c r="BA207" s="237">
        <v>336</v>
      </c>
      <c r="BB207" s="237">
        <v>4741</v>
      </c>
      <c r="BC207" s="237">
        <v>1815</v>
      </c>
      <c r="BD207" s="237">
        <v>2926</v>
      </c>
      <c r="BE207" s="237">
        <v>2278</v>
      </c>
      <c r="BF207" s="237">
        <v>2052</v>
      </c>
      <c r="BG207" s="237">
        <v>1409</v>
      </c>
      <c r="BH207" s="237">
        <v>1080</v>
      </c>
      <c r="BI207" s="237">
        <v>410</v>
      </c>
      <c r="BJ207" s="237">
        <v>670</v>
      </c>
      <c r="BK207" s="237">
        <v>1481</v>
      </c>
      <c r="BL207" s="237">
        <v>1004</v>
      </c>
      <c r="BM207" s="237">
        <v>88</v>
      </c>
      <c r="BN207" s="237">
        <v>227</v>
      </c>
      <c r="BO207" s="237">
        <v>162</v>
      </c>
      <c r="BP207" s="237">
        <v>890</v>
      </c>
      <c r="BQ207" s="237">
        <v>436</v>
      </c>
      <c r="BR207" s="237">
        <v>454</v>
      </c>
      <c r="BS207" s="237">
        <v>1640</v>
      </c>
      <c r="BT207" s="237">
        <v>406</v>
      </c>
      <c r="BU207" s="237">
        <v>100</v>
      </c>
      <c r="BV207" s="237">
        <v>740</v>
      </c>
      <c r="BW207" s="237">
        <v>257</v>
      </c>
      <c r="BX207" s="237">
        <v>137</v>
      </c>
      <c r="BY207" s="237">
        <v>49</v>
      </c>
      <c r="BZ207" s="237">
        <v>4958</v>
      </c>
      <c r="CA207" s="237">
        <v>2186</v>
      </c>
      <c r="CB207" s="237">
        <v>563</v>
      </c>
      <c r="CC207" s="237">
        <v>2045</v>
      </c>
      <c r="CD207" s="237">
        <v>164</v>
      </c>
      <c r="CE207" s="237">
        <v>3878</v>
      </c>
      <c r="CF207" s="237">
        <v>1326</v>
      </c>
      <c r="CG207" s="237">
        <v>1681</v>
      </c>
      <c r="CH207" s="237">
        <v>871</v>
      </c>
      <c r="CI207" s="237">
        <v>189</v>
      </c>
      <c r="CJ207" s="237">
        <v>139</v>
      </c>
      <c r="CK207" s="237">
        <v>5</v>
      </c>
      <c r="CL207" s="237">
        <v>40</v>
      </c>
      <c r="CM207" s="237">
        <v>6</v>
      </c>
      <c r="CN207" s="237">
        <v>50</v>
      </c>
      <c r="CO207" s="237">
        <v>0</v>
      </c>
      <c r="CP207" s="237">
        <v>489</v>
      </c>
      <c r="CQ207" s="237">
        <v>5399</v>
      </c>
      <c r="CR207" s="237">
        <v>2418</v>
      </c>
      <c r="CS207" s="237">
        <v>2981</v>
      </c>
      <c r="CT207" s="237">
        <v>6497</v>
      </c>
      <c r="CU207" s="237">
        <v>14771</v>
      </c>
      <c r="CV207" s="237">
        <v>6178</v>
      </c>
      <c r="CW207" s="237">
        <v>8593</v>
      </c>
      <c r="CX207" s="237">
        <v>7693</v>
      </c>
      <c r="CY207" s="237">
        <v>298</v>
      </c>
      <c r="CZ207" s="237">
        <v>5072</v>
      </c>
      <c r="DA207" s="237">
        <v>273</v>
      </c>
      <c r="DB207" s="237">
        <v>55</v>
      </c>
      <c r="DC207" s="237">
        <v>14</v>
      </c>
      <c r="DD207" s="237">
        <v>401</v>
      </c>
      <c r="DE207" s="237">
        <v>1580</v>
      </c>
      <c r="DF207" s="237">
        <v>31</v>
      </c>
      <c r="DG207" s="237">
        <v>2</v>
      </c>
      <c r="DH207" s="237">
        <v>0</v>
      </c>
      <c r="DI207" s="237">
        <v>4275</v>
      </c>
      <c r="DJ207" s="237">
        <v>483</v>
      </c>
      <c r="DK207" s="237">
        <v>123</v>
      </c>
      <c r="DL207" s="237">
        <v>1571</v>
      </c>
      <c r="DM207" s="237">
        <v>33</v>
      </c>
      <c r="DN207" s="237">
        <v>2065</v>
      </c>
      <c r="DO207" s="237">
        <v>0</v>
      </c>
      <c r="DP207" s="237">
        <v>1728</v>
      </c>
      <c r="DQ207" s="237">
        <v>1510</v>
      </c>
      <c r="DR207" s="237">
        <v>218</v>
      </c>
      <c r="DS207" s="237">
        <v>8022</v>
      </c>
      <c r="DT207" s="237">
        <v>6384</v>
      </c>
      <c r="DU207" s="237">
        <v>69</v>
      </c>
      <c r="DV207" s="237">
        <v>1061</v>
      </c>
      <c r="DW207" s="237">
        <v>508</v>
      </c>
      <c r="DX207" s="237">
        <v>164</v>
      </c>
      <c r="DY207" s="237">
        <v>32848</v>
      </c>
      <c r="DZ207" s="237">
        <v>15989</v>
      </c>
      <c r="EA207" s="237">
        <v>1553</v>
      </c>
      <c r="EB207" s="237">
        <v>4694</v>
      </c>
      <c r="EC207" s="237">
        <v>10612</v>
      </c>
      <c r="ED207" s="237">
        <v>16411</v>
      </c>
      <c r="EE207" s="237">
        <v>5876</v>
      </c>
      <c r="EF207" s="237">
        <v>4536</v>
      </c>
      <c r="EG207" s="237">
        <v>1368</v>
      </c>
      <c r="EH207" s="237">
        <v>3124</v>
      </c>
      <c r="EI207" s="237">
        <v>1507</v>
      </c>
      <c r="EJ207" s="237">
        <v>552</v>
      </c>
      <c r="EK207" s="237">
        <v>0</v>
      </c>
      <c r="EL207" s="104">
        <v>0</v>
      </c>
    </row>
    <row r="208" spans="1:142" s="224" customFormat="1">
      <c r="A208" s="235" t="s">
        <v>546</v>
      </c>
      <c r="B208" s="238" t="s">
        <v>547</v>
      </c>
      <c r="C208" s="245" t="s">
        <v>64</v>
      </c>
      <c r="D208" s="237">
        <v>1115</v>
      </c>
      <c r="E208" s="237">
        <v>174</v>
      </c>
      <c r="F208" s="237">
        <v>55</v>
      </c>
      <c r="G208" s="237">
        <v>421</v>
      </c>
      <c r="H208" s="237">
        <v>12</v>
      </c>
      <c r="I208" s="237">
        <v>453</v>
      </c>
      <c r="J208" s="237">
        <v>657</v>
      </c>
      <c r="K208" s="237">
        <v>20</v>
      </c>
      <c r="L208" s="237">
        <v>637</v>
      </c>
      <c r="M208" s="237">
        <v>11682</v>
      </c>
      <c r="N208" s="237">
        <v>10089</v>
      </c>
      <c r="O208" s="237">
        <v>1367</v>
      </c>
      <c r="P208" s="237">
        <v>226</v>
      </c>
      <c r="Q208" s="237">
        <v>0</v>
      </c>
      <c r="R208" s="237">
        <v>14839</v>
      </c>
      <c r="S208" s="237">
        <v>8452</v>
      </c>
      <c r="T208" s="237">
        <v>6387</v>
      </c>
      <c r="U208" s="237">
        <v>11525</v>
      </c>
      <c r="V208" s="237">
        <v>3768</v>
      </c>
      <c r="W208" s="237">
        <v>5234</v>
      </c>
      <c r="X208" s="237">
        <v>409</v>
      </c>
      <c r="Y208" s="237">
        <v>2114</v>
      </c>
      <c r="Z208" s="237">
        <v>1196</v>
      </c>
      <c r="AA208" s="237">
        <v>30</v>
      </c>
      <c r="AB208" s="237">
        <v>173</v>
      </c>
      <c r="AC208" s="237">
        <v>64</v>
      </c>
      <c r="AD208" s="237">
        <v>171</v>
      </c>
      <c r="AE208" s="237">
        <v>17</v>
      </c>
      <c r="AF208" s="237">
        <v>23</v>
      </c>
      <c r="AG208" s="237">
        <v>399</v>
      </c>
      <c r="AH208" s="237">
        <v>319</v>
      </c>
      <c r="AI208" s="237">
        <v>174</v>
      </c>
      <c r="AJ208" s="237">
        <v>23</v>
      </c>
      <c r="AK208" s="237">
        <v>151</v>
      </c>
      <c r="AL208" s="237">
        <v>6350</v>
      </c>
      <c r="AM208" s="237">
        <v>4874</v>
      </c>
      <c r="AN208" s="237">
        <v>1476</v>
      </c>
      <c r="AO208" s="237">
        <v>4517</v>
      </c>
      <c r="AP208" s="237">
        <v>408</v>
      </c>
      <c r="AQ208" s="237">
        <v>1292</v>
      </c>
      <c r="AR208" s="237">
        <v>1245</v>
      </c>
      <c r="AS208" s="237">
        <v>1572</v>
      </c>
      <c r="AT208" s="237">
        <v>1730</v>
      </c>
      <c r="AU208" s="237">
        <v>416</v>
      </c>
      <c r="AV208" s="237">
        <v>396</v>
      </c>
      <c r="AW208" s="237">
        <v>473</v>
      </c>
      <c r="AX208" s="237">
        <v>445</v>
      </c>
      <c r="AY208" s="237">
        <v>1089</v>
      </c>
      <c r="AZ208" s="237">
        <v>144</v>
      </c>
      <c r="BA208" s="237">
        <v>945</v>
      </c>
      <c r="BB208" s="237">
        <v>13284</v>
      </c>
      <c r="BC208" s="237">
        <v>5090</v>
      </c>
      <c r="BD208" s="237">
        <v>8194</v>
      </c>
      <c r="BE208" s="237">
        <v>6367</v>
      </c>
      <c r="BF208" s="237">
        <v>5744</v>
      </c>
      <c r="BG208" s="237">
        <v>3952</v>
      </c>
      <c r="BH208" s="237">
        <v>3035</v>
      </c>
      <c r="BI208" s="237">
        <v>1154</v>
      </c>
      <c r="BJ208" s="237">
        <v>1881</v>
      </c>
      <c r="BK208" s="237">
        <v>4136</v>
      </c>
      <c r="BL208" s="237">
        <v>2813</v>
      </c>
      <c r="BM208" s="237">
        <v>250</v>
      </c>
      <c r="BN208" s="237">
        <v>627</v>
      </c>
      <c r="BO208" s="237">
        <v>446</v>
      </c>
      <c r="BP208" s="237">
        <v>2493</v>
      </c>
      <c r="BQ208" s="237">
        <v>1220</v>
      </c>
      <c r="BR208" s="237">
        <v>1273</v>
      </c>
      <c r="BS208" s="237">
        <v>4607</v>
      </c>
      <c r="BT208" s="237">
        <v>1144</v>
      </c>
      <c r="BU208" s="237">
        <v>278</v>
      </c>
      <c r="BV208" s="237">
        <v>2077</v>
      </c>
      <c r="BW208" s="237">
        <v>723</v>
      </c>
      <c r="BX208" s="237">
        <v>385</v>
      </c>
      <c r="BY208" s="237">
        <v>150</v>
      </c>
      <c r="BZ208" s="237">
        <v>13891</v>
      </c>
      <c r="CA208" s="237">
        <v>6124</v>
      </c>
      <c r="CB208" s="237">
        <v>1575</v>
      </c>
      <c r="CC208" s="237">
        <v>5732</v>
      </c>
      <c r="CD208" s="237">
        <v>460</v>
      </c>
      <c r="CE208" s="237">
        <v>12854</v>
      </c>
      <c r="CF208" s="237">
        <v>4280</v>
      </c>
      <c r="CG208" s="237">
        <v>5573</v>
      </c>
      <c r="CH208" s="237">
        <v>3001</v>
      </c>
      <c r="CI208" s="237">
        <v>543</v>
      </c>
      <c r="CJ208" s="237">
        <v>387</v>
      </c>
      <c r="CK208" s="237">
        <v>13</v>
      </c>
      <c r="CL208" s="237">
        <v>112</v>
      </c>
      <c r="CM208" s="237">
        <v>17</v>
      </c>
      <c r="CN208" s="237">
        <v>156</v>
      </c>
      <c r="CO208" s="237">
        <v>0</v>
      </c>
      <c r="CP208" s="237">
        <v>1390</v>
      </c>
      <c r="CQ208" s="237">
        <v>15161</v>
      </c>
      <c r="CR208" s="237">
        <v>6783</v>
      </c>
      <c r="CS208" s="237">
        <v>8378</v>
      </c>
      <c r="CT208" s="237">
        <v>16445</v>
      </c>
      <c r="CU208" s="237">
        <v>41427</v>
      </c>
      <c r="CV208" s="237">
        <v>17323</v>
      </c>
      <c r="CW208" s="237">
        <v>24104</v>
      </c>
      <c r="CX208" s="237">
        <v>21734</v>
      </c>
      <c r="CY208" s="237">
        <v>846</v>
      </c>
      <c r="CZ208" s="237">
        <v>14220</v>
      </c>
      <c r="DA208" s="237">
        <v>767</v>
      </c>
      <c r="DB208" s="237">
        <v>153</v>
      </c>
      <c r="DC208" s="237">
        <v>45</v>
      </c>
      <c r="DD208" s="237">
        <v>1122</v>
      </c>
      <c r="DE208" s="237">
        <v>4581</v>
      </c>
      <c r="DF208" s="237">
        <v>87</v>
      </c>
      <c r="DG208" s="237">
        <v>7</v>
      </c>
      <c r="DH208" s="237">
        <v>0</v>
      </c>
      <c r="DI208" s="237">
        <v>11980</v>
      </c>
      <c r="DJ208" s="237">
        <v>1371</v>
      </c>
      <c r="DK208" s="237">
        <v>345</v>
      </c>
      <c r="DL208" s="237">
        <v>4399</v>
      </c>
      <c r="DM208" s="237">
        <v>87</v>
      </c>
      <c r="DN208" s="237">
        <v>5778</v>
      </c>
      <c r="DO208" s="237">
        <v>0</v>
      </c>
      <c r="DP208" s="237">
        <v>4812</v>
      </c>
      <c r="DQ208" s="237">
        <v>4222</v>
      </c>
      <c r="DR208" s="237">
        <v>590</v>
      </c>
      <c r="DS208" s="237">
        <v>22350</v>
      </c>
      <c r="DT208" s="237">
        <v>17882</v>
      </c>
      <c r="DU208" s="237">
        <v>192</v>
      </c>
      <c r="DV208" s="237">
        <v>2989</v>
      </c>
      <c r="DW208" s="237">
        <v>1287</v>
      </c>
      <c r="DX208" s="237">
        <v>463</v>
      </c>
      <c r="DY208" s="237">
        <v>90275</v>
      </c>
      <c r="DZ208" s="237">
        <v>42992</v>
      </c>
      <c r="EA208" s="237">
        <v>4355</v>
      </c>
      <c r="EB208" s="237">
        <v>13153</v>
      </c>
      <c r="EC208" s="237">
        <v>29775</v>
      </c>
      <c r="ED208" s="237">
        <v>46009</v>
      </c>
      <c r="EE208" s="237">
        <v>16478</v>
      </c>
      <c r="EF208" s="237">
        <v>12713</v>
      </c>
      <c r="EG208" s="237">
        <v>3837</v>
      </c>
      <c r="EH208" s="237">
        <v>8762</v>
      </c>
      <c r="EI208" s="237">
        <v>4219</v>
      </c>
      <c r="EJ208" s="237">
        <v>1627</v>
      </c>
      <c r="EK208" s="237">
        <v>0</v>
      </c>
      <c r="EL208" s="104">
        <v>0</v>
      </c>
    </row>
    <row r="209" spans="1:142" s="224" customFormat="1">
      <c r="A209" s="235" t="s">
        <v>548</v>
      </c>
      <c r="B209" s="238" t="s">
        <v>549</v>
      </c>
      <c r="C209" s="245" t="s">
        <v>64</v>
      </c>
      <c r="D209" s="237">
        <v>980</v>
      </c>
      <c r="E209" s="237">
        <v>7</v>
      </c>
      <c r="F209" s="237">
        <v>19</v>
      </c>
      <c r="G209" s="237">
        <v>944</v>
      </c>
      <c r="H209" s="237">
        <v>10</v>
      </c>
      <c r="I209" s="237">
        <v>0</v>
      </c>
      <c r="J209" s="237">
        <v>0</v>
      </c>
      <c r="K209" s="237">
        <v>0</v>
      </c>
      <c r="L209" s="237">
        <v>0</v>
      </c>
      <c r="M209" s="237">
        <v>1814</v>
      </c>
      <c r="N209" s="237">
        <v>971</v>
      </c>
      <c r="O209" s="237">
        <v>843</v>
      </c>
      <c r="P209" s="237">
        <v>0</v>
      </c>
      <c r="Q209" s="237">
        <v>0</v>
      </c>
      <c r="R209" s="237">
        <v>60</v>
      </c>
      <c r="S209" s="237">
        <v>55</v>
      </c>
      <c r="T209" s="237">
        <v>5</v>
      </c>
      <c r="U209" s="237">
        <v>21</v>
      </c>
      <c r="V209" s="237">
        <v>0</v>
      </c>
      <c r="W209" s="237">
        <v>0</v>
      </c>
      <c r="X209" s="237">
        <v>20</v>
      </c>
      <c r="Y209" s="237">
        <v>1</v>
      </c>
      <c r="Z209" s="237">
        <v>4968</v>
      </c>
      <c r="AA209" s="237">
        <v>28</v>
      </c>
      <c r="AB209" s="237">
        <v>190</v>
      </c>
      <c r="AC209" s="237">
        <v>222</v>
      </c>
      <c r="AD209" s="237">
        <v>603</v>
      </c>
      <c r="AE209" s="237">
        <v>626</v>
      </c>
      <c r="AF209" s="237">
        <v>368</v>
      </c>
      <c r="AG209" s="237">
        <v>1406</v>
      </c>
      <c r="AH209" s="237">
        <v>1525</v>
      </c>
      <c r="AI209" s="237">
        <v>12</v>
      </c>
      <c r="AJ209" s="237">
        <v>12</v>
      </c>
      <c r="AK209" s="237">
        <v>0</v>
      </c>
      <c r="AL209" s="237">
        <v>12373</v>
      </c>
      <c r="AM209" s="237">
        <v>10793</v>
      </c>
      <c r="AN209" s="237">
        <v>1580</v>
      </c>
      <c r="AO209" s="237">
        <v>690</v>
      </c>
      <c r="AP209" s="237">
        <v>288</v>
      </c>
      <c r="AQ209" s="237">
        <v>50</v>
      </c>
      <c r="AR209" s="237">
        <v>81</v>
      </c>
      <c r="AS209" s="237">
        <v>271</v>
      </c>
      <c r="AT209" s="237">
        <v>2533</v>
      </c>
      <c r="AU209" s="237">
        <v>854</v>
      </c>
      <c r="AV209" s="237">
        <v>1641</v>
      </c>
      <c r="AW209" s="237">
        <v>19</v>
      </c>
      <c r="AX209" s="237">
        <v>19</v>
      </c>
      <c r="AY209" s="237">
        <v>1021</v>
      </c>
      <c r="AZ209" s="237">
        <v>878</v>
      </c>
      <c r="BA209" s="237">
        <v>143</v>
      </c>
      <c r="BB209" s="237">
        <v>3722</v>
      </c>
      <c r="BC209" s="237">
        <v>0</v>
      </c>
      <c r="BD209" s="237">
        <v>3722</v>
      </c>
      <c r="BE209" s="237">
        <v>40821</v>
      </c>
      <c r="BF209" s="237">
        <v>60935</v>
      </c>
      <c r="BG209" s="237">
        <v>13538</v>
      </c>
      <c r="BH209" s="237">
        <v>11619</v>
      </c>
      <c r="BI209" s="237">
        <v>2698</v>
      </c>
      <c r="BJ209" s="237">
        <v>8921</v>
      </c>
      <c r="BK209" s="237">
        <v>42155</v>
      </c>
      <c r="BL209" s="237">
        <v>9998</v>
      </c>
      <c r="BM209" s="237">
        <v>15765</v>
      </c>
      <c r="BN209" s="237">
        <v>12947</v>
      </c>
      <c r="BO209" s="237">
        <v>3445</v>
      </c>
      <c r="BP209" s="237">
        <v>16990</v>
      </c>
      <c r="BQ209" s="237">
        <v>12196</v>
      </c>
      <c r="BR209" s="237">
        <v>4794</v>
      </c>
      <c r="BS209" s="237">
        <v>28215</v>
      </c>
      <c r="BT209" s="237">
        <v>2597</v>
      </c>
      <c r="BU209" s="237">
        <v>496</v>
      </c>
      <c r="BV209" s="237">
        <v>4819</v>
      </c>
      <c r="BW209" s="237">
        <v>17428</v>
      </c>
      <c r="BX209" s="237">
        <v>2875</v>
      </c>
      <c r="BY209" s="237">
        <v>0</v>
      </c>
      <c r="BZ209" s="237">
        <v>4122</v>
      </c>
      <c r="CA209" s="237">
        <v>1109</v>
      </c>
      <c r="CB209" s="237">
        <v>0</v>
      </c>
      <c r="CC209" s="237">
        <v>2598</v>
      </c>
      <c r="CD209" s="237">
        <v>415</v>
      </c>
      <c r="CE209" s="237">
        <v>267</v>
      </c>
      <c r="CF209" s="237">
        <v>0</v>
      </c>
      <c r="CG209" s="237">
        <v>0</v>
      </c>
      <c r="CH209" s="237">
        <v>267</v>
      </c>
      <c r="CI209" s="237">
        <v>2628</v>
      </c>
      <c r="CJ209" s="237">
        <v>2491</v>
      </c>
      <c r="CK209" s="237">
        <v>87</v>
      </c>
      <c r="CL209" s="237">
        <v>75</v>
      </c>
      <c r="CM209" s="237">
        <v>114</v>
      </c>
      <c r="CN209" s="237">
        <v>137</v>
      </c>
      <c r="CO209" s="237">
        <v>0</v>
      </c>
      <c r="CP209" s="237">
        <v>222</v>
      </c>
      <c r="CQ209" s="237">
        <v>4262</v>
      </c>
      <c r="CR209" s="237">
        <v>3148</v>
      </c>
      <c r="CS209" s="237">
        <v>1114</v>
      </c>
      <c r="CT209" s="237">
        <v>540</v>
      </c>
      <c r="CU209" s="237">
        <v>237</v>
      </c>
      <c r="CV209" s="237">
        <v>237</v>
      </c>
      <c r="CW209" s="237">
        <v>0</v>
      </c>
      <c r="CX209" s="237">
        <v>1861</v>
      </c>
      <c r="CY209" s="237">
        <v>644</v>
      </c>
      <c r="CZ209" s="237">
        <v>911</v>
      </c>
      <c r="DA209" s="237">
        <v>88</v>
      </c>
      <c r="DB209" s="237">
        <v>138</v>
      </c>
      <c r="DC209" s="237">
        <v>2</v>
      </c>
      <c r="DD209" s="237">
        <v>63</v>
      </c>
      <c r="DE209" s="237">
        <v>15</v>
      </c>
      <c r="DF209" s="237">
        <v>0</v>
      </c>
      <c r="DG209" s="237">
        <v>12</v>
      </c>
      <c r="DH209" s="237">
        <v>0</v>
      </c>
      <c r="DI209" s="237">
        <v>3933</v>
      </c>
      <c r="DJ209" s="237">
        <v>2363</v>
      </c>
      <c r="DK209" s="237">
        <v>536</v>
      </c>
      <c r="DL209" s="237">
        <v>298</v>
      </c>
      <c r="DM209" s="237">
        <v>42</v>
      </c>
      <c r="DN209" s="237">
        <v>694</v>
      </c>
      <c r="DO209" s="237">
        <v>0</v>
      </c>
      <c r="DP209" s="237">
        <v>41708</v>
      </c>
      <c r="DQ209" s="237">
        <v>3770</v>
      </c>
      <c r="DR209" s="237">
        <v>37938</v>
      </c>
      <c r="DS209" s="237">
        <v>181199</v>
      </c>
      <c r="DT209" s="237">
        <v>177994</v>
      </c>
      <c r="DU209" s="237">
        <v>2551</v>
      </c>
      <c r="DV209" s="237">
        <v>0</v>
      </c>
      <c r="DW209" s="237">
        <v>654</v>
      </c>
      <c r="DX209" s="237">
        <v>57</v>
      </c>
      <c r="DY209" s="237">
        <v>95564</v>
      </c>
      <c r="DZ209" s="237">
        <v>94732</v>
      </c>
      <c r="EA209" s="237">
        <v>294</v>
      </c>
      <c r="EB209" s="237">
        <v>0</v>
      </c>
      <c r="EC209" s="237">
        <v>538</v>
      </c>
      <c r="ED209" s="237">
        <v>1345</v>
      </c>
      <c r="EE209" s="237">
        <v>2</v>
      </c>
      <c r="EF209" s="237">
        <v>91</v>
      </c>
      <c r="EG209" s="237">
        <v>73</v>
      </c>
      <c r="EH209" s="237">
        <v>1106</v>
      </c>
      <c r="EI209" s="237">
        <v>73</v>
      </c>
      <c r="EJ209" s="237">
        <v>1</v>
      </c>
      <c r="EK209" s="237">
        <v>0</v>
      </c>
      <c r="EL209" s="104">
        <v>0</v>
      </c>
    </row>
    <row r="210" spans="1:142" s="224" customFormat="1">
      <c r="A210" s="235" t="s">
        <v>550</v>
      </c>
      <c r="B210" s="238" t="s">
        <v>551</v>
      </c>
      <c r="C210" s="245" t="s">
        <v>64</v>
      </c>
      <c r="D210" s="237">
        <v>165</v>
      </c>
      <c r="E210" s="237">
        <v>15</v>
      </c>
      <c r="F210" s="237">
        <v>5</v>
      </c>
      <c r="G210" s="237">
        <v>133</v>
      </c>
      <c r="H210" s="237">
        <v>10</v>
      </c>
      <c r="I210" s="237">
        <v>2</v>
      </c>
      <c r="J210" s="237">
        <v>287</v>
      </c>
      <c r="K210" s="237">
        <v>75</v>
      </c>
      <c r="L210" s="237">
        <v>212</v>
      </c>
      <c r="M210" s="237">
        <v>42886</v>
      </c>
      <c r="N210" s="237">
        <v>33240</v>
      </c>
      <c r="O210" s="237">
        <v>9470</v>
      </c>
      <c r="P210" s="237">
        <v>176</v>
      </c>
      <c r="Q210" s="237">
        <v>0</v>
      </c>
      <c r="R210" s="237">
        <v>620</v>
      </c>
      <c r="S210" s="237">
        <v>563</v>
      </c>
      <c r="T210" s="237">
        <v>57</v>
      </c>
      <c r="U210" s="237">
        <v>10342</v>
      </c>
      <c r="V210" s="237">
        <v>46</v>
      </c>
      <c r="W210" s="237">
        <v>0</v>
      </c>
      <c r="X210" s="237">
        <v>10270</v>
      </c>
      <c r="Y210" s="237">
        <v>26</v>
      </c>
      <c r="Z210" s="237">
        <v>43381</v>
      </c>
      <c r="AA210" s="237">
        <v>1168</v>
      </c>
      <c r="AB210" s="237">
        <v>7239</v>
      </c>
      <c r="AC210" s="237">
        <v>4063</v>
      </c>
      <c r="AD210" s="237">
        <v>11010</v>
      </c>
      <c r="AE210" s="237">
        <v>4706</v>
      </c>
      <c r="AF210" s="237">
        <v>2690</v>
      </c>
      <c r="AG210" s="237">
        <v>4465</v>
      </c>
      <c r="AH210" s="237">
        <v>8040</v>
      </c>
      <c r="AI210" s="237">
        <v>8945</v>
      </c>
      <c r="AJ210" s="237">
        <v>8692</v>
      </c>
      <c r="AK210" s="237">
        <v>253</v>
      </c>
      <c r="AL210" s="237">
        <v>4677</v>
      </c>
      <c r="AM210" s="237">
        <v>1913</v>
      </c>
      <c r="AN210" s="237">
        <v>2764</v>
      </c>
      <c r="AO210" s="237">
        <v>2851</v>
      </c>
      <c r="AP210" s="237">
        <v>1160</v>
      </c>
      <c r="AQ210" s="237">
        <v>776</v>
      </c>
      <c r="AR210" s="237">
        <v>730</v>
      </c>
      <c r="AS210" s="237">
        <v>185</v>
      </c>
      <c r="AT210" s="237">
        <v>16730</v>
      </c>
      <c r="AU210" s="237">
        <v>4082</v>
      </c>
      <c r="AV210" s="237">
        <v>8590</v>
      </c>
      <c r="AW210" s="237">
        <v>2029</v>
      </c>
      <c r="AX210" s="237">
        <v>2029</v>
      </c>
      <c r="AY210" s="237">
        <v>2323</v>
      </c>
      <c r="AZ210" s="237">
        <v>1488</v>
      </c>
      <c r="BA210" s="237">
        <v>835</v>
      </c>
      <c r="BB210" s="237">
        <v>678</v>
      </c>
      <c r="BC210" s="237">
        <v>284</v>
      </c>
      <c r="BD210" s="237">
        <v>394</v>
      </c>
      <c r="BE210" s="237">
        <v>6700</v>
      </c>
      <c r="BF210" s="237">
        <v>12540</v>
      </c>
      <c r="BG210" s="237">
        <v>13023</v>
      </c>
      <c r="BH210" s="237">
        <v>41721</v>
      </c>
      <c r="BI210" s="237">
        <v>25168</v>
      </c>
      <c r="BJ210" s="237">
        <v>16553</v>
      </c>
      <c r="BK210" s="237">
        <v>56546</v>
      </c>
      <c r="BL210" s="237">
        <v>29483</v>
      </c>
      <c r="BM210" s="237">
        <v>8318</v>
      </c>
      <c r="BN210" s="237">
        <v>14747</v>
      </c>
      <c r="BO210" s="237">
        <v>3998</v>
      </c>
      <c r="BP210" s="237">
        <v>29997</v>
      </c>
      <c r="BQ210" s="237">
        <v>20740</v>
      </c>
      <c r="BR210" s="237">
        <v>9257</v>
      </c>
      <c r="BS210" s="237">
        <v>37927</v>
      </c>
      <c r="BT210" s="237">
        <v>13335</v>
      </c>
      <c r="BU210" s="237">
        <v>1967</v>
      </c>
      <c r="BV210" s="237">
        <v>19851</v>
      </c>
      <c r="BW210" s="237">
        <v>1809</v>
      </c>
      <c r="BX210" s="237">
        <v>965</v>
      </c>
      <c r="BY210" s="237">
        <v>357</v>
      </c>
      <c r="BZ210" s="237">
        <v>16175</v>
      </c>
      <c r="CA210" s="237">
        <v>496</v>
      </c>
      <c r="CB210" s="237">
        <v>464</v>
      </c>
      <c r="CC210" s="237">
        <v>14991</v>
      </c>
      <c r="CD210" s="237">
        <v>224</v>
      </c>
      <c r="CE210" s="237">
        <v>2686</v>
      </c>
      <c r="CF210" s="237">
        <v>1461</v>
      </c>
      <c r="CG210" s="237">
        <v>192</v>
      </c>
      <c r="CH210" s="237">
        <v>1033</v>
      </c>
      <c r="CI210" s="237">
        <v>14079</v>
      </c>
      <c r="CJ210" s="237">
        <v>7942</v>
      </c>
      <c r="CK210" s="237">
        <v>298</v>
      </c>
      <c r="CL210" s="237">
        <v>2560</v>
      </c>
      <c r="CM210" s="237">
        <v>391</v>
      </c>
      <c r="CN210" s="237">
        <v>6137</v>
      </c>
      <c r="CO210" s="237">
        <v>0</v>
      </c>
      <c r="CP210" s="237">
        <v>4379</v>
      </c>
      <c r="CQ210" s="237">
        <v>5470</v>
      </c>
      <c r="CR210" s="237">
        <v>5386</v>
      </c>
      <c r="CS210" s="237">
        <v>84</v>
      </c>
      <c r="CT210" s="237">
        <v>189</v>
      </c>
      <c r="CU210" s="237">
        <v>2</v>
      </c>
      <c r="CV210" s="237">
        <v>0</v>
      </c>
      <c r="CW210" s="237">
        <v>2</v>
      </c>
      <c r="CX210" s="237">
        <v>811</v>
      </c>
      <c r="CY210" s="237">
        <v>306</v>
      </c>
      <c r="CZ210" s="237">
        <v>185</v>
      </c>
      <c r="DA210" s="237">
        <v>17</v>
      </c>
      <c r="DB210" s="237">
        <v>3</v>
      </c>
      <c r="DC210" s="237">
        <v>2</v>
      </c>
      <c r="DD210" s="237">
        <v>293</v>
      </c>
      <c r="DE210" s="237">
        <v>0</v>
      </c>
      <c r="DF210" s="237">
        <v>0</v>
      </c>
      <c r="DG210" s="237">
        <v>0</v>
      </c>
      <c r="DH210" s="237">
        <v>5</v>
      </c>
      <c r="DI210" s="237">
        <v>20737</v>
      </c>
      <c r="DJ210" s="237">
        <v>11546</v>
      </c>
      <c r="DK210" s="237">
        <v>5417</v>
      </c>
      <c r="DL210" s="237">
        <v>1991</v>
      </c>
      <c r="DM210" s="237">
        <v>1067</v>
      </c>
      <c r="DN210" s="237">
        <v>716</v>
      </c>
      <c r="DO210" s="237">
        <v>0</v>
      </c>
      <c r="DP210" s="237">
        <v>20196</v>
      </c>
      <c r="DQ210" s="237">
        <v>2482</v>
      </c>
      <c r="DR210" s="237">
        <v>17714</v>
      </c>
      <c r="DS210" s="237">
        <v>39551</v>
      </c>
      <c r="DT210" s="237">
        <v>38400</v>
      </c>
      <c r="DU210" s="237">
        <v>418</v>
      </c>
      <c r="DV210" s="237">
        <v>100</v>
      </c>
      <c r="DW210" s="237">
        <v>633</v>
      </c>
      <c r="DX210" s="237">
        <v>28</v>
      </c>
      <c r="DY210" s="237">
        <v>33905</v>
      </c>
      <c r="DZ210" s="237">
        <v>25340</v>
      </c>
      <c r="EA210" s="237">
        <v>1714</v>
      </c>
      <c r="EB210" s="237">
        <v>189</v>
      </c>
      <c r="EC210" s="237">
        <v>6662</v>
      </c>
      <c r="ED210" s="237">
        <v>1075</v>
      </c>
      <c r="EE210" s="237">
        <v>543</v>
      </c>
      <c r="EF210" s="237">
        <v>0</v>
      </c>
      <c r="EG210" s="237">
        <v>144</v>
      </c>
      <c r="EH210" s="237">
        <v>302</v>
      </c>
      <c r="EI210" s="237">
        <v>86</v>
      </c>
      <c r="EJ210" s="237">
        <v>31</v>
      </c>
      <c r="EK210" s="237">
        <v>0</v>
      </c>
      <c r="EL210" s="104">
        <v>0</v>
      </c>
    </row>
    <row r="211" spans="1:142" s="224" customFormat="1">
      <c r="A211" s="235" t="s">
        <v>552</v>
      </c>
      <c r="B211" s="238" t="s">
        <v>553</v>
      </c>
      <c r="C211" s="245" t="s">
        <v>64</v>
      </c>
      <c r="D211" s="237">
        <v>1</v>
      </c>
      <c r="E211" s="237">
        <v>0</v>
      </c>
      <c r="F211" s="237">
        <v>0</v>
      </c>
      <c r="G211" s="237">
        <v>1</v>
      </c>
      <c r="H211" s="237">
        <v>0</v>
      </c>
      <c r="I211" s="237">
        <v>0</v>
      </c>
      <c r="J211" s="237">
        <v>106</v>
      </c>
      <c r="K211" s="237">
        <v>0</v>
      </c>
      <c r="L211" s="237">
        <v>106</v>
      </c>
      <c r="M211" s="237">
        <v>5713</v>
      </c>
      <c r="N211" s="237">
        <v>2225</v>
      </c>
      <c r="O211" s="237">
        <v>3179</v>
      </c>
      <c r="P211" s="237">
        <v>309</v>
      </c>
      <c r="Q211" s="237">
        <v>0</v>
      </c>
      <c r="R211" s="237">
        <v>10655</v>
      </c>
      <c r="S211" s="237">
        <v>8730</v>
      </c>
      <c r="T211" s="237">
        <v>1925</v>
      </c>
      <c r="U211" s="237">
        <v>525</v>
      </c>
      <c r="V211" s="237">
        <v>0</v>
      </c>
      <c r="W211" s="237">
        <v>0</v>
      </c>
      <c r="X211" s="237">
        <v>525</v>
      </c>
      <c r="Y211" s="237">
        <v>0</v>
      </c>
      <c r="Z211" s="237">
        <v>94582</v>
      </c>
      <c r="AA211" s="237">
        <v>1230</v>
      </c>
      <c r="AB211" s="237">
        <v>9418</v>
      </c>
      <c r="AC211" s="237">
        <v>9221</v>
      </c>
      <c r="AD211" s="237">
        <v>24998</v>
      </c>
      <c r="AE211" s="237">
        <v>17144</v>
      </c>
      <c r="AF211" s="237">
        <v>5945</v>
      </c>
      <c r="AG211" s="237">
        <v>16382</v>
      </c>
      <c r="AH211" s="237">
        <v>10244</v>
      </c>
      <c r="AI211" s="237">
        <v>2779</v>
      </c>
      <c r="AJ211" s="237">
        <v>2779</v>
      </c>
      <c r="AK211" s="237">
        <v>0</v>
      </c>
      <c r="AL211" s="237">
        <v>635</v>
      </c>
      <c r="AM211" s="237">
        <v>0</v>
      </c>
      <c r="AN211" s="237">
        <v>635</v>
      </c>
      <c r="AO211" s="237">
        <v>3227</v>
      </c>
      <c r="AP211" s="237">
        <v>1668</v>
      </c>
      <c r="AQ211" s="237">
        <v>683</v>
      </c>
      <c r="AR211" s="237">
        <v>0</v>
      </c>
      <c r="AS211" s="237">
        <v>876</v>
      </c>
      <c r="AT211" s="237">
        <v>1962</v>
      </c>
      <c r="AU211" s="237">
        <v>65</v>
      </c>
      <c r="AV211" s="237">
        <v>1897</v>
      </c>
      <c r="AW211" s="237">
        <v>0</v>
      </c>
      <c r="AX211" s="237">
        <v>0</v>
      </c>
      <c r="AY211" s="237">
        <v>1377</v>
      </c>
      <c r="AZ211" s="237">
        <v>1377</v>
      </c>
      <c r="BA211" s="237">
        <v>0</v>
      </c>
      <c r="BB211" s="237">
        <v>397</v>
      </c>
      <c r="BC211" s="237">
        <v>0</v>
      </c>
      <c r="BD211" s="237">
        <v>397</v>
      </c>
      <c r="BE211" s="237">
        <v>2473</v>
      </c>
      <c r="BF211" s="237">
        <v>2508</v>
      </c>
      <c r="BG211" s="237">
        <v>1833</v>
      </c>
      <c r="BH211" s="237">
        <v>228</v>
      </c>
      <c r="BI211" s="237">
        <v>86</v>
      </c>
      <c r="BJ211" s="237">
        <v>142</v>
      </c>
      <c r="BK211" s="237">
        <v>11826</v>
      </c>
      <c r="BL211" s="237">
        <v>6699</v>
      </c>
      <c r="BM211" s="237">
        <v>798</v>
      </c>
      <c r="BN211" s="237">
        <v>46</v>
      </c>
      <c r="BO211" s="237">
        <v>4283</v>
      </c>
      <c r="BP211" s="237">
        <v>1071</v>
      </c>
      <c r="BQ211" s="237">
        <v>975</v>
      </c>
      <c r="BR211" s="237">
        <v>96</v>
      </c>
      <c r="BS211" s="237">
        <v>37905</v>
      </c>
      <c r="BT211" s="237">
        <v>11170</v>
      </c>
      <c r="BU211" s="237">
        <v>2745</v>
      </c>
      <c r="BV211" s="237">
        <v>20264</v>
      </c>
      <c r="BW211" s="237">
        <v>2443</v>
      </c>
      <c r="BX211" s="237">
        <v>1283</v>
      </c>
      <c r="BY211" s="237">
        <v>1283</v>
      </c>
      <c r="BZ211" s="237">
        <v>4106</v>
      </c>
      <c r="CA211" s="237">
        <v>0</v>
      </c>
      <c r="CB211" s="237">
        <v>0</v>
      </c>
      <c r="CC211" s="237">
        <v>4089</v>
      </c>
      <c r="CD211" s="237">
        <v>17</v>
      </c>
      <c r="CE211" s="237">
        <v>98</v>
      </c>
      <c r="CF211" s="237">
        <v>0</v>
      </c>
      <c r="CG211" s="237">
        <v>0</v>
      </c>
      <c r="CH211" s="237">
        <v>98</v>
      </c>
      <c r="CI211" s="237">
        <v>9012</v>
      </c>
      <c r="CJ211" s="237">
        <v>745</v>
      </c>
      <c r="CK211" s="237">
        <v>25</v>
      </c>
      <c r="CL211" s="237">
        <v>215</v>
      </c>
      <c r="CM211" s="237">
        <v>32</v>
      </c>
      <c r="CN211" s="237">
        <v>8267</v>
      </c>
      <c r="CO211" s="237">
        <v>0</v>
      </c>
      <c r="CP211" s="237">
        <v>0</v>
      </c>
      <c r="CQ211" s="237">
        <v>112966</v>
      </c>
      <c r="CR211" s="237">
        <v>6534</v>
      </c>
      <c r="CS211" s="237">
        <v>106432</v>
      </c>
      <c r="CT211" s="237">
        <v>39</v>
      </c>
      <c r="CU211" s="237">
        <v>0</v>
      </c>
      <c r="CV211" s="237">
        <v>0</v>
      </c>
      <c r="CW211" s="237">
        <v>0</v>
      </c>
      <c r="CX211" s="237">
        <v>24865</v>
      </c>
      <c r="CY211" s="237">
        <v>3724</v>
      </c>
      <c r="CZ211" s="237">
        <v>0</v>
      </c>
      <c r="DA211" s="237">
        <v>579</v>
      </c>
      <c r="DB211" s="237">
        <v>1981</v>
      </c>
      <c r="DC211" s="237">
        <v>0</v>
      </c>
      <c r="DD211" s="237">
        <v>286</v>
      </c>
      <c r="DE211" s="237">
        <v>18295</v>
      </c>
      <c r="DF211" s="237">
        <v>0</v>
      </c>
      <c r="DG211" s="237">
        <v>55</v>
      </c>
      <c r="DH211" s="237">
        <v>0</v>
      </c>
      <c r="DI211" s="237">
        <v>13795</v>
      </c>
      <c r="DJ211" s="237">
        <v>9283</v>
      </c>
      <c r="DK211" s="237">
        <v>3856</v>
      </c>
      <c r="DL211" s="237">
        <v>0</v>
      </c>
      <c r="DM211" s="237">
        <v>613</v>
      </c>
      <c r="DN211" s="237">
        <v>43</v>
      </c>
      <c r="DO211" s="237">
        <v>0</v>
      </c>
      <c r="DP211" s="237">
        <v>417</v>
      </c>
      <c r="DQ211" s="237">
        <v>417</v>
      </c>
      <c r="DR211" s="237">
        <v>0</v>
      </c>
      <c r="DS211" s="237">
        <v>1999</v>
      </c>
      <c r="DT211" s="237">
        <v>1989</v>
      </c>
      <c r="DU211" s="237">
        <v>6</v>
      </c>
      <c r="DV211" s="237">
        <v>0</v>
      </c>
      <c r="DW211" s="237">
        <v>4</v>
      </c>
      <c r="DX211" s="237">
        <v>0</v>
      </c>
      <c r="DY211" s="237">
        <v>4410</v>
      </c>
      <c r="DZ211" s="237">
        <v>0</v>
      </c>
      <c r="EA211" s="237">
        <v>0</v>
      </c>
      <c r="EB211" s="237">
        <v>0</v>
      </c>
      <c r="EC211" s="237">
        <v>4410</v>
      </c>
      <c r="ED211" s="237">
        <v>1563</v>
      </c>
      <c r="EE211" s="237">
        <v>1222</v>
      </c>
      <c r="EF211" s="237">
        <v>10</v>
      </c>
      <c r="EG211" s="237">
        <v>0</v>
      </c>
      <c r="EH211" s="237">
        <v>331</v>
      </c>
      <c r="EI211" s="237">
        <v>0</v>
      </c>
      <c r="EJ211" s="237">
        <v>113</v>
      </c>
      <c r="EK211" s="237">
        <v>0</v>
      </c>
      <c r="EL211" s="104">
        <v>0</v>
      </c>
    </row>
    <row r="212" spans="1:142" s="224" customFormat="1">
      <c r="A212" s="235" t="s">
        <v>554</v>
      </c>
      <c r="B212" s="238" t="s">
        <v>555</v>
      </c>
      <c r="C212" s="245" t="s">
        <v>64</v>
      </c>
      <c r="D212" s="237">
        <v>0</v>
      </c>
      <c r="E212" s="237">
        <v>0</v>
      </c>
      <c r="F212" s="237">
        <v>0</v>
      </c>
      <c r="G212" s="237">
        <v>0</v>
      </c>
      <c r="H212" s="237">
        <v>0</v>
      </c>
      <c r="I212" s="237">
        <v>0</v>
      </c>
      <c r="J212" s="237">
        <v>70</v>
      </c>
      <c r="K212" s="237">
        <v>55</v>
      </c>
      <c r="L212" s="237">
        <v>15</v>
      </c>
      <c r="M212" s="237">
        <v>1104</v>
      </c>
      <c r="N212" s="237">
        <v>1009</v>
      </c>
      <c r="O212" s="237">
        <v>85</v>
      </c>
      <c r="P212" s="237">
        <v>10</v>
      </c>
      <c r="Q212" s="237">
        <v>0</v>
      </c>
      <c r="R212" s="237">
        <v>125</v>
      </c>
      <c r="S212" s="237">
        <v>103</v>
      </c>
      <c r="T212" s="237">
        <v>22</v>
      </c>
      <c r="U212" s="237">
        <v>11240</v>
      </c>
      <c r="V212" s="237">
        <v>103</v>
      </c>
      <c r="W212" s="237">
        <v>1</v>
      </c>
      <c r="X212" s="237">
        <v>11069</v>
      </c>
      <c r="Y212" s="237">
        <v>67</v>
      </c>
      <c r="Z212" s="237">
        <v>10172</v>
      </c>
      <c r="AA212" s="237">
        <v>149</v>
      </c>
      <c r="AB212" s="237">
        <v>3725</v>
      </c>
      <c r="AC212" s="237">
        <v>448</v>
      </c>
      <c r="AD212" s="237">
        <v>3378</v>
      </c>
      <c r="AE212" s="237">
        <v>167</v>
      </c>
      <c r="AF212" s="237">
        <v>441</v>
      </c>
      <c r="AG212" s="237">
        <v>448</v>
      </c>
      <c r="AH212" s="237">
        <v>1416</v>
      </c>
      <c r="AI212" s="237">
        <v>2492</v>
      </c>
      <c r="AJ212" s="237">
        <v>2463</v>
      </c>
      <c r="AK212" s="237">
        <v>29</v>
      </c>
      <c r="AL212" s="237">
        <v>346</v>
      </c>
      <c r="AM212" s="237">
        <v>169</v>
      </c>
      <c r="AN212" s="237">
        <v>177</v>
      </c>
      <c r="AO212" s="237">
        <v>2084</v>
      </c>
      <c r="AP212" s="237">
        <v>278</v>
      </c>
      <c r="AQ212" s="237">
        <v>1298</v>
      </c>
      <c r="AR212" s="237">
        <v>108</v>
      </c>
      <c r="AS212" s="237">
        <v>400</v>
      </c>
      <c r="AT212" s="237">
        <v>9405</v>
      </c>
      <c r="AU212" s="237">
        <v>1988</v>
      </c>
      <c r="AV212" s="237">
        <v>5245</v>
      </c>
      <c r="AW212" s="237">
        <v>1993</v>
      </c>
      <c r="AX212" s="237">
        <v>179</v>
      </c>
      <c r="AY212" s="237">
        <v>1166</v>
      </c>
      <c r="AZ212" s="237">
        <v>860</v>
      </c>
      <c r="BA212" s="237">
        <v>306</v>
      </c>
      <c r="BB212" s="237">
        <v>22</v>
      </c>
      <c r="BC212" s="237">
        <v>3</v>
      </c>
      <c r="BD212" s="237">
        <v>19</v>
      </c>
      <c r="BE212" s="237">
        <v>249</v>
      </c>
      <c r="BF212" s="237">
        <v>49</v>
      </c>
      <c r="BG212" s="237">
        <v>22</v>
      </c>
      <c r="BH212" s="237">
        <v>626</v>
      </c>
      <c r="BI212" s="237">
        <v>318</v>
      </c>
      <c r="BJ212" s="237">
        <v>308</v>
      </c>
      <c r="BK212" s="237">
        <v>192</v>
      </c>
      <c r="BL212" s="237">
        <v>99</v>
      </c>
      <c r="BM212" s="237">
        <v>21</v>
      </c>
      <c r="BN212" s="237">
        <v>0</v>
      </c>
      <c r="BO212" s="237">
        <v>72</v>
      </c>
      <c r="BP212" s="237">
        <v>42</v>
      </c>
      <c r="BQ212" s="237">
        <v>29</v>
      </c>
      <c r="BR212" s="237">
        <v>13</v>
      </c>
      <c r="BS212" s="237">
        <v>1320</v>
      </c>
      <c r="BT212" s="237">
        <v>321</v>
      </c>
      <c r="BU212" s="237">
        <v>56</v>
      </c>
      <c r="BV212" s="237">
        <v>753</v>
      </c>
      <c r="BW212" s="237">
        <v>190</v>
      </c>
      <c r="BX212" s="237">
        <v>0</v>
      </c>
      <c r="BY212" s="237">
        <v>0</v>
      </c>
      <c r="BZ212" s="237">
        <v>152</v>
      </c>
      <c r="CA212" s="237">
        <v>143</v>
      </c>
      <c r="CB212" s="237">
        <v>0</v>
      </c>
      <c r="CC212" s="237">
        <v>6</v>
      </c>
      <c r="CD212" s="237">
        <v>3</v>
      </c>
      <c r="CE212" s="237">
        <v>0</v>
      </c>
      <c r="CF212" s="237">
        <v>0</v>
      </c>
      <c r="CG212" s="237">
        <v>0</v>
      </c>
      <c r="CH212" s="237">
        <v>0</v>
      </c>
      <c r="CI212" s="237">
        <v>322915</v>
      </c>
      <c r="CJ212" s="237">
        <v>322042</v>
      </c>
      <c r="CK212" s="237">
        <v>0</v>
      </c>
      <c r="CL212" s="237">
        <v>312890</v>
      </c>
      <c r="CM212" s="237">
        <v>0</v>
      </c>
      <c r="CN212" s="237">
        <v>873</v>
      </c>
      <c r="CO212" s="237">
        <v>0</v>
      </c>
      <c r="CP212" s="237">
        <v>198</v>
      </c>
      <c r="CQ212" s="237">
        <v>1046</v>
      </c>
      <c r="CR212" s="237">
        <v>1045</v>
      </c>
      <c r="CS212" s="237">
        <v>1</v>
      </c>
      <c r="CT212" s="237">
        <v>0</v>
      </c>
      <c r="CU212" s="237">
        <v>0</v>
      </c>
      <c r="CV212" s="237">
        <v>0</v>
      </c>
      <c r="CW212" s="237">
        <v>0</v>
      </c>
      <c r="CX212" s="237">
        <v>8</v>
      </c>
      <c r="CY212" s="237">
        <v>8</v>
      </c>
      <c r="CZ212" s="237">
        <v>0</v>
      </c>
      <c r="DA212" s="237">
        <v>0</v>
      </c>
      <c r="DB212" s="237">
        <v>0</v>
      </c>
      <c r="DC212" s="237">
        <v>0</v>
      </c>
      <c r="DD212" s="237">
        <v>0</v>
      </c>
      <c r="DE212" s="237">
        <v>0</v>
      </c>
      <c r="DF212" s="237">
        <v>0</v>
      </c>
      <c r="DG212" s="237">
        <v>0</v>
      </c>
      <c r="DH212" s="237">
        <v>0</v>
      </c>
      <c r="DI212" s="237">
        <v>32</v>
      </c>
      <c r="DJ212" s="237">
        <v>28</v>
      </c>
      <c r="DK212" s="237">
        <v>3</v>
      </c>
      <c r="DL212" s="237">
        <v>0</v>
      </c>
      <c r="DM212" s="237">
        <v>1</v>
      </c>
      <c r="DN212" s="237">
        <v>0</v>
      </c>
      <c r="DO212" s="237">
        <v>0</v>
      </c>
      <c r="DP212" s="237">
        <v>412</v>
      </c>
      <c r="DQ212" s="237">
        <v>318</v>
      </c>
      <c r="DR212" s="237">
        <v>94</v>
      </c>
      <c r="DS212" s="237">
        <v>149</v>
      </c>
      <c r="DT212" s="237">
        <v>149</v>
      </c>
      <c r="DU212" s="237">
        <v>0</v>
      </c>
      <c r="DV212" s="237">
        <v>0</v>
      </c>
      <c r="DW212" s="237">
        <v>0</v>
      </c>
      <c r="DX212" s="237">
        <v>0</v>
      </c>
      <c r="DY212" s="237">
        <v>0</v>
      </c>
      <c r="DZ212" s="237">
        <v>0</v>
      </c>
      <c r="EA212" s="237">
        <v>0</v>
      </c>
      <c r="EB212" s="237">
        <v>0</v>
      </c>
      <c r="EC212" s="237">
        <v>0</v>
      </c>
      <c r="ED212" s="237">
        <v>21</v>
      </c>
      <c r="EE212" s="237">
        <v>21</v>
      </c>
      <c r="EF212" s="237">
        <v>0</v>
      </c>
      <c r="EG212" s="237">
        <v>0</v>
      </c>
      <c r="EH212" s="237">
        <v>0</v>
      </c>
      <c r="EI212" s="237">
        <v>0</v>
      </c>
      <c r="EJ212" s="237">
        <v>208</v>
      </c>
      <c r="EK212" s="237">
        <v>0</v>
      </c>
      <c r="EL212" s="104">
        <v>0</v>
      </c>
    </row>
    <row r="213" spans="1:142" s="224" customFormat="1">
      <c r="A213" s="235" t="s">
        <v>556</v>
      </c>
      <c r="B213" s="238" t="s">
        <v>557</v>
      </c>
      <c r="C213" s="245" t="s">
        <v>64</v>
      </c>
      <c r="D213" s="237">
        <v>6</v>
      </c>
      <c r="E213" s="237">
        <v>1</v>
      </c>
      <c r="F213" s="237">
        <v>1</v>
      </c>
      <c r="G213" s="237">
        <v>4</v>
      </c>
      <c r="H213" s="237">
        <v>0</v>
      </c>
      <c r="I213" s="237">
        <v>0</v>
      </c>
      <c r="J213" s="237">
        <v>4</v>
      </c>
      <c r="K213" s="237">
        <v>1</v>
      </c>
      <c r="L213" s="237">
        <v>3</v>
      </c>
      <c r="M213" s="237">
        <v>969</v>
      </c>
      <c r="N213" s="237">
        <v>836</v>
      </c>
      <c r="O213" s="237">
        <v>130</v>
      </c>
      <c r="P213" s="237">
        <v>3</v>
      </c>
      <c r="Q213" s="237">
        <v>0</v>
      </c>
      <c r="R213" s="237">
        <v>125</v>
      </c>
      <c r="S213" s="237">
        <v>81</v>
      </c>
      <c r="T213" s="237">
        <v>44</v>
      </c>
      <c r="U213" s="237">
        <v>88</v>
      </c>
      <c r="V213" s="237">
        <v>25</v>
      </c>
      <c r="W213" s="237">
        <v>43</v>
      </c>
      <c r="X213" s="237">
        <v>19</v>
      </c>
      <c r="Y213" s="237">
        <v>1</v>
      </c>
      <c r="Z213" s="237">
        <v>315</v>
      </c>
      <c r="AA213" s="237">
        <v>40</v>
      </c>
      <c r="AB213" s="237">
        <v>157</v>
      </c>
      <c r="AC213" s="237">
        <v>7</v>
      </c>
      <c r="AD213" s="237">
        <v>18</v>
      </c>
      <c r="AE213" s="237">
        <v>4</v>
      </c>
      <c r="AF213" s="237">
        <v>14</v>
      </c>
      <c r="AG213" s="237">
        <v>48</v>
      </c>
      <c r="AH213" s="237">
        <v>27</v>
      </c>
      <c r="AI213" s="237">
        <v>5</v>
      </c>
      <c r="AJ213" s="237">
        <v>4</v>
      </c>
      <c r="AK213" s="237">
        <v>1</v>
      </c>
      <c r="AL213" s="237">
        <v>180</v>
      </c>
      <c r="AM213" s="237">
        <v>25</v>
      </c>
      <c r="AN213" s="237">
        <v>155</v>
      </c>
      <c r="AO213" s="237">
        <v>46</v>
      </c>
      <c r="AP213" s="237">
        <v>34</v>
      </c>
      <c r="AQ213" s="237">
        <v>3</v>
      </c>
      <c r="AR213" s="237">
        <v>8</v>
      </c>
      <c r="AS213" s="237">
        <v>1</v>
      </c>
      <c r="AT213" s="237">
        <v>39</v>
      </c>
      <c r="AU213" s="237">
        <v>25</v>
      </c>
      <c r="AV213" s="237">
        <v>12</v>
      </c>
      <c r="AW213" s="237">
        <v>1</v>
      </c>
      <c r="AX213" s="237">
        <v>1</v>
      </c>
      <c r="AY213" s="237">
        <v>35</v>
      </c>
      <c r="AZ213" s="237">
        <v>34</v>
      </c>
      <c r="BA213" s="237">
        <v>1</v>
      </c>
      <c r="BB213" s="237">
        <v>32</v>
      </c>
      <c r="BC213" s="237">
        <v>29</v>
      </c>
      <c r="BD213" s="237">
        <v>3</v>
      </c>
      <c r="BE213" s="237">
        <v>637</v>
      </c>
      <c r="BF213" s="237">
        <v>2124</v>
      </c>
      <c r="BG213" s="237">
        <v>106</v>
      </c>
      <c r="BH213" s="237">
        <v>3770</v>
      </c>
      <c r="BI213" s="237">
        <v>1434</v>
      </c>
      <c r="BJ213" s="237">
        <v>2336</v>
      </c>
      <c r="BK213" s="237">
        <v>2334</v>
      </c>
      <c r="BL213" s="237">
        <v>99</v>
      </c>
      <c r="BM213" s="237">
        <v>1410</v>
      </c>
      <c r="BN213" s="237">
        <v>821</v>
      </c>
      <c r="BO213" s="237">
        <v>4</v>
      </c>
      <c r="BP213" s="237">
        <v>21297</v>
      </c>
      <c r="BQ213" s="237">
        <v>19718</v>
      </c>
      <c r="BR213" s="237">
        <v>1579</v>
      </c>
      <c r="BS213" s="237">
        <v>962</v>
      </c>
      <c r="BT213" s="237">
        <v>104</v>
      </c>
      <c r="BU213" s="237">
        <v>26</v>
      </c>
      <c r="BV213" s="237">
        <v>190</v>
      </c>
      <c r="BW213" s="237">
        <v>4</v>
      </c>
      <c r="BX213" s="237">
        <v>638</v>
      </c>
      <c r="BY213" s="237">
        <v>12</v>
      </c>
      <c r="BZ213" s="237">
        <v>2825</v>
      </c>
      <c r="CA213" s="237">
        <v>2219</v>
      </c>
      <c r="CB213" s="237">
        <v>0</v>
      </c>
      <c r="CC213" s="237">
        <v>331</v>
      </c>
      <c r="CD213" s="237">
        <v>275</v>
      </c>
      <c r="CE213" s="237">
        <v>470</v>
      </c>
      <c r="CF213" s="237">
        <v>225</v>
      </c>
      <c r="CG213" s="237">
        <v>29</v>
      </c>
      <c r="CH213" s="237">
        <v>216</v>
      </c>
      <c r="CI213" s="237">
        <v>5049</v>
      </c>
      <c r="CJ213" s="237">
        <v>4596</v>
      </c>
      <c r="CK213" s="237">
        <v>155</v>
      </c>
      <c r="CL213" s="237">
        <v>1328</v>
      </c>
      <c r="CM213" s="237">
        <v>203</v>
      </c>
      <c r="CN213" s="237">
        <v>453</v>
      </c>
      <c r="CO213" s="237">
        <v>0</v>
      </c>
      <c r="CP213" s="237">
        <v>2</v>
      </c>
      <c r="CQ213" s="237">
        <v>5698</v>
      </c>
      <c r="CR213" s="237">
        <v>2785</v>
      </c>
      <c r="CS213" s="237">
        <v>2913</v>
      </c>
      <c r="CT213" s="237">
        <v>4683</v>
      </c>
      <c r="CU213" s="237">
        <v>55</v>
      </c>
      <c r="CV213" s="237">
        <v>55</v>
      </c>
      <c r="CW213" s="237">
        <v>0</v>
      </c>
      <c r="CX213" s="237">
        <v>1698</v>
      </c>
      <c r="CY213" s="237">
        <v>1133</v>
      </c>
      <c r="CZ213" s="237">
        <v>42</v>
      </c>
      <c r="DA213" s="237">
        <v>1</v>
      </c>
      <c r="DB213" s="237">
        <v>52</v>
      </c>
      <c r="DC213" s="237">
        <v>5</v>
      </c>
      <c r="DD213" s="237">
        <v>41</v>
      </c>
      <c r="DE213" s="237">
        <v>385</v>
      </c>
      <c r="DF213" s="237">
        <v>0</v>
      </c>
      <c r="DG213" s="237">
        <v>2</v>
      </c>
      <c r="DH213" s="237">
        <v>39</v>
      </c>
      <c r="DI213" s="237">
        <v>572666</v>
      </c>
      <c r="DJ213" s="237">
        <v>562866</v>
      </c>
      <c r="DK213" s="237">
        <v>1899</v>
      </c>
      <c r="DL213" s="237">
        <v>1000</v>
      </c>
      <c r="DM213" s="237">
        <v>5677</v>
      </c>
      <c r="DN213" s="237">
        <v>1224</v>
      </c>
      <c r="DO213" s="237">
        <v>0</v>
      </c>
      <c r="DP213" s="237">
        <v>985</v>
      </c>
      <c r="DQ213" s="237">
        <v>244</v>
      </c>
      <c r="DR213" s="237">
        <v>741</v>
      </c>
      <c r="DS213" s="237">
        <v>3562</v>
      </c>
      <c r="DT213" s="237">
        <v>3383</v>
      </c>
      <c r="DU213" s="237">
        <v>112</v>
      </c>
      <c r="DV213" s="237">
        <v>52</v>
      </c>
      <c r="DW213" s="237">
        <v>15</v>
      </c>
      <c r="DX213" s="237">
        <v>202</v>
      </c>
      <c r="DY213" s="237">
        <v>164542</v>
      </c>
      <c r="DZ213" s="237">
        <v>163739</v>
      </c>
      <c r="EA213" s="237">
        <v>391</v>
      </c>
      <c r="EB213" s="237">
        <v>1</v>
      </c>
      <c r="EC213" s="237">
        <v>411</v>
      </c>
      <c r="ED213" s="237">
        <v>1741</v>
      </c>
      <c r="EE213" s="237">
        <v>316</v>
      </c>
      <c r="EF213" s="237">
        <v>44</v>
      </c>
      <c r="EG213" s="237">
        <v>633</v>
      </c>
      <c r="EH213" s="237">
        <v>93</v>
      </c>
      <c r="EI213" s="237">
        <v>655</v>
      </c>
      <c r="EJ213" s="237">
        <v>104</v>
      </c>
      <c r="EK213" s="237">
        <v>0</v>
      </c>
      <c r="EL213" s="104">
        <v>0</v>
      </c>
    </row>
    <row r="214" spans="1:142" s="224" customFormat="1">
      <c r="A214" s="235" t="s">
        <v>558</v>
      </c>
      <c r="B214" s="238" t="s">
        <v>559</v>
      </c>
      <c r="C214" s="245" t="s">
        <v>64</v>
      </c>
      <c r="D214" s="237">
        <v>10</v>
      </c>
      <c r="E214" s="237">
        <v>1</v>
      </c>
      <c r="F214" s="237">
        <v>0</v>
      </c>
      <c r="G214" s="237">
        <v>3</v>
      </c>
      <c r="H214" s="237">
        <v>0</v>
      </c>
      <c r="I214" s="237">
        <v>6</v>
      </c>
      <c r="J214" s="237">
        <v>5</v>
      </c>
      <c r="K214" s="237">
        <v>1</v>
      </c>
      <c r="L214" s="237">
        <v>4</v>
      </c>
      <c r="M214" s="237">
        <v>1254</v>
      </c>
      <c r="N214" s="237">
        <v>582</v>
      </c>
      <c r="O214" s="237">
        <v>662</v>
      </c>
      <c r="P214" s="237">
        <v>10</v>
      </c>
      <c r="Q214" s="237">
        <v>0</v>
      </c>
      <c r="R214" s="237">
        <v>472</v>
      </c>
      <c r="S214" s="237">
        <v>169</v>
      </c>
      <c r="T214" s="237">
        <v>303</v>
      </c>
      <c r="U214" s="237">
        <v>652</v>
      </c>
      <c r="V214" s="237">
        <v>101</v>
      </c>
      <c r="W214" s="237">
        <v>482</v>
      </c>
      <c r="X214" s="237">
        <v>33</v>
      </c>
      <c r="Y214" s="237">
        <v>36</v>
      </c>
      <c r="Z214" s="237">
        <v>901</v>
      </c>
      <c r="AA214" s="237">
        <v>3</v>
      </c>
      <c r="AB214" s="237">
        <v>15</v>
      </c>
      <c r="AC214" s="237">
        <v>9</v>
      </c>
      <c r="AD214" s="237">
        <v>19</v>
      </c>
      <c r="AE214" s="237">
        <v>18</v>
      </c>
      <c r="AF214" s="237">
        <v>9</v>
      </c>
      <c r="AG214" s="237">
        <v>756</v>
      </c>
      <c r="AH214" s="237">
        <v>72</v>
      </c>
      <c r="AI214" s="237">
        <v>25</v>
      </c>
      <c r="AJ214" s="237">
        <v>21</v>
      </c>
      <c r="AK214" s="237">
        <v>4</v>
      </c>
      <c r="AL214" s="237">
        <v>1083</v>
      </c>
      <c r="AM214" s="237">
        <v>601</v>
      </c>
      <c r="AN214" s="237">
        <v>482</v>
      </c>
      <c r="AO214" s="237">
        <v>90</v>
      </c>
      <c r="AP214" s="237">
        <v>18</v>
      </c>
      <c r="AQ214" s="237">
        <v>36</v>
      </c>
      <c r="AR214" s="237">
        <v>15</v>
      </c>
      <c r="AS214" s="237">
        <v>21</v>
      </c>
      <c r="AT214" s="237">
        <v>20</v>
      </c>
      <c r="AU214" s="237">
        <v>1</v>
      </c>
      <c r="AV214" s="237">
        <v>12</v>
      </c>
      <c r="AW214" s="237">
        <v>6</v>
      </c>
      <c r="AX214" s="237">
        <v>1</v>
      </c>
      <c r="AY214" s="237">
        <v>34</v>
      </c>
      <c r="AZ214" s="237">
        <v>10</v>
      </c>
      <c r="BA214" s="237">
        <v>24</v>
      </c>
      <c r="BB214" s="237">
        <v>257</v>
      </c>
      <c r="BC214" s="237">
        <v>169</v>
      </c>
      <c r="BD214" s="237">
        <v>88</v>
      </c>
      <c r="BE214" s="237">
        <v>1423</v>
      </c>
      <c r="BF214" s="237">
        <v>1251</v>
      </c>
      <c r="BG214" s="237">
        <v>600</v>
      </c>
      <c r="BH214" s="237">
        <v>157</v>
      </c>
      <c r="BI214" s="237">
        <v>73</v>
      </c>
      <c r="BJ214" s="237">
        <v>84</v>
      </c>
      <c r="BK214" s="237">
        <v>255</v>
      </c>
      <c r="BL214" s="237">
        <v>115</v>
      </c>
      <c r="BM214" s="237">
        <v>49</v>
      </c>
      <c r="BN214" s="237">
        <v>42</v>
      </c>
      <c r="BO214" s="237">
        <v>49</v>
      </c>
      <c r="BP214" s="237">
        <v>209</v>
      </c>
      <c r="BQ214" s="237">
        <v>121</v>
      </c>
      <c r="BR214" s="237">
        <v>88</v>
      </c>
      <c r="BS214" s="237">
        <v>425</v>
      </c>
      <c r="BT214" s="237">
        <v>76</v>
      </c>
      <c r="BU214" s="237">
        <v>19</v>
      </c>
      <c r="BV214" s="237">
        <v>143</v>
      </c>
      <c r="BW214" s="237">
        <v>1</v>
      </c>
      <c r="BX214" s="237">
        <v>186</v>
      </c>
      <c r="BY214" s="237">
        <v>17</v>
      </c>
      <c r="BZ214" s="237">
        <v>2436</v>
      </c>
      <c r="CA214" s="237">
        <v>1144</v>
      </c>
      <c r="CB214" s="237">
        <v>60</v>
      </c>
      <c r="CC214" s="237">
        <v>1090</v>
      </c>
      <c r="CD214" s="237">
        <v>142</v>
      </c>
      <c r="CE214" s="237">
        <v>2608</v>
      </c>
      <c r="CF214" s="237">
        <v>324</v>
      </c>
      <c r="CG214" s="237">
        <v>608</v>
      </c>
      <c r="CH214" s="237">
        <v>1676</v>
      </c>
      <c r="CI214" s="237">
        <v>115</v>
      </c>
      <c r="CJ214" s="237">
        <v>77</v>
      </c>
      <c r="CK214" s="237">
        <v>3</v>
      </c>
      <c r="CL214" s="237">
        <v>23</v>
      </c>
      <c r="CM214" s="237">
        <v>3</v>
      </c>
      <c r="CN214" s="237">
        <v>38</v>
      </c>
      <c r="CO214" s="237">
        <v>0</v>
      </c>
      <c r="CP214" s="237">
        <v>139</v>
      </c>
      <c r="CQ214" s="237">
        <v>13183</v>
      </c>
      <c r="CR214" s="237">
        <v>6808</v>
      </c>
      <c r="CS214" s="237">
        <v>6375</v>
      </c>
      <c r="CT214" s="237">
        <v>2174</v>
      </c>
      <c r="CU214" s="237">
        <v>1011</v>
      </c>
      <c r="CV214" s="237">
        <v>722</v>
      </c>
      <c r="CW214" s="237">
        <v>289</v>
      </c>
      <c r="CX214" s="237">
        <v>1553</v>
      </c>
      <c r="CY214" s="237">
        <v>139</v>
      </c>
      <c r="CZ214" s="237">
        <v>649</v>
      </c>
      <c r="DA214" s="237">
        <v>136</v>
      </c>
      <c r="DB214" s="237">
        <v>78</v>
      </c>
      <c r="DC214" s="237">
        <v>12</v>
      </c>
      <c r="DD214" s="237">
        <v>113</v>
      </c>
      <c r="DE214" s="237">
        <v>424</v>
      </c>
      <c r="DF214" s="237">
        <v>0</v>
      </c>
      <c r="DG214" s="237">
        <v>1</v>
      </c>
      <c r="DH214" s="237">
        <v>2</v>
      </c>
      <c r="DI214" s="237">
        <v>3144</v>
      </c>
      <c r="DJ214" s="237">
        <v>204</v>
      </c>
      <c r="DK214" s="237">
        <v>33</v>
      </c>
      <c r="DL214" s="237">
        <v>635</v>
      </c>
      <c r="DM214" s="237">
        <v>4</v>
      </c>
      <c r="DN214" s="237">
        <v>2268</v>
      </c>
      <c r="DO214" s="237">
        <v>0</v>
      </c>
      <c r="DP214" s="237">
        <v>2247</v>
      </c>
      <c r="DQ214" s="237">
        <v>442</v>
      </c>
      <c r="DR214" s="237">
        <v>1805</v>
      </c>
      <c r="DS214" s="237">
        <v>1385</v>
      </c>
      <c r="DT214" s="237">
        <v>1085</v>
      </c>
      <c r="DU214" s="237">
        <v>12</v>
      </c>
      <c r="DV214" s="237">
        <v>242</v>
      </c>
      <c r="DW214" s="237">
        <v>46</v>
      </c>
      <c r="DX214" s="237">
        <v>416</v>
      </c>
      <c r="DY214" s="237">
        <v>10458</v>
      </c>
      <c r="DZ214" s="237">
        <v>942</v>
      </c>
      <c r="EA214" s="237">
        <v>3117</v>
      </c>
      <c r="EB214" s="237">
        <v>370</v>
      </c>
      <c r="EC214" s="237">
        <v>6029</v>
      </c>
      <c r="ED214" s="237">
        <v>4139</v>
      </c>
      <c r="EE214" s="237">
        <v>306</v>
      </c>
      <c r="EF214" s="237">
        <v>2904</v>
      </c>
      <c r="EG214" s="237">
        <v>236</v>
      </c>
      <c r="EH214" s="237">
        <v>432</v>
      </c>
      <c r="EI214" s="237">
        <v>261</v>
      </c>
      <c r="EJ214" s="237">
        <v>3</v>
      </c>
      <c r="EK214" s="237">
        <v>0</v>
      </c>
      <c r="EL214" s="104">
        <v>0</v>
      </c>
    </row>
    <row r="215" spans="1:142" s="224" customFormat="1">
      <c r="A215" s="235" t="s">
        <v>560</v>
      </c>
      <c r="B215" s="238" t="s">
        <v>561</v>
      </c>
      <c r="C215" s="245" t="s">
        <v>64</v>
      </c>
      <c r="D215" s="237">
        <v>327</v>
      </c>
      <c r="E215" s="237">
        <v>8</v>
      </c>
      <c r="F215" s="237">
        <v>3</v>
      </c>
      <c r="G215" s="237">
        <v>18</v>
      </c>
      <c r="H215" s="237">
        <v>3</v>
      </c>
      <c r="I215" s="237">
        <v>295</v>
      </c>
      <c r="J215" s="237">
        <v>17</v>
      </c>
      <c r="K215" s="237">
        <v>0</v>
      </c>
      <c r="L215" s="237">
        <v>17</v>
      </c>
      <c r="M215" s="237">
        <v>919</v>
      </c>
      <c r="N215" s="237">
        <v>643</v>
      </c>
      <c r="O215" s="237">
        <v>235</v>
      </c>
      <c r="P215" s="237">
        <v>41</v>
      </c>
      <c r="Q215" s="237">
        <v>0</v>
      </c>
      <c r="R215" s="237">
        <v>133</v>
      </c>
      <c r="S215" s="237">
        <v>117</v>
      </c>
      <c r="T215" s="237">
        <v>16</v>
      </c>
      <c r="U215" s="237">
        <v>28</v>
      </c>
      <c r="V215" s="237">
        <v>4</v>
      </c>
      <c r="W215" s="237">
        <v>4</v>
      </c>
      <c r="X215" s="237">
        <v>16</v>
      </c>
      <c r="Y215" s="237">
        <v>4</v>
      </c>
      <c r="Z215" s="237">
        <v>1585</v>
      </c>
      <c r="AA215" s="237">
        <v>174</v>
      </c>
      <c r="AB215" s="237">
        <v>1242</v>
      </c>
      <c r="AC215" s="237">
        <v>4</v>
      </c>
      <c r="AD215" s="237">
        <v>4</v>
      </c>
      <c r="AE215" s="237">
        <v>8</v>
      </c>
      <c r="AF215" s="237">
        <v>0</v>
      </c>
      <c r="AG215" s="237">
        <v>145</v>
      </c>
      <c r="AH215" s="237">
        <v>8</v>
      </c>
      <c r="AI215" s="237">
        <v>43</v>
      </c>
      <c r="AJ215" s="237">
        <v>43</v>
      </c>
      <c r="AK215" s="237">
        <v>0</v>
      </c>
      <c r="AL215" s="237">
        <v>20</v>
      </c>
      <c r="AM215" s="237">
        <v>0</v>
      </c>
      <c r="AN215" s="237">
        <v>20</v>
      </c>
      <c r="AO215" s="237">
        <v>14</v>
      </c>
      <c r="AP215" s="237">
        <v>6</v>
      </c>
      <c r="AQ215" s="237">
        <v>1</v>
      </c>
      <c r="AR215" s="237">
        <v>4</v>
      </c>
      <c r="AS215" s="237">
        <v>3</v>
      </c>
      <c r="AT215" s="237">
        <v>2953</v>
      </c>
      <c r="AU215" s="237">
        <v>500</v>
      </c>
      <c r="AV215" s="237">
        <v>2393</v>
      </c>
      <c r="AW215" s="237">
        <v>12</v>
      </c>
      <c r="AX215" s="237">
        <v>48</v>
      </c>
      <c r="AY215" s="237">
        <v>1080</v>
      </c>
      <c r="AZ215" s="237">
        <v>1063</v>
      </c>
      <c r="BA215" s="237">
        <v>17</v>
      </c>
      <c r="BB215" s="237">
        <v>4</v>
      </c>
      <c r="BC215" s="237">
        <v>4</v>
      </c>
      <c r="BD215" s="237">
        <v>0</v>
      </c>
      <c r="BE215" s="237">
        <v>277</v>
      </c>
      <c r="BF215" s="237">
        <v>415</v>
      </c>
      <c r="BG215" s="237">
        <v>3462</v>
      </c>
      <c r="BH215" s="237">
        <v>1980</v>
      </c>
      <c r="BI215" s="237">
        <v>751</v>
      </c>
      <c r="BJ215" s="237">
        <v>1229</v>
      </c>
      <c r="BK215" s="237">
        <v>3575</v>
      </c>
      <c r="BL215" s="237">
        <v>2793</v>
      </c>
      <c r="BM215" s="237">
        <v>196</v>
      </c>
      <c r="BN215" s="237">
        <v>421</v>
      </c>
      <c r="BO215" s="237">
        <v>165</v>
      </c>
      <c r="BP215" s="237">
        <v>13640</v>
      </c>
      <c r="BQ215" s="237">
        <v>12806</v>
      </c>
      <c r="BR215" s="237">
        <v>834</v>
      </c>
      <c r="BS215" s="237">
        <v>2230</v>
      </c>
      <c r="BT215" s="237">
        <v>465</v>
      </c>
      <c r="BU215" s="237">
        <v>113</v>
      </c>
      <c r="BV215" s="237">
        <v>843</v>
      </c>
      <c r="BW215" s="237">
        <v>545</v>
      </c>
      <c r="BX215" s="237">
        <v>264</v>
      </c>
      <c r="BY215" s="237">
        <v>90</v>
      </c>
      <c r="BZ215" s="237">
        <v>10270</v>
      </c>
      <c r="CA215" s="237">
        <v>599</v>
      </c>
      <c r="CB215" s="237">
        <v>4</v>
      </c>
      <c r="CC215" s="237">
        <v>9328</v>
      </c>
      <c r="CD215" s="237">
        <v>339</v>
      </c>
      <c r="CE215" s="237">
        <v>1386</v>
      </c>
      <c r="CF215" s="237">
        <v>789</v>
      </c>
      <c r="CG215" s="237">
        <v>33</v>
      </c>
      <c r="CH215" s="237">
        <v>564</v>
      </c>
      <c r="CI215" s="237">
        <v>10631</v>
      </c>
      <c r="CJ215" s="237">
        <v>9211</v>
      </c>
      <c r="CK215" s="237">
        <v>290</v>
      </c>
      <c r="CL215" s="237">
        <v>2489</v>
      </c>
      <c r="CM215" s="237">
        <v>380</v>
      </c>
      <c r="CN215" s="237">
        <v>1420</v>
      </c>
      <c r="CO215" s="237">
        <v>0</v>
      </c>
      <c r="CP215" s="237">
        <v>11</v>
      </c>
      <c r="CQ215" s="237">
        <v>5245</v>
      </c>
      <c r="CR215" s="237">
        <v>3785</v>
      </c>
      <c r="CS215" s="237">
        <v>1460</v>
      </c>
      <c r="CT215" s="237">
        <v>4101</v>
      </c>
      <c r="CU215" s="237">
        <v>114</v>
      </c>
      <c r="CV215" s="237">
        <v>114</v>
      </c>
      <c r="CW215" s="237">
        <v>0</v>
      </c>
      <c r="CX215" s="237">
        <v>13809</v>
      </c>
      <c r="CY215" s="237">
        <v>4079</v>
      </c>
      <c r="CZ215" s="237">
        <v>209</v>
      </c>
      <c r="DA215" s="237">
        <v>1620</v>
      </c>
      <c r="DB215" s="237">
        <v>125</v>
      </c>
      <c r="DC215" s="237">
        <v>9</v>
      </c>
      <c r="DD215" s="237">
        <v>22</v>
      </c>
      <c r="DE215" s="237">
        <v>7727</v>
      </c>
      <c r="DF215" s="237">
        <v>0</v>
      </c>
      <c r="DG215" s="237">
        <v>58</v>
      </c>
      <c r="DH215" s="237">
        <v>18</v>
      </c>
      <c r="DI215" s="237">
        <v>622363</v>
      </c>
      <c r="DJ215" s="237">
        <v>578774</v>
      </c>
      <c r="DK215" s="237">
        <v>20967</v>
      </c>
      <c r="DL215" s="237">
        <v>6136</v>
      </c>
      <c r="DM215" s="237">
        <v>12429</v>
      </c>
      <c r="DN215" s="237">
        <v>4057</v>
      </c>
      <c r="DO215" s="237">
        <v>0</v>
      </c>
      <c r="DP215" s="237">
        <v>1863</v>
      </c>
      <c r="DQ215" s="237">
        <v>1544</v>
      </c>
      <c r="DR215" s="237">
        <v>319</v>
      </c>
      <c r="DS215" s="237">
        <v>932</v>
      </c>
      <c r="DT215" s="237">
        <v>918</v>
      </c>
      <c r="DU215" s="237">
        <v>10</v>
      </c>
      <c r="DV215" s="237">
        <v>0</v>
      </c>
      <c r="DW215" s="237">
        <v>4</v>
      </c>
      <c r="DX215" s="237">
        <v>734</v>
      </c>
      <c r="DY215" s="237">
        <v>141886</v>
      </c>
      <c r="DZ215" s="237">
        <v>135191</v>
      </c>
      <c r="EA215" s="237">
        <v>5124</v>
      </c>
      <c r="EB215" s="237">
        <v>9</v>
      </c>
      <c r="EC215" s="237">
        <v>1562</v>
      </c>
      <c r="ED215" s="237">
        <v>5983</v>
      </c>
      <c r="EE215" s="237">
        <v>219</v>
      </c>
      <c r="EF215" s="237">
        <v>910</v>
      </c>
      <c r="EG215" s="237">
        <v>1403</v>
      </c>
      <c r="EH215" s="237">
        <v>1906</v>
      </c>
      <c r="EI215" s="237">
        <v>1545</v>
      </c>
      <c r="EJ215" s="237">
        <v>18</v>
      </c>
      <c r="EK215" s="237">
        <v>0</v>
      </c>
      <c r="EL215" s="104">
        <v>0</v>
      </c>
    </row>
    <row r="216" spans="1:142" s="224" customFormat="1">
      <c r="A216" s="235" t="s">
        <v>562</v>
      </c>
      <c r="B216" s="238" t="s">
        <v>563</v>
      </c>
      <c r="C216" s="245" t="s">
        <v>64</v>
      </c>
      <c r="D216" s="237">
        <v>128</v>
      </c>
      <c r="E216" s="237">
        <v>20</v>
      </c>
      <c r="F216" s="237">
        <v>6</v>
      </c>
      <c r="G216" s="237">
        <v>48</v>
      </c>
      <c r="H216" s="237">
        <v>1</v>
      </c>
      <c r="I216" s="237">
        <v>53</v>
      </c>
      <c r="J216" s="237">
        <v>77</v>
      </c>
      <c r="K216" s="237">
        <v>3</v>
      </c>
      <c r="L216" s="237">
        <v>74</v>
      </c>
      <c r="M216" s="237">
        <v>1363</v>
      </c>
      <c r="N216" s="237">
        <v>1177</v>
      </c>
      <c r="O216" s="237">
        <v>159</v>
      </c>
      <c r="P216" s="237">
        <v>27</v>
      </c>
      <c r="Q216" s="237">
        <v>0</v>
      </c>
      <c r="R216" s="237">
        <v>1733</v>
      </c>
      <c r="S216" s="237">
        <v>987</v>
      </c>
      <c r="T216" s="237">
        <v>746</v>
      </c>
      <c r="U216" s="237">
        <v>1347</v>
      </c>
      <c r="V216" s="237">
        <v>440</v>
      </c>
      <c r="W216" s="237">
        <v>612</v>
      </c>
      <c r="X216" s="237">
        <v>48</v>
      </c>
      <c r="Y216" s="237">
        <v>247</v>
      </c>
      <c r="Z216" s="237">
        <v>141</v>
      </c>
      <c r="AA216" s="237">
        <v>4</v>
      </c>
      <c r="AB216" s="237">
        <v>21</v>
      </c>
      <c r="AC216" s="237">
        <v>7</v>
      </c>
      <c r="AD216" s="237">
        <v>20</v>
      </c>
      <c r="AE216" s="237">
        <v>2</v>
      </c>
      <c r="AF216" s="237">
        <v>3</v>
      </c>
      <c r="AG216" s="237">
        <v>46</v>
      </c>
      <c r="AH216" s="237">
        <v>38</v>
      </c>
      <c r="AI216" s="237">
        <v>21</v>
      </c>
      <c r="AJ216" s="237">
        <v>3</v>
      </c>
      <c r="AK216" s="237">
        <v>18</v>
      </c>
      <c r="AL216" s="237">
        <v>741</v>
      </c>
      <c r="AM216" s="237">
        <v>569</v>
      </c>
      <c r="AN216" s="237">
        <v>172</v>
      </c>
      <c r="AO216" s="237">
        <v>528</v>
      </c>
      <c r="AP216" s="237">
        <v>48</v>
      </c>
      <c r="AQ216" s="237">
        <v>150</v>
      </c>
      <c r="AR216" s="237">
        <v>146</v>
      </c>
      <c r="AS216" s="237">
        <v>184</v>
      </c>
      <c r="AT216" s="237">
        <v>309</v>
      </c>
      <c r="AU216" s="237">
        <v>49</v>
      </c>
      <c r="AV216" s="237">
        <v>154</v>
      </c>
      <c r="AW216" s="237">
        <v>55</v>
      </c>
      <c r="AX216" s="237">
        <v>51</v>
      </c>
      <c r="AY216" s="237">
        <v>128</v>
      </c>
      <c r="AZ216" s="237">
        <v>18</v>
      </c>
      <c r="BA216" s="237">
        <v>110</v>
      </c>
      <c r="BB216" s="237">
        <v>1550</v>
      </c>
      <c r="BC216" s="237">
        <v>594</v>
      </c>
      <c r="BD216" s="237">
        <v>956</v>
      </c>
      <c r="BE216" s="237">
        <v>744</v>
      </c>
      <c r="BF216" s="237">
        <v>671</v>
      </c>
      <c r="BG216" s="237">
        <v>461</v>
      </c>
      <c r="BH216" s="237">
        <v>353</v>
      </c>
      <c r="BI216" s="237">
        <v>134</v>
      </c>
      <c r="BJ216" s="237">
        <v>219</v>
      </c>
      <c r="BK216" s="237">
        <v>481</v>
      </c>
      <c r="BL216" s="237">
        <v>327</v>
      </c>
      <c r="BM216" s="237">
        <v>29</v>
      </c>
      <c r="BN216" s="237">
        <v>73</v>
      </c>
      <c r="BO216" s="237">
        <v>52</v>
      </c>
      <c r="BP216" s="237">
        <v>290</v>
      </c>
      <c r="BQ216" s="237">
        <v>142</v>
      </c>
      <c r="BR216" s="237">
        <v>148</v>
      </c>
      <c r="BS216" s="237">
        <v>537</v>
      </c>
      <c r="BT216" s="237">
        <v>133</v>
      </c>
      <c r="BU216" s="237">
        <v>33</v>
      </c>
      <c r="BV216" s="237">
        <v>242</v>
      </c>
      <c r="BW216" s="237">
        <v>84</v>
      </c>
      <c r="BX216" s="237">
        <v>45</v>
      </c>
      <c r="BY216" s="237">
        <v>18</v>
      </c>
      <c r="BZ216" s="237">
        <v>1623</v>
      </c>
      <c r="CA216" s="237">
        <v>714</v>
      </c>
      <c r="CB216" s="237">
        <v>185</v>
      </c>
      <c r="CC216" s="237">
        <v>670</v>
      </c>
      <c r="CD216" s="237">
        <v>54</v>
      </c>
      <c r="CE216" s="237">
        <v>1501</v>
      </c>
      <c r="CF216" s="237">
        <v>500</v>
      </c>
      <c r="CG216" s="237">
        <v>651</v>
      </c>
      <c r="CH216" s="237">
        <v>350</v>
      </c>
      <c r="CI216" s="237">
        <v>62</v>
      </c>
      <c r="CJ216" s="237">
        <v>45</v>
      </c>
      <c r="CK216" s="237">
        <v>2</v>
      </c>
      <c r="CL216" s="237">
        <v>13</v>
      </c>
      <c r="CM216" s="237">
        <v>2</v>
      </c>
      <c r="CN216" s="237">
        <v>17</v>
      </c>
      <c r="CO216" s="237">
        <v>0</v>
      </c>
      <c r="CP216" s="237">
        <v>165</v>
      </c>
      <c r="CQ216" s="237">
        <v>1771</v>
      </c>
      <c r="CR216" s="237">
        <v>792</v>
      </c>
      <c r="CS216" s="237">
        <v>979</v>
      </c>
      <c r="CT216" s="237">
        <v>1920</v>
      </c>
      <c r="CU216" s="237">
        <v>4836</v>
      </c>
      <c r="CV216" s="237">
        <v>2021</v>
      </c>
      <c r="CW216" s="237">
        <v>2815</v>
      </c>
      <c r="CX216" s="237">
        <v>2600</v>
      </c>
      <c r="CY216" s="237">
        <v>97</v>
      </c>
      <c r="CZ216" s="237">
        <v>1654</v>
      </c>
      <c r="DA216" s="237">
        <v>90</v>
      </c>
      <c r="DB216" s="237">
        <v>18</v>
      </c>
      <c r="DC216" s="237">
        <v>9</v>
      </c>
      <c r="DD216" s="237">
        <v>131</v>
      </c>
      <c r="DE216" s="237">
        <v>601</v>
      </c>
      <c r="DF216" s="237">
        <v>15</v>
      </c>
      <c r="DG216" s="237">
        <v>1</v>
      </c>
      <c r="DH216" s="237">
        <v>0</v>
      </c>
      <c r="DI216" s="237">
        <v>1388</v>
      </c>
      <c r="DJ216" s="237">
        <v>152</v>
      </c>
      <c r="DK216" s="237">
        <v>39</v>
      </c>
      <c r="DL216" s="237">
        <v>513</v>
      </c>
      <c r="DM216" s="237">
        <v>10</v>
      </c>
      <c r="DN216" s="237">
        <v>674</v>
      </c>
      <c r="DO216" s="237">
        <v>0</v>
      </c>
      <c r="DP216" s="237">
        <v>564</v>
      </c>
      <c r="DQ216" s="237">
        <v>493</v>
      </c>
      <c r="DR216" s="237">
        <v>71</v>
      </c>
      <c r="DS216" s="237">
        <v>2570</v>
      </c>
      <c r="DT216" s="237">
        <v>2051</v>
      </c>
      <c r="DU216" s="237">
        <v>22</v>
      </c>
      <c r="DV216" s="237">
        <v>348</v>
      </c>
      <c r="DW216" s="237">
        <v>149</v>
      </c>
      <c r="DX216" s="237">
        <v>81</v>
      </c>
      <c r="DY216" s="237">
        <v>10914</v>
      </c>
      <c r="DZ216" s="237">
        <v>5393</v>
      </c>
      <c r="EA216" s="237">
        <v>507</v>
      </c>
      <c r="EB216" s="237">
        <v>1537</v>
      </c>
      <c r="EC216" s="237">
        <v>3477</v>
      </c>
      <c r="ED216" s="237">
        <v>5371</v>
      </c>
      <c r="EE216" s="237">
        <v>1923</v>
      </c>
      <c r="EF216" s="237">
        <v>1484</v>
      </c>
      <c r="EG216" s="237">
        <v>448</v>
      </c>
      <c r="EH216" s="237">
        <v>1023</v>
      </c>
      <c r="EI216" s="237">
        <v>493</v>
      </c>
      <c r="EJ216" s="237">
        <v>170</v>
      </c>
      <c r="EK216" s="237">
        <v>0</v>
      </c>
      <c r="EL216" s="104">
        <v>0</v>
      </c>
    </row>
    <row r="217" spans="1:142" s="224" customFormat="1">
      <c r="A217" s="235" t="s">
        <v>564</v>
      </c>
      <c r="B217" s="238" t="s">
        <v>565</v>
      </c>
      <c r="C217" s="245" t="s">
        <v>64</v>
      </c>
      <c r="D217" s="237">
        <v>0</v>
      </c>
      <c r="E217" s="237">
        <v>0</v>
      </c>
      <c r="F217" s="237">
        <v>0</v>
      </c>
      <c r="G217" s="237">
        <v>0</v>
      </c>
      <c r="H217" s="237">
        <v>0</v>
      </c>
      <c r="I217" s="237">
        <v>0</v>
      </c>
      <c r="J217" s="237">
        <v>0</v>
      </c>
      <c r="K217" s="237">
        <v>0</v>
      </c>
      <c r="L217" s="237">
        <v>0</v>
      </c>
      <c r="M217" s="237">
        <v>3939</v>
      </c>
      <c r="N217" s="237">
        <v>2384</v>
      </c>
      <c r="O217" s="237">
        <v>1377</v>
      </c>
      <c r="P217" s="237">
        <v>178</v>
      </c>
      <c r="Q217" s="237">
        <v>0</v>
      </c>
      <c r="R217" s="237">
        <v>32</v>
      </c>
      <c r="S217" s="237">
        <v>26</v>
      </c>
      <c r="T217" s="237">
        <v>6</v>
      </c>
      <c r="U217" s="237">
        <v>8455</v>
      </c>
      <c r="V217" s="237">
        <v>129</v>
      </c>
      <c r="W217" s="237">
        <v>0</v>
      </c>
      <c r="X217" s="237">
        <v>8326</v>
      </c>
      <c r="Y217" s="237">
        <v>0</v>
      </c>
      <c r="Z217" s="237">
        <v>2596</v>
      </c>
      <c r="AA217" s="237">
        <v>255</v>
      </c>
      <c r="AB217" s="237">
        <v>767</v>
      </c>
      <c r="AC217" s="237">
        <v>0</v>
      </c>
      <c r="AD217" s="237">
        <v>0</v>
      </c>
      <c r="AE217" s="237">
        <v>137</v>
      </c>
      <c r="AF217" s="237">
        <v>40</v>
      </c>
      <c r="AG217" s="237">
        <v>1397</v>
      </c>
      <c r="AH217" s="237">
        <v>0</v>
      </c>
      <c r="AI217" s="237">
        <v>161</v>
      </c>
      <c r="AJ217" s="237">
        <v>161</v>
      </c>
      <c r="AK217" s="237">
        <v>0</v>
      </c>
      <c r="AL217" s="237">
        <v>93</v>
      </c>
      <c r="AM217" s="237">
        <v>93</v>
      </c>
      <c r="AN217" s="237">
        <v>0</v>
      </c>
      <c r="AO217" s="237">
        <v>729</v>
      </c>
      <c r="AP217" s="237">
        <v>0</v>
      </c>
      <c r="AQ217" s="237">
        <v>2</v>
      </c>
      <c r="AR217" s="237">
        <v>727</v>
      </c>
      <c r="AS217" s="237">
        <v>0</v>
      </c>
      <c r="AT217" s="237">
        <v>1255</v>
      </c>
      <c r="AU217" s="237">
        <v>42</v>
      </c>
      <c r="AV217" s="237">
        <v>1160</v>
      </c>
      <c r="AW217" s="237">
        <v>28</v>
      </c>
      <c r="AX217" s="237">
        <v>25</v>
      </c>
      <c r="AY217" s="237">
        <v>1562</v>
      </c>
      <c r="AZ217" s="237">
        <v>1560</v>
      </c>
      <c r="BA217" s="237">
        <v>2</v>
      </c>
      <c r="BB217" s="237">
        <v>800</v>
      </c>
      <c r="BC217" s="237">
        <v>112</v>
      </c>
      <c r="BD217" s="237">
        <v>688</v>
      </c>
      <c r="BE217" s="237">
        <v>1099</v>
      </c>
      <c r="BF217" s="237">
        <v>1297</v>
      </c>
      <c r="BG217" s="237">
        <v>97</v>
      </c>
      <c r="BH217" s="237">
        <v>1953</v>
      </c>
      <c r="BI217" s="237">
        <v>743</v>
      </c>
      <c r="BJ217" s="237">
        <v>1210</v>
      </c>
      <c r="BK217" s="237">
        <v>7287</v>
      </c>
      <c r="BL217" s="237">
        <v>2720</v>
      </c>
      <c r="BM217" s="237">
        <v>1189</v>
      </c>
      <c r="BN217" s="237">
        <v>589</v>
      </c>
      <c r="BO217" s="237">
        <v>2789</v>
      </c>
      <c r="BP217" s="237">
        <v>4395</v>
      </c>
      <c r="BQ217" s="237">
        <v>3577</v>
      </c>
      <c r="BR217" s="237">
        <v>818</v>
      </c>
      <c r="BS217" s="237">
        <v>10292</v>
      </c>
      <c r="BT217" s="237">
        <v>3183</v>
      </c>
      <c r="BU217" s="237">
        <v>784</v>
      </c>
      <c r="BV217" s="237">
        <v>5774</v>
      </c>
      <c r="BW217" s="237">
        <v>46</v>
      </c>
      <c r="BX217" s="237">
        <v>505</v>
      </c>
      <c r="BY217" s="237">
        <v>421</v>
      </c>
      <c r="BZ217" s="237">
        <v>775</v>
      </c>
      <c r="CA217" s="237">
        <v>242</v>
      </c>
      <c r="CB217" s="237">
        <v>0</v>
      </c>
      <c r="CC217" s="237">
        <v>335</v>
      </c>
      <c r="CD217" s="237">
        <v>198</v>
      </c>
      <c r="CE217" s="237">
        <v>0</v>
      </c>
      <c r="CF217" s="237">
        <v>0</v>
      </c>
      <c r="CG217" s="237">
        <v>0</v>
      </c>
      <c r="CH217" s="237">
        <v>0</v>
      </c>
      <c r="CI217" s="237">
        <v>1106</v>
      </c>
      <c r="CJ217" s="237">
        <v>1100</v>
      </c>
      <c r="CK217" s="237">
        <v>37</v>
      </c>
      <c r="CL217" s="237">
        <v>317</v>
      </c>
      <c r="CM217" s="237">
        <v>49</v>
      </c>
      <c r="CN217" s="237">
        <v>6</v>
      </c>
      <c r="CO217" s="237">
        <v>0</v>
      </c>
      <c r="CP217" s="237">
        <v>7</v>
      </c>
      <c r="CQ217" s="237">
        <v>34477</v>
      </c>
      <c r="CR217" s="237">
        <v>13949</v>
      </c>
      <c r="CS217" s="237">
        <v>20528</v>
      </c>
      <c r="CT217" s="237">
        <v>2562</v>
      </c>
      <c r="CU217" s="237">
        <v>0</v>
      </c>
      <c r="CV217" s="237">
        <v>0</v>
      </c>
      <c r="CW217" s="237">
        <v>0</v>
      </c>
      <c r="CX217" s="237">
        <v>151925</v>
      </c>
      <c r="CY217" s="237">
        <v>137065</v>
      </c>
      <c r="CZ217" s="237">
        <v>496</v>
      </c>
      <c r="DA217" s="237">
        <v>383</v>
      </c>
      <c r="DB217" s="237">
        <v>0</v>
      </c>
      <c r="DC217" s="237">
        <v>11</v>
      </c>
      <c r="DD217" s="237">
        <v>0</v>
      </c>
      <c r="DE217" s="237">
        <v>13970</v>
      </c>
      <c r="DF217" s="237">
        <v>0</v>
      </c>
      <c r="DG217" s="237">
        <v>80</v>
      </c>
      <c r="DH217" s="237">
        <v>0</v>
      </c>
      <c r="DI217" s="237">
        <v>7188</v>
      </c>
      <c r="DJ217" s="237">
        <v>5951</v>
      </c>
      <c r="DK217" s="237">
        <v>0</v>
      </c>
      <c r="DL217" s="237">
        <v>208</v>
      </c>
      <c r="DM217" s="237">
        <v>761</v>
      </c>
      <c r="DN217" s="237">
        <v>268</v>
      </c>
      <c r="DO217" s="237">
        <v>0</v>
      </c>
      <c r="DP217" s="237">
        <v>1050</v>
      </c>
      <c r="DQ217" s="237">
        <v>351</v>
      </c>
      <c r="DR217" s="237">
        <v>699</v>
      </c>
      <c r="DS217" s="237">
        <v>5514</v>
      </c>
      <c r="DT217" s="237">
        <v>5404</v>
      </c>
      <c r="DU217" s="237">
        <v>54</v>
      </c>
      <c r="DV217" s="237">
        <v>0</v>
      </c>
      <c r="DW217" s="237">
        <v>56</v>
      </c>
      <c r="DX217" s="237">
        <v>146</v>
      </c>
      <c r="DY217" s="237">
        <v>205</v>
      </c>
      <c r="DZ217" s="237">
        <v>0</v>
      </c>
      <c r="EA217" s="237">
        <v>205</v>
      </c>
      <c r="EB217" s="237">
        <v>0</v>
      </c>
      <c r="EC217" s="237">
        <v>0</v>
      </c>
      <c r="ED217" s="237">
        <v>1446</v>
      </c>
      <c r="EE217" s="237">
        <v>865</v>
      </c>
      <c r="EF217" s="237">
        <v>0</v>
      </c>
      <c r="EG217" s="237">
        <v>13</v>
      </c>
      <c r="EH217" s="237">
        <v>568</v>
      </c>
      <c r="EI217" s="237">
        <v>0</v>
      </c>
      <c r="EJ217" s="237">
        <v>555</v>
      </c>
      <c r="EK217" s="237">
        <v>0</v>
      </c>
      <c r="EL217" s="104">
        <v>0</v>
      </c>
    </row>
    <row r="218" spans="1:142" s="224" customFormat="1">
      <c r="A218" s="235" t="s">
        <v>566</v>
      </c>
      <c r="B218" s="238" t="s">
        <v>567</v>
      </c>
      <c r="C218" s="245" t="s">
        <v>64</v>
      </c>
      <c r="D218" s="237">
        <v>423</v>
      </c>
      <c r="E218" s="237">
        <v>64</v>
      </c>
      <c r="F218" s="237">
        <v>20</v>
      </c>
      <c r="G218" s="237">
        <v>155</v>
      </c>
      <c r="H218" s="237">
        <v>7</v>
      </c>
      <c r="I218" s="237">
        <v>177</v>
      </c>
      <c r="J218" s="237">
        <v>256</v>
      </c>
      <c r="K218" s="237">
        <v>8</v>
      </c>
      <c r="L218" s="237">
        <v>248</v>
      </c>
      <c r="M218" s="237">
        <v>3562</v>
      </c>
      <c r="N218" s="237">
        <v>2939</v>
      </c>
      <c r="O218" s="237">
        <v>534</v>
      </c>
      <c r="P218" s="237">
        <v>89</v>
      </c>
      <c r="Q218" s="237">
        <v>0</v>
      </c>
      <c r="R218" s="237">
        <v>5793</v>
      </c>
      <c r="S218" s="237">
        <v>3298</v>
      </c>
      <c r="T218" s="237">
        <v>2495</v>
      </c>
      <c r="U218" s="237">
        <v>4488</v>
      </c>
      <c r="V218" s="237">
        <v>1470</v>
      </c>
      <c r="W218" s="237">
        <v>2041</v>
      </c>
      <c r="X218" s="237">
        <v>156</v>
      </c>
      <c r="Y218" s="237">
        <v>821</v>
      </c>
      <c r="Z218" s="237">
        <v>464</v>
      </c>
      <c r="AA218" s="237">
        <v>10</v>
      </c>
      <c r="AB218" s="237">
        <v>69</v>
      </c>
      <c r="AC218" s="237">
        <v>23</v>
      </c>
      <c r="AD218" s="237">
        <v>66</v>
      </c>
      <c r="AE218" s="237">
        <v>6</v>
      </c>
      <c r="AF218" s="237">
        <v>10</v>
      </c>
      <c r="AG218" s="237">
        <v>156</v>
      </c>
      <c r="AH218" s="237">
        <v>124</v>
      </c>
      <c r="AI218" s="237">
        <v>72</v>
      </c>
      <c r="AJ218" s="237">
        <v>11</v>
      </c>
      <c r="AK218" s="237">
        <v>61</v>
      </c>
      <c r="AL218" s="237">
        <v>2480</v>
      </c>
      <c r="AM218" s="237">
        <v>1903</v>
      </c>
      <c r="AN218" s="237">
        <v>577</v>
      </c>
      <c r="AO218" s="237">
        <v>1767</v>
      </c>
      <c r="AP218" s="237">
        <v>161</v>
      </c>
      <c r="AQ218" s="237">
        <v>503</v>
      </c>
      <c r="AR218" s="237">
        <v>486</v>
      </c>
      <c r="AS218" s="237">
        <v>617</v>
      </c>
      <c r="AT218" s="237">
        <v>674</v>
      </c>
      <c r="AU218" s="237">
        <v>164</v>
      </c>
      <c r="AV218" s="237">
        <v>156</v>
      </c>
      <c r="AW218" s="237">
        <v>184</v>
      </c>
      <c r="AX218" s="237">
        <v>170</v>
      </c>
      <c r="AY218" s="237">
        <v>433</v>
      </c>
      <c r="AZ218" s="237">
        <v>61</v>
      </c>
      <c r="BA218" s="237">
        <v>372</v>
      </c>
      <c r="BB218" s="237">
        <v>5102</v>
      </c>
      <c r="BC218" s="237">
        <v>1989</v>
      </c>
      <c r="BD218" s="237">
        <v>3113</v>
      </c>
      <c r="BE218" s="237">
        <v>2482</v>
      </c>
      <c r="BF218" s="237">
        <v>2238</v>
      </c>
      <c r="BG218" s="237">
        <v>1547</v>
      </c>
      <c r="BH218" s="237">
        <v>1184</v>
      </c>
      <c r="BI218" s="237">
        <v>449</v>
      </c>
      <c r="BJ218" s="237">
        <v>735</v>
      </c>
      <c r="BK218" s="237">
        <v>1612</v>
      </c>
      <c r="BL218" s="237">
        <v>1098</v>
      </c>
      <c r="BM218" s="237">
        <v>97</v>
      </c>
      <c r="BN218" s="237">
        <v>245</v>
      </c>
      <c r="BO218" s="237">
        <v>172</v>
      </c>
      <c r="BP218" s="237">
        <v>973</v>
      </c>
      <c r="BQ218" s="237">
        <v>475</v>
      </c>
      <c r="BR218" s="237">
        <v>498</v>
      </c>
      <c r="BS218" s="237">
        <v>1794</v>
      </c>
      <c r="BT218" s="237">
        <v>445</v>
      </c>
      <c r="BU218" s="237">
        <v>111</v>
      </c>
      <c r="BV218" s="237">
        <v>811</v>
      </c>
      <c r="BW218" s="237">
        <v>280</v>
      </c>
      <c r="BX218" s="237">
        <v>147</v>
      </c>
      <c r="BY218" s="237">
        <v>45</v>
      </c>
      <c r="BZ218" s="237">
        <v>5322</v>
      </c>
      <c r="CA218" s="237">
        <v>2290</v>
      </c>
      <c r="CB218" s="237">
        <v>612</v>
      </c>
      <c r="CC218" s="237">
        <v>2239</v>
      </c>
      <c r="CD218" s="237">
        <v>181</v>
      </c>
      <c r="CE218" s="237">
        <v>5024</v>
      </c>
      <c r="CF218" s="237">
        <v>1672</v>
      </c>
      <c r="CG218" s="237">
        <v>2180</v>
      </c>
      <c r="CH218" s="237">
        <v>1172</v>
      </c>
      <c r="CI218" s="237">
        <v>221</v>
      </c>
      <c r="CJ218" s="237">
        <v>134</v>
      </c>
      <c r="CK218" s="237">
        <v>5</v>
      </c>
      <c r="CL218" s="237">
        <v>41</v>
      </c>
      <c r="CM218" s="237">
        <v>6</v>
      </c>
      <c r="CN218" s="237">
        <v>87</v>
      </c>
      <c r="CO218" s="237">
        <v>0</v>
      </c>
      <c r="CP218" s="237">
        <v>673</v>
      </c>
      <c r="CQ218" s="237">
        <v>5929</v>
      </c>
      <c r="CR218" s="237">
        <v>2644</v>
      </c>
      <c r="CS218" s="237">
        <v>3285</v>
      </c>
      <c r="CT218" s="237">
        <v>3453</v>
      </c>
      <c r="CU218" s="237">
        <v>16209</v>
      </c>
      <c r="CV218" s="237">
        <v>6763</v>
      </c>
      <c r="CW218" s="237">
        <v>9446</v>
      </c>
      <c r="CX218" s="237">
        <v>9802</v>
      </c>
      <c r="CY218" s="237">
        <v>323</v>
      </c>
      <c r="CZ218" s="237">
        <v>5498</v>
      </c>
      <c r="DA218" s="237">
        <v>298</v>
      </c>
      <c r="DB218" s="237">
        <v>58</v>
      </c>
      <c r="DC218" s="237">
        <v>52</v>
      </c>
      <c r="DD218" s="237">
        <v>439</v>
      </c>
      <c r="DE218" s="237">
        <v>3126</v>
      </c>
      <c r="DF218" s="237">
        <v>101</v>
      </c>
      <c r="DG218" s="237">
        <v>3</v>
      </c>
      <c r="DH218" s="237">
        <v>8</v>
      </c>
      <c r="DI218" s="237">
        <v>6630</v>
      </c>
      <c r="DJ218" s="237">
        <v>496</v>
      </c>
      <c r="DK218" s="237">
        <v>2131</v>
      </c>
      <c r="DL218" s="237">
        <v>1714</v>
      </c>
      <c r="DM218" s="237">
        <v>34</v>
      </c>
      <c r="DN218" s="237">
        <v>2255</v>
      </c>
      <c r="DO218" s="237">
        <v>0</v>
      </c>
      <c r="DP218" s="237">
        <v>5802</v>
      </c>
      <c r="DQ218" s="237">
        <v>5493</v>
      </c>
      <c r="DR218" s="237">
        <v>309</v>
      </c>
      <c r="DS218" s="237">
        <v>8893</v>
      </c>
      <c r="DT218" s="237">
        <v>7044</v>
      </c>
      <c r="DU218" s="237">
        <v>76</v>
      </c>
      <c r="DV218" s="237">
        <v>1250</v>
      </c>
      <c r="DW218" s="237">
        <v>523</v>
      </c>
      <c r="DX218" s="237">
        <v>202</v>
      </c>
      <c r="DY218" s="237">
        <v>33742</v>
      </c>
      <c r="DZ218" s="237">
        <v>17273</v>
      </c>
      <c r="EA218" s="237">
        <v>1708</v>
      </c>
      <c r="EB218" s="237">
        <v>5137</v>
      </c>
      <c r="EC218" s="237">
        <v>9624</v>
      </c>
      <c r="ED218" s="237">
        <v>17981</v>
      </c>
      <c r="EE218" s="237">
        <v>6433</v>
      </c>
      <c r="EF218" s="237">
        <v>4962</v>
      </c>
      <c r="EG218" s="237">
        <v>1500</v>
      </c>
      <c r="EH218" s="237">
        <v>3436</v>
      </c>
      <c r="EI218" s="237">
        <v>1650</v>
      </c>
      <c r="EJ218" s="237">
        <v>549</v>
      </c>
      <c r="EK218" s="237">
        <v>0</v>
      </c>
      <c r="EL218" s="104">
        <v>0</v>
      </c>
    </row>
    <row r="219" spans="1:142" s="224" customFormat="1">
      <c r="A219" s="235" t="s">
        <v>568</v>
      </c>
      <c r="B219" s="238" t="s">
        <v>569</v>
      </c>
      <c r="C219" s="245" t="s">
        <v>64</v>
      </c>
      <c r="D219" s="237">
        <v>0</v>
      </c>
      <c r="E219" s="237">
        <v>0</v>
      </c>
      <c r="F219" s="237">
        <v>0</v>
      </c>
      <c r="G219" s="237">
        <v>0</v>
      </c>
      <c r="H219" s="237">
        <v>0</v>
      </c>
      <c r="I219" s="237">
        <v>0</v>
      </c>
      <c r="J219" s="237">
        <v>0</v>
      </c>
      <c r="K219" s="237">
        <v>0</v>
      </c>
      <c r="L219" s="237">
        <v>0</v>
      </c>
      <c r="M219" s="237">
        <v>0</v>
      </c>
      <c r="N219" s="237">
        <v>0</v>
      </c>
      <c r="O219" s="237">
        <v>0</v>
      </c>
      <c r="P219" s="237">
        <v>0</v>
      </c>
      <c r="Q219" s="237">
        <v>0</v>
      </c>
      <c r="R219" s="237">
        <v>0</v>
      </c>
      <c r="S219" s="237">
        <v>0</v>
      </c>
      <c r="T219" s="237">
        <v>0</v>
      </c>
      <c r="U219" s="237">
        <v>0</v>
      </c>
      <c r="V219" s="237">
        <v>0</v>
      </c>
      <c r="W219" s="237">
        <v>0</v>
      </c>
      <c r="X219" s="237">
        <v>0</v>
      </c>
      <c r="Y219" s="237">
        <v>0</v>
      </c>
      <c r="Z219" s="237">
        <v>0</v>
      </c>
      <c r="AA219" s="237">
        <v>0</v>
      </c>
      <c r="AB219" s="237">
        <v>0</v>
      </c>
      <c r="AC219" s="237">
        <v>0</v>
      </c>
      <c r="AD219" s="237">
        <v>0</v>
      </c>
      <c r="AE219" s="237">
        <v>0</v>
      </c>
      <c r="AF219" s="237">
        <v>0</v>
      </c>
      <c r="AG219" s="237">
        <v>0</v>
      </c>
      <c r="AH219" s="237">
        <v>0</v>
      </c>
      <c r="AI219" s="237">
        <v>0</v>
      </c>
      <c r="AJ219" s="237">
        <v>0</v>
      </c>
      <c r="AK219" s="237">
        <v>0</v>
      </c>
      <c r="AL219" s="237">
        <v>0</v>
      </c>
      <c r="AM219" s="237">
        <v>0</v>
      </c>
      <c r="AN219" s="237">
        <v>0</v>
      </c>
      <c r="AO219" s="237">
        <v>0</v>
      </c>
      <c r="AP219" s="237">
        <v>0</v>
      </c>
      <c r="AQ219" s="237">
        <v>0</v>
      </c>
      <c r="AR219" s="237">
        <v>0</v>
      </c>
      <c r="AS219" s="237">
        <v>0</v>
      </c>
      <c r="AT219" s="237">
        <v>0</v>
      </c>
      <c r="AU219" s="237">
        <v>0</v>
      </c>
      <c r="AV219" s="237">
        <v>0</v>
      </c>
      <c r="AW219" s="237">
        <v>0</v>
      </c>
      <c r="AX219" s="237">
        <v>0</v>
      </c>
      <c r="AY219" s="237">
        <v>0</v>
      </c>
      <c r="AZ219" s="237">
        <v>0</v>
      </c>
      <c r="BA219" s="237">
        <v>0</v>
      </c>
      <c r="BB219" s="237">
        <v>0</v>
      </c>
      <c r="BC219" s="237">
        <v>0</v>
      </c>
      <c r="BD219" s="237">
        <v>0</v>
      </c>
      <c r="BE219" s="237">
        <v>0</v>
      </c>
      <c r="BF219" s="237">
        <v>0</v>
      </c>
      <c r="BG219" s="237">
        <v>0</v>
      </c>
      <c r="BH219" s="237">
        <v>0</v>
      </c>
      <c r="BI219" s="237">
        <v>0</v>
      </c>
      <c r="BJ219" s="237">
        <v>0</v>
      </c>
      <c r="BK219" s="237">
        <v>0</v>
      </c>
      <c r="BL219" s="237">
        <v>0</v>
      </c>
      <c r="BM219" s="237">
        <v>0</v>
      </c>
      <c r="BN219" s="237">
        <v>0</v>
      </c>
      <c r="BO219" s="237">
        <v>0</v>
      </c>
      <c r="BP219" s="237">
        <v>0</v>
      </c>
      <c r="BQ219" s="237">
        <v>0</v>
      </c>
      <c r="BR219" s="237">
        <v>0</v>
      </c>
      <c r="BS219" s="237">
        <v>0</v>
      </c>
      <c r="BT219" s="237">
        <v>0</v>
      </c>
      <c r="BU219" s="237">
        <v>0</v>
      </c>
      <c r="BV219" s="237">
        <v>0</v>
      </c>
      <c r="BW219" s="237">
        <v>0</v>
      </c>
      <c r="BX219" s="237">
        <v>0</v>
      </c>
      <c r="BY219" s="237">
        <v>0</v>
      </c>
      <c r="BZ219" s="237">
        <v>0</v>
      </c>
      <c r="CA219" s="237">
        <v>0</v>
      </c>
      <c r="CB219" s="237">
        <v>0</v>
      </c>
      <c r="CC219" s="237">
        <v>0</v>
      </c>
      <c r="CD219" s="237">
        <v>0</v>
      </c>
      <c r="CE219" s="237">
        <v>0</v>
      </c>
      <c r="CF219" s="237">
        <v>0</v>
      </c>
      <c r="CG219" s="237">
        <v>0</v>
      </c>
      <c r="CH219" s="237">
        <v>0</v>
      </c>
      <c r="CI219" s="237">
        <v>0</v>
      </c>
      <c r="CJ219" s="237">
        <v>0</v>
      </c>
      <c r="CK219" s="237">
        <v>0</v>
      </c>
      <c r="CL219" s="237">
        <v>0</v>
      </c>
      <c r="CM219" s="237">
        <v>0</v>
      </c>
      <c r="CN219" s="237">
        <v>0</v>
      </c>
      <c r="CO219" s="237">
        <v>0</v>
      </c>
      <c r="CP219" s="237">
        <v>0</v>
      </c>
      <c r="CQ219" s="237">
        <v>5755</v>
      </c>
      <c r="CR219" s="237">
        <v>0</v>
      </c>
      <c r="CS219" s="237">
        <v>5755</v>
      </c>
      <c r="CT219" s="237">
        <v>0</v>
      </c>
      <c r="CU219" s="237">
        <v>0</v>
      </c>
      <c r="CV219" s="237">
        <v>0</v>
      </c>
      <c r="CW219" s="237">
        <v>0</v>
      </c>
      <c r="CX219" s="237">
        <v>0</v>
      </c>
      <c r="CY219" s="237">
        <v>0</v>
      </c>
      <c r="CZ219" s="237">
        <v>0</v>
      </c>
      <c r="DA219" s="237">
        <v>0</v>
      </c>
      <c r="DB219" s="237">
        <v>0</v>
      </c>
      <c r="DC219" s="237">
        <v>0</v>
      </c>
      <c r="DD219" s="237">
        <v>0</v>
      </c>
      <c r="DE219" s="237">
        <v>0</v>
      </c>
      <c r="DF219" s="237">
        <v>0</v>
      </c>
      <c r="DG219" s="237">
        <v>0</v>
      </c>
      <c r="DH219" s="237">
        <v>0</v>
      </c>
      <c r="DI219" s="237">
        <v>15616</v>
      </c>
      <c r="DJ219" s="237">
        <v>13383</v>
      </c>
      <c r="DK219" s="237">
        <v>385</v>
      </c>
      <c r="DL219" s="237">
        <v>0</v>
      </c>
      <c r="DM219" s="237">
        <v>552</v>
      </c>
      <c r="DN219" s="237">
        <v>1296</v>
      </c>
      <c r="DO219" s="237">
        <v>0</v>
      </c>
      <c r="DP219" s="237">
        <v>0</v>
      </c>
      <c r="DQ219" s="237">
        <v>0</v>
      </c>
      <c r="DR219" s="237">
        <v>0</v>
      </c>
      <c r="DS219" s="237">
        <v>0</v>
      </c>
      <c r="DT219" s="237">
        <v>0</v>
      </c>
      <c r="DU219" s="237">
        <v>0</v>
      </c>
      <c r="DV219" s="237">
        <v>0</v>
      </c>
      <c r="DW219" s="237">
        <v>0</v>
      </c>
      <c r="DX219" s="237">
        <v>0</v>
      </c>
      <c r="DY219" s="237">
        <v>0</v>
      </c>
      <c r="DZ219" s="237">
        <v>0</v>
      </c>
      <c r="EA219" s="237">
        <v>0</v>
      </c>
      <c r="EB219" s="237">
        <v>0</v>
      </c>
      <c r="EC219" s="237">
        <v>0</v>
      </c>
      <c r="ED219" s="237">
        <v>22543</v>
      </c>
      <c r="EE219" s="237">
        <v>1887</v>
      </c>
      <c r="EF219" s="237">
        <v>7280</v>
      </c>
      <c r="EG219" s="237">
        <v>1710</v>
      </c>
      <c r="EH219" s="237">
        <v>9784</v>
      </c>
      <c r="EI219" s="237">
        <v>1882</v>
      </c>
      <c r="EJ219" s="237">
        <v>0</v>
      </c>
      <c r="EK219" s="237">
        <v>0</v>
      </c>
      <c r="EL219" s="104">
        <v>0</v>
      </c>
    </row>
    <row r="220" spans="1:142" s="224" customFormat="1">
      <c r="A220" s="235" t="s">
        <v>570</v>
      </c>
      <c r="B220" s="238" t="s">
        <v>571</v>
      </c>
      <c r="C220" s="245" t="s">
        <v>64</v>
      </c>
      <c r="D220" s="237">
        <v>4177</v>
      </c>
      <c r="E220" s="237">
        <v>1073</v>
      </c>
      <c r="F220" s="237">
        <v>340</v>
      </c>
      <c r="G220" s="237">
        <v>2607</v>
      </c>
      <c r="H220" s="237">
        <v>94</v>
      </c>
      <c r="I220" s="237">
        <v>63</v>
      </c>
      <c r="J220" s="237">
        <v>442</v>
      </c>
      <c r="K220" s="237">
        <v>118</v>
      </c>
      <c r="L220" s="237">
        <v>324</v>
      </c>
      <c r="M220" s="237">
        <v>7795</v>
      </c>
      <c r="N220" s="237">
        <v>6275</v>
      </c>
      <c r="O220" s="237">
        <v>1216</v>
      </c>
      <c r="P220" s="237">
        <v>304</v>
      </c>
      <c r="Q220" s="237">
        <v>0</v>
      </c>
      <c r="R220" s="237">
        <v>2240</v>
      </c>
      <c r="S220" s="237">
        <v>1367</v>
      </c>
      <c r="T220" s="237">
        <v>873</v>
      </c>
      <c r="U220" s="237">
        <v>1693</v>
      </c>
      <c r="V220" s="237">
        <v>156</v>
      </c>
      <c r="W220" s="237">
        <v>134</v>
      </c>
      <c r="X220" s="237">
        <v>1166</v>
      </c>
      <c r="Y220" s="237">
        <v>237</v>
      </c>
      <c r="Z220" s="237">
        <v>17649</v>
      </c>
      <c r="AA220" s="237">
        <v>1027</v>
      </c>
      <c r="AB220" s="237">
        <v>7367</v>
      </c>
      <c r="AC220" s="237">
        <v>346</v>
      </c>
      <c r="AD220" s="237">
        <v>937</v>
      </c>
      <c r="AE220" s="237">
        <v>417</v>
      </c>
      <c r="AF220" s="237">
        <v>249</v>
      </c>
      <c r="AG220" s="237">
        <v>6037</v>
      </c>
      <c r="AH220" s="237">
        <v>1269</v>
      </c>
      <c r="AI220" s="237">
        <v>1452</v>
      </c>
      <c r="AJ220" s="237">
        <v>1443</v>
      </c>
      <c r="AK220" s="237">
        <v>9</v>
      </c>
      <c r="AL220" s="237">
        <v>710</v>
      </c>
      <c r="AM220" s="237">
        <v>237</v>
      </c>
      <c r="AN220" s="237">
        <v>473</v>
      </c>
      <c r="AO220" s="237">
        <v>2256</v>
      </c>
      <c r="AP220" s="237">
        <v>933</v>
      </c>
      <c r="AQ220" s="237">
        <v>243</v>
      </c>
      <c r="AR220" s="237">
        <v>957</v>
      </c>
      <c r="AS220" s="237">
        <v>123</v>
      </c>
      <c r="AT220" s="237">
        <v>6668</v>
      </c>
      <c r="AU220" s="237">
        <v>371</v>
      </c>
      <c r="AV220" s="237">
        <v>5802</v>
      </c>
      <c r="AW220" s="237">
        <v>256</v>
      </c>
      <c r="AX220" s="237">
        <v>239</v>
      </c>
      <c r="AY220" s="237">
        <v>2850</v>
      </c>
      <c r="AZ220" s="237">
        <v>2530</v>
      </c>
      <c r="BA220" s="237">
        <v>320</v>
      </c>
      <c r="BB220" s="237">
        <v>1700</v>
      </c>
      <c r="BC220" s="237">
        <v>996</v>
      </c>
      <c r="BD220" s="237">
        <v>704</v>
      </c>
      <c r="BE220" s="237">
        <v>4150</v>
      </c>
      <c r="BF220" s="237">
        <v>4580</v>
      </c>
      <c r="BG220" s="237">
        <v>7156</v>
      </c>
      <c r="BH220" s="237">
        <v>16038</v>
      </c>
      <c r="BI220" s="237">
        <v>6101</v>
      </c>
      <c r="BJ220" s="237">
        <v>9937</v>
      </c>
      <c r="BK220" s="237">
        <v>24657</v>
      </c>
      <c r="BL220" s="237">
        <v>11587</v>
      </c>
      <c r="BM220" s="237">
        <v>7351</v>
      </c>
      <c r="BN220" s="237">
        <v>3325</v>
      </c>
      <c r="BO220" s="237">
        <v>2394</v>
      </c>
      <c r="BP220" s="237">
        <v>20004</v>
      </c>
      <c r="BQ220" s="237">
        <v>13284</v>
      </c>
      <c r="BR220" s="237">
        <v>6720</v>
      </c>
      <c r="BS220" s="237">
        <v>16036</v>
      </c>
      <c r="BT220" s="237">
        <v>4215</v>
      </c>
      <c r="BU220" s="237">
        <v>1035</v>
      </c>
      <c r="BV220" s="237">
        <v>7646</v>
      </c>
      <c r="BW220" s="237">
        <v>1087</v>
      </c>
      <c r="BX220" s="237">
        <v>2053</v>
      </c>
      <c r="BY220" s="237">
        <v>27</v>
      </c>
      <c r="BZ220" s="237">
        <v>9800</v>
      </c>
      <c r="CA220" s="237">
        <v>3461</v>
      </c>
      <c r="CB220" s="237">
        <v>11</v>
      </c>
      <c r="CC220" s="237">
        <v>6118</v>
      </c>
      <c r="CD220" s="237">
        <v>210</v>
      </c>
      <c r="CE220" s="237">
        <v>18857</v>
      </c>
      <c r="CF220" s="237">
        <v>10303</v>
      </c>
      <c r="CG220" s="237">
        <v>1340</v>
      </c>
      <c r="CH220" s="237">
        <v>7214</v>
      </c>
      <c r="CI220" s="237">
        <v>7379</v>
      </c>
      <c r="CJ220" s="237">
        <v>6551</v>
      </c>
      <c r="CK220" s="237">
        <v>226</v>
      </c>
      <c r="CL220" s="237">
        <v>1941</v>
      </c>
      <c r="CM220" s="237">
        <v>296</v>
      </c>
      <c r="CN220" s="237">
        <v>828</v>
      </c>
      <c r="CO220" s="237">
        <v>0</v>
      </c>
      <c r="CP220" s="237">
        <v>34</v>
      </c>
      <c r="CQ220" s="237">
        <v>41111</v>
      </c>
      <c r="CR220" s="237">
        <v>13665</v>
      </c>
      <c r="CS220" s="237">
        <v>27446</v>
      </c>
      <c r="CT220" s="237">
        <v>55560</v>
      </c>
      <c r="CU220" s="237">
        <v>1093</v>
      </c>
      <c r="CV220" s="237">
        <v>929</v>
      </c>
      <c r="CW220" s="237">
        <v>164</v>
      </c>
      <c r="CX220" s="237">
        <v>12471</v>
      </c>
      <c r="CY220" s="237">
        <v>3360</v>
      </c>
      <c r="CZ220" s="237">
        <v>5329</v>
      </c>
      <c r="DA220" s="237">
        <v>329</v>
      </c>
      <c r="DB220" s="237">
        <v>1357</v>
      </c>
      <c r="DC220" s="237">
        <v>233</v>
      </c>
      <c r="DD220" s="237">
        <v>971</v>
      </c>
      <c r="DE220" s="237">
        <v>878</v>
      </c>
      <c r="DF220" s="237">
        <v>0</v>
      </c>
      <c r="DG220" s="237">
        <v>15</v>
      </c>
      <c r="DH220" s="237">
        <v>14</v>
      </c>
      <c r="DI220" s="237">
        <v>80104</v>
      </c>
      <c r="DJ220" s="237">
        <v>32828</v>
      </c>
      <c r="DK220" s="237">
        <v>840</v>
      </c>
      <c r="DL220" s="237">
        <v>39915</v>
      </c>
      <c r="DM220" s="237">
        <v>2605</v>
      </c>
      <c r="DN220" s="237">
        <v>3916</v>
      </c>
      <c r="DO220" s="237">
        <v>0</v>
      </c>
      <c r="DP220" s="237">
        <v>19451</v>
      </c>
      <c r="DQ220" s="237">
        <v>6797</v>
      </c>
      <c r="DR220" s="237">
        <v>12654</v>
      </c>
      <c r="DS220" s="237">
        <v>8959</v>
      </c>
      <c r="DT220" s="237">
        <v>7949</v>
      </c>
      <c r="DU220" s="237">
        <v>17</v>
      </c>
      <c r="DV220" s="237">
        <v>860</v>
      </c>
      <c r="DW220" s="237">
        <v>133</v>
      </c>
      <c r="DX220" s="237">
        <v>1751</v>
      </c>
      <c r="DY220" s="237">
        <v>611580</v>
      </c>
      <c r="DZ220" s="237">
        <v>583155</v>
      </c>
      <c r="EA220" s="237">
        <v>10274</v>
      </c>
      <c r="EB220" s="237">
        <v>3546</v>
      </c>
      <c r="EC220" s="237">
        <v>14605</v>
      </c>
      <c r="ED220" s="237">
        <v>12779</v>
      </c>
      <c r="EE220" s="237">
        <v>757</v>
      </c>
      <c r="EF220" s="237">
        <v>570</v>
      </c>
      <c r="EG220" s="237">
        <v>3895</v>
      </c>
      <c r="EH220" s="237">
        <v>3272</v>
      </c>
      <c r="EI220" s="237">
        <v>4285</v>
      </c>
      <c r="EJ220" s="237">
        <v>196</v>
      </c>
      <c r="EK220" s="237">
        <v>0</v>
      </c>
      <c r="EL220" s="104">
        <v>0</v>
      </c>
    </row>
    <row r="221" spans="1:142" s="224" customFormat="1">
      <c r="A221" s="235" t="s">
        <v>572</v>
      </c>
      <c r="B221" s="238" t="s">
        <v>573</v>
      </c>
      <c r="C221" s="245" t="s">
        <v>64</v>
      </c>
      <c r="D221" s="237">
        <v>58</v>
      </c>
      <c r="E221" s="237">
        <v>0</v>
      </c>
      <c r="F221" s="237">
        <v>0</v>
      </c>
      <c r="G221" s="237">
        <v>58</v>
      </c>
      <c r="H221" s="237">
        <v>0</v>
      </c>
      <c r="I221" s="237">
        <v>0</v>
      </c>
      <c r="J221" s="237">
        <v>38</v>
      </c>
      <c r="K221" s="237">
        <v>10</v>
      </c>
      <c r="L221" s="237">
        <v>28</v>
      </c>
      <c r="M221" s="237">
        <v>7793</v>
      </c>
      <c r="N221" s="237">
        <v>5118</v>
      </c>
      <c r="O221" s="237">
        <v>2607</v>
      </c>
      <c r="P221" s="237">
        <v>68</v>
      </c>
      <c r="Q221" s="237">
        <v>0</v>
      </c>
      <c r="R221" s="237">
        <v>451</v>
      </c>
      <c r="S221" s="237">
        <v>84</v>
      </c>
      <c r="T221" s="237">
        <v>367</v>
      </c>
      <c r="U221" s="237">
        <v>1067</v>
      </c>
      <c r="V221" s="237">
        <v>152</v>
      </c>
      <c r="W221" s="237">
        <v>135</v>
      </c>
      <c r="X221" s="237">
        <v>610</v>
      </c>
      <c r="Y221" s="237">
        <v>170</v>
      </c>
      <c r="Z221" s="237">
        <v>5442</v>
      </c>
      <c r="AA221" s="237">
        <v>328</v>
      </c>
      <c r="AB221" s="237">
        <v>2025</v>
      </c>
      <c r="AC221" s="237">
        <v>34</v>
      </c>
      <c r="AD221" s="237">
        <v>90</v>
      </c>
      <c r="AE221" s="237">
        <v>78</v>
      </c>
      <c r="AF221" s="237">
        <v>69</v>
      </c>
      <c r="AG221" s="237">
        <v>1918</v>
      </c>
      <c r="AH221" s="237">
        <v>900</v>
      </c>
      <c r="AI221" s="237">
        <v>1197</v>
      </c>
      <c r="AJ221" s="237">
        <v>1193</v>
      </c>
      <c r="AK221" s="237">
        <v>4</v>
      </c>
      <c r="AL221" s="237">
        <v>442</v>
      </c>
      <c r="AM221" s="237">
        <v>222</v>
      </c>
      <c r="AN221" s="237">
        <v>220</v>
      </c>
      <c r="AO221" s="237">
        <v>663</v>
      </c>
      <c r="AP221" s="237">
        <v>393</v>
      </c>
      <c r="AQ221" s="237">
        <v>74</v>
      </c>
      <c r="AR221" s="237">
        <v>157</v>
      </c>
      <c r="AS221" s="237">
        <v>39</v>
      </c>
      <c r="AT221" s="237">
        <v>1024</v>
      </c>
      <c r="AU221" s="237">
        <v>77</v>
      </c>
      <c r="AV221" s="237">
        <v>719</v>
      </c>
      <c r="AW221" s="237">
        <v>117</v>
      </c>
      <c r="AX221" s="237">
        <v>111</v>
      </c>
      <c r="AY221" s="237">
        <v>830</v>
      </c>
      <c r="AZ221" s="237">
        <v>675</v>
      </c>
      <c r="BA221" s="237">
        <v>155</v>
      </c>
      <c r="BB221" s="237">
        <v>1124</v>
      </c>
      <c r="BC221" s="237">
        <v>439</v>
      </c>
      <c r="BD221" s="237">
        <v>685</v>
      </c>
      <c r="BE221" s="237">
        <v>1194</v>
      </c>
      <c r="BF221" s="237">
        <v>1212</v>
      </c>
      <c r="BG221" s="237">
        <v>2373</v>
      </c>
      <c r="BH221" s="237">
        <v>2073</v>
      </c>
      <c r="BI221" s="237">
        <v>902</v>
      </c>
      <c r="BJ221" s="237">
        <v>1171</v>
      </c>
      <c r="BK221" s="237">
        <v>7154</v>
      </c>
      <c r="BL221" s="237">
        <v>2450</v>
      </c>
      <c r="BM221" s="237">
        <v>1579</v>
      </c>
      <c r="BN221" s="237">
        <v>399</v>
      </c>
      <c r="BO221" s="237">
        <v>2726</v>
      </c>
      <c r="BP221" s="237">
        <v>7684</v>
      </c>
      <c r="BQ221" s="237">
        <v>2451</v>
      </c>
      <c r="BR221" s="237">
        <v>5233</v>
      </c>
      <c r="BS221" s="237">
        <v>6829</v>
      </c>
      <c r="BT221" s="237">
        <v>1868</v>
      </c>
      <c r="BU221" s="237">
        <v>458</v>
      </c>
      <c r="BV221" s="237">
        <v>3387</v>
      </c>
      <c r="BW221" s="237">
        <v>505</v>
      </c>
      <c r="BX221" s="237">
        <v>611</v>
      </c>
      <c r="BY221" s="237">
        <v>9</v>
      </c>
      <c r="BZ221" s="237">
        <v>3910</v>
      </c>
      <c r="CA221" s="237">
        <v>2417</v>
      </c>
      <c r="CB221" s="237">
        <v>11</v>
      </c>
      <c r="CC221" s="237">
        <v>1353</v>
      </c>
      <c r="CD221" s="237">
        <v>129</v>
      </c>
      <c r="CE221" s="237">
        <v>2142</v>
      </c>
      <c r="CF221" s="237">
        <v>1234</v>
      </c>
      <c r="CG221" s="237">
        <v>44</v>
      </c>
      <c r="CH221" s="237">
        <v>864</v>
      </c>
      <c r="CI221" s="237">
        <v>6806</v>
      </c>
      <c r="CJ221" s="237">
        <v>6524</v>
      </c>
      <c r="CK221" s="237">
        <v>225</v>
      </c>
      <c r="CL221" s="237">
        <v>1931</v>
      </c>
      <c r="CM221" s="237">
        <v>295</v>
      </c>
      <c r="CN221" s="237">
        <v>282</v>
      </c>
      <c r="CO221" s="237">
        <v>0</v>
      </c>
      <c r="CP221" s="237">
        <v>40</v>
      </c>
      <c r="CQ221" s="237">
        <v>13064</v>
      </c>
      <c r="CR221" s="237">
        <v>7693</v>
      </c>
      <c r="CS221" s="237">
        <v>5371</v>
      </c>
      <c r="CT221" s="237">
        <v>39706</v>
      </c>
      <c r="CU221" s="237">
        <v>481</v>
      </c>
      <c r="CV221" s="237">
        <v>460</v>
      </c>
      <c r="CW221" s="237">
        <v>21</v>
      </c>
      <c r="CX221" s="237">
        <v>5989</v>
      </c>
      <c r="CY221" s="237">
        <v>796</v>
      </c>
      <c r="CZ221" s="237">
        <v>2605</v>
      </c>
      <c r="DA221" s="237">
        <v>170</v>
      </c>
      <c r="DB221" s="237">
        <v>545</v>
      </c>
      <c r="DC221" s="237">
        <v>58</v>
      </c>
      <c r="DD221" s="237">
        <v>196</v>
      </c>
      <c r="DE221" s="237">
        <v>1610</v>
      </c>
      <c r="DF221" s="237">
        <v>0</v>
      </c>
      <c r="DG221" s="237">
        <v>30</v>
      </c>
      <c r="DH221" s="237">
        <v>9</v>
      </c>
      <c r="DI221" s="237">
        <v>52463</v>
      </c>
      <c r="DJ221" s="237">
        <v>25560</v>
      </c>
      <c r="DK221" s="237">
        <v>1314</v>
      </c>
      <c r="DL221" s="237">
        <v>21850</v>
      </c>
      <c r="DM221" s="237">
        <v>961</v>
      </c>
      <c r="DN221" s="237">
        <v>2778</v>
      </c>
      <c r="DO221" s="237">
        <v>0</v>
      </c>
      <c r="DP221" s="237">
        <v>3231</v>
      </c>
      <c r="DQ221" s="237">
        <v>345</v>
      </c>
      <c r="DR221" s="237">
        <v>2886</v>
      </c>
      <c r="DS221" s="237">
        <v>6837</v>
      </c>
      <c r="DT221" s="237">
        <v>5836</v>
      </c>
      <c r="DU221" s="237">
        <v>9</v>
      </c>
      <c r="DV221" s="237">
        <v>946</v>
      </c>
      <c r="DW221" s="237">
        <v>46</v>
      </c>
      <c r="DX221" s="237">
        <v>677</v>
      </c>
      <c r="DY221" s="237">
        <v>226253</v>
      </c>
      <c r="DZ221" s="237">
        <v>217278</v>
      </c>
      <c r="EA221" s="237">
        <v>4219</v>
      </c>
      <c r="EB221" s="237">
        <v>1024</v>
      </c>
      <c r="EC221" s="237">
        <v>3732</v>
      </c>
      <c r="ED221" s="237">
        <v>3035</v>
      </c>
      <c r="EE221" s="237">
        <v>239</v>
      </c>
      <c r="EF221" s="237">
        <v>154</v>
      </c>
      <c r="EG221" s="237">
        <v>1251</v>
      </c>
      <c r="EH221" s="237">
        <v>516</v>
      </c>
      <c r="EI221" s="237">
        <v>875</v>
      </c>
      <c r="EJ221" s="237">
        <v>1648</v>
      </c>
      <c r="EK221" s="237">
        <v>0</v>
      </c>
      <c r="EL221" s="104">
        <v>0</v>
      </c>
    </row>
    <row r="222" spans="1:142" s="224" customFormat="1">
      <c r="A222" s="235" t="s">
        <v>574</v>
      </c>
      <c r="B222" s="238" t="s">
        <v>575</v>
      </c>
      <c r="C222" s="245" t="s">
        <v>64</v>
      </c>
      <c r="D222" s="237">
        <v>200</v>
      </c>
      <c r="E222" s="237">
        <v>52</v>
      </c>
      <c r="F222" s="237">
        <v>18</v>
      </c>
      <c r="G222" s="237">
        <v>126</v>
      </c>
      <c r="H222" s="237">
        <v>2</v>
      </c>
      <c r="I222" s="237">
        <v>2</v>
      </c>
      <c r="J222" s="237">
        <v>50</v>
      </c>
      <c r="K222" s="237">
        <v>12</v>
      </c>
      <c r="L222" s="237">
        <v>38</v>
      </c>
      <c r="M222" s="237">
        <v>11775</v>
      </c>
      <c r="N222" s="237">
        <v>8619</v>
      </c>
      <c r="O222" s="237">
        <v>3112</v>
      </c>
      <c r="P222" s="237">
        <v>44</v>
      </c>
      <c r="Q222" s="237">
        <v>0</v>
      </c>
      <c r="R222" s="237">
        <v>388</v>
      </c>
      <c r="S222" s="237">
        <v>246</v>
      </c>
      <c r="T222" s="237">
        <v>142</v>
      </c>
      <c r="U222" s="237">
        <v>1116</v>
      </c>
      <c r="V222" s="237">
        <v>76</v>
      </c>
      <c r="W222" s="237">
        <v>68</v>
      </c>
      <c r="X222" s="237">
        <v>968</v>
      </c>
      <c r="Y222" s="237">
        <v>4</v>
      </c>
      <c r="Z222" s="237">
        <v>12035</v>
      </c>
      <c r="AA222" s="237">
        <v>361</v>
      </c>
      <c r="AB222" s="237">
        <v>5196</v>
      </c>
      <c r="AC222" s="237">
        <v>110</v>
      </c>
      <c r="AD222" s="237">
        <v>295</v>
      </c>
      <c r="AE222" s="237">
        <v>357</v>
      </c>
      <c r="AF222" s="237">
        <v>631</v>
      </c>
      <c r="AG222" s="237">
        <v>3796</v>
      </c>
      <c r="AH222" s="237">
        <v>1289</v>
      </c>
      <c r="AI222" s="237">
        <v>1052</v>
      </c>
      <c r="AJ222" s="237">
        <v>1048</v>
      </c>
      <c r="AK222" s="237">
        <v>4</v>
      </c>
      <c r="AL222" s="237">
        <v>911</v>
      </c>
      <c r="AM222" s="237">
        <v>242</v>
      </c>
      <c r="AN222" s="237">
        <v>669</v>
      </c>
      <c r="AO222" s="237">
        <v>1064</v>
      </c>
      <c r="AP222" s="237">
        <v>429</v>
      </c>
      <c r="AQ222" s="237">
        <v>138</v>
      </c>
      <c r="AR222" s="237">
        <v>429</v>
      </c>
      <c r="AS222" s="237">
        <v>68</v>
      </c>
      <c r="AT222" s="237">
        <v>5570</v>
      </c>
      <c r="AU222" s="237">
        <v>190</v>
      </c>
      <c r="AV222" s="237">
        <v>5196</v>
      </c>
      <c r="AW222" s="237">
        <v>94</v>
      </c>
      <c r="AX222" s="237">
        <v>90</v>
      </c>
      <c r="AY222" s="237">
        <v>687</v>
      </c>
      <c r="AZ222" s="237">
        <v>559</v>
      </c>
      <c r="BA222" s="237">
        <v>128</v>
      </c>
      <c r="BB222" s="237">
        <v>1854</v>
      </c>
      <c r="BC222" s="237">
        <v>962</v>
      </c>
      <c r="BD222" s="237">
        <v>892</v>
      </c>
      <c r="BE222" s="237">
        <v>2495</v>
      </c>
      <c r="BF222" s="237">
        <v>2968</v>
      </c>
      <c r="BG222" s="237">
        <v>10369</v>
      </c>
      <c r="BH222" s="237">
        <v>9415</v>
      </c>
      <c r="BI222" s="237">
        <v>2940</v>
      </c>
      <c r="BJ222" s="237">
        <v>6475</v>
      </c>
      <c r="BK222" s="237">
        <v>14548</v>
      </c>
      <c r="BL222" s="237">
        <v>6283</v>
      </c>
      <c r="BM222" s="237">
        <v>4493</v>
      </c>
      <c r="BN222" s="237">
        <v>2523</v>
      </c>
      <c r="BO222" s="237">
        <v>1249</v>
      </c>
      <c r="BP222" s="237">
        <v>26910</v>
      </c>
      <c r="BQ222" s="237">
        <v>8321</v>
      </c>
      <c r="BR222" s="237">
        <v>18589</v>
      </c>
      <c r="BS222" s="237">
        <v>17772</v>
      </c>
      <c r="BT222" s="237">
        <v>6188</v>
      </c>
      <c r="BU222" s="237">
        <v>1259</v>
      </c>
      <c r="BV222" s="237">
        <v>9301</v>
      </c>
      <c r="BW222" s="237">
        <v>204</v>
      </c>
      <c r="BX222" s="237">
        <v>820</v>
      </c>
      <c r="BY222" s="237">
        <v>10</v>
      </c>
      <c r="BZ222" s="237">
        <v>16402</v>
      </c>
      <c r="CA222" s="237">
        <v>6944</v>
      </c>
      <c r="CB222" s="237">
        <v>72</v>
      </c>
      <c r="CC222" s="237">
        <v>9154</v>
      </c>
      <c r="CD222" s="237">
        <v>232</v>
      </c>
      <c r="CE222" s="237">
        <v>4132</v>
      </c>
      <c r="CF222" s="237">
        <v>2543</v>
      </c>
      <c r="CG222" s="237">
        <v>128</v>
      </c>
      <c r="CH222" s="237">
        <v>1461</v>
      </c>
      <c r="CI222" s="237">
        <v>6605</v>
      </c>
      <c r="CJ222" s="237">
        <v>5769</v>
      </c>
      <c r="CK222" s="237">
        <v>197</v>
      </c>
      <c r="CL222" s="237">
        <v>1692</v>
      </c>
      <c r="CM222" s="237">
        <v>258</v>
      </c>
      <c r="CN222" s="237">
        <v>836</v>
      </c>
      <c r="CO222" s="237">
        <v>0</v>
      </c>
      <c r="CP222" s="237">
        <v>272</v>
      </c>
      <c r="CQ222" s="237">
        <v>70435</v>
      </c>
      <c r="CR222" s="237">
        <v>9018</v>
      </c>
      <c r="CS222" s="237">
        <v>61417</v>
      </c>
      <c r="CT222" s="237">
        <v>141451</v>
      </c>
      <c r="CU222" s="237">
        <v>549</v>
      </c>
      <c r="CV222" s="237">
        <v>493</v>
      </c>
      <c r="CW222" s="237">
        <v>56</v>
      </c>
      <c r="CX222" s="237">
        <v>20052</v>
      </c>
      <c r="CY222" s="237">
        <v>8376</v>
      </c>
      <c r="CZ222" s="237">
        <v>5009</v>
      </c>
      <c r="DA222" s="237">
        <v>369</v>
      </c>
      <c r="DB222" s="237">
        <v>1842</v>
      </c>
      <c r="DC222" s="237">
        <v>353</v>
      </c>
      <c r="DD222" s="237">
        <v>1164</v>
      </c>
      <c r="DE222" s="237">
        <v>2931</v>
      </c>
      <c r="DF222" s="237">
        <v>0</v>
      </c>
      <c r="DG222" s="237">
        <v>13</v>
      </c>
      <c r="DH222" s="237">
        <v>8</v>
      </c>
      <c r="DI222" s="237">
        <v>190376</v>
      </c>
      <c r="DJ222" s="237">
        <v>58863</v>
      </c>
      <c r="DK222" s="237">
        <v>1616</v>
      </c>
      <c r="DL222" s="237">
        <v>31425</v>
      </c>
      <c r="DM222" s="237">
        <v>93003</v>
      </c>
      <c r="DN222" s="237">
        <v>5469</v>
      </c>
      <c r="DO222" s="237">
        <v>0</v>
      </c>
      <c r="DP222" s="237">
        <v>25938</v>
      </c>
      <c r="DQ222" s="237">
        <v>9833</v>
      </c>
      <c r="DR222" s="237">
        <v>16105</v>
      </c>
      <c r="DS222" s="237">
        <v>11663</v>
      </c>
      <c r="DT222" s="237">
        <v>10356</v>
      </c>
      <c r="DU222" s="237">
        <v>236</v>
      </c>
      <c r="DV222" s="237">
        <v>986</v>
      </c>
      <c r="DW222" s="237">
        <v>85</v>
      </c>
      <c r="DX222" s="237">
        <v>962</v>
      </c>
      <c r="DY222" s="237">
        <v>614628</v>
      </c>
      <c r="DZ222" s="237">
        <v>594241</v>
      </c>
      <c r="EA222" s="237">
        <v>5461</v>
      </c>
      <c r="EB222" s="237">
        <v>2950</v>
      </c>
      <c r="EC222" s="237">
        <v>11976</v>
      </c>
      <c r="ED222" s="237">
        <v>16033</v>
      </c>
      <c r="EE222" s="237">
        <v>423</v>
      </c>
      <c r="EF222" s="237">
        <v>4744</v>
      </c>
      <c r="EG222" s="237">
        <v>4210</v>
      </c>
      <c r="EH222" s="237">
        <v>3440</v>
      </c>
      <c r="EI222" s="237">
        <v>3216</v>
      </c>
      <c r="EJ222" s="237">
        <v>481</v>
      </c>
      <c r="EK222" s="237">
        <v>0</v>
      </c>
      <c r="EL222" s="104">
        <v>0</v>
      </c>
    </row>
    <row r="223" spans="1:142" s="224" customFormat="1">
      <c r="A223" s="235" t="s">
        <v>576</v>
      </c>
      <c r="B223" s="238" t="s">
        <v>376</v>
      </c>
      <c r="C223" s="245" t="s">
        <v>65</v>
      </c>
      <c r="D223" s="237">
        <v>13360</v>
      </c>
      <c r="E223" s="237">
        <v>9528</v>
      </c>
      <c r="F223" s="237">
        <v>1950</v>
      </c>
      <c r="G223" s="237">
        <v>228</v>
      </c>
      <c r="H223" s="237">
        <v>852</v>
      </c>
      <c r="I223" s="237">
        <v>802</v>
      </c>
      <c r="J223" s="237">
        <v>1624</v>
      </c>
      <c r="K223" s="237">
        <v>75</v>
      </c>
      <c r="L223" s="237">
        <v>1549</v>
      </c>
      <c r="M223" s="237">
        <v>35347</v>
      </c>
      <c r="N223" s="237">
        <v>29723</v>
      </c>
      <c r="O223" s="237">
        <v>4385</v>
      </c>
      <c r="P223" s="237">
        <v>1239</v>
      </c>
      <c r="Q223" s="237">
        <v>0</v>
      </c>
      <c r="R223" s="237">
        <v>10782</v>
      </c>
      <c r="S223" s="237">
        <v>3393</v>
      </c>
      <c r="T223" s="237">
        <v>7389</v>
      </c>
      <c r="U223" s="237">
        <v>21187</v>
      </c>
      <c r="V223" s="237">
        <v>6610</v>
      </c>
      <c r="W223" s="237">
        <v>6382</v>
      </c>
      <c r="X223" s="237">
        <v>1166</v>
      </c>
      <c r="Y223" s="237">
        <v>7029</v>
      </c>
      <c r="Z223" s="237">
        <v>15337</v>
      </c>
      <c r="AA223" s="237">
        <v>140</v>
      </c>
      <c r="AB223" s="237">
        <v>244</v>
      </c>
      <c r="AC223" s="237">
        <v>1323</v>
      </c>
      <c r="AD223" s="237">
        <v>4417</v>
      </c>
      <c r="AE223" s="237">
        <v>1119</v>
      </c>
      <c r="AF223" s="237">
        <v>113</v>
      </c>
      <c r="AG223" s="237">
        <v>6573</v>
      </c>
      <c r="AH223" s="237">
        <v>1408</v>
      </c>
      <c r="AI223" s="237">
        <v>1586</v>
      </c>
      <c r="AJ223" s="237">
        <v>443</v>
      </c>
      <c r="AK223" s="237">
        <v>1143</v>
      </c>
      <c r="AL223" s="237">
        <v>19667</v>
      </c>
      <c r="AM223" s="237">
        <v>16219</v>
      </c>
      <c r="AN223" s="237">
        <v>3448</v>
      </c>
      <c r="AO223" s="237">
        <v>15487</v>
      </c>
      <c r="AP223" s="237">
        <v>1185</v>
      </c>
      <c r="AQ223" s="237">
        <v>7431</v>
      </c>
      <c r="AR223" s="237">
        <v>1757</v>
      </c>
      <c r="AS223" s="237">
        <v>5114</v>
      </c>
      <c r="AT223" s="237">
        <v>3312</v>
      </c>
      <c r="AU223" s="237">
        <v>40</v>
      </c>
      <c r="AV223" s="237">
        <v>451</v>
      </c>
      <c r="AW223" s="237">
        <v>922</v>
      </c>
      <c r="AX223" s="237">
        <v>1899</v>
      </c>
      <c r="AY223" s="237">
        <v>2465</v>
      </c>
      <c r="AZ223" s="237">
        <v>600</v>
      </c>
      <c r="BA223" s="237">
        <v>1865</v>
      </c>
      <c r="BB223" s="237">
        <v>27188</v>
      </c>
      <c r="BC223" s="237">
        <v>6688</v>
      </c>
      <c r="BD223" s="237">
        <v>20500</v>
      </c>
      <c r="BE223" s="237">
        <v>13014</v>
      </c>
      <c r="BF223" s="237">
        <v>30906</v>
      </c>
      <c r="BG223" s="237">
        <v>9470</v>
      </c>
      <c r="BH223" s="237">
        <v>5727</v>
      </c>
      <c r="BI223" s="237">
        <v>1791</v>
      </c>
      <c r="BJ223" s="237">
        <v>3936</v>
      </c>
      <c r="BK223" s="237">
        <v>8658</v>
      </c>
      <c r="BL223" s="237">
        <v>5056</v>
      </c>
      <c r="BM223" s="237">
        <v>800</v>
      </c>
      <c r="BN223" s="237">
        <v>2374</v>
      </c>
      <c r="BO223" s="237">
        <v>428</v>
      </c>
      <c r="BP223" s="237">
        <v>1944</v>
      </c>
      <c r="BQ223" s="237">
        <v>1055</v>
      </c>
      <c r="BR223" s="237">
        <v>889</v>
      </c>
      <c r="BS223" s="237">
        <v>22018</v>
      </c>
      <c r="BT223" s="237">
        <v>1736</v>
      </c>
      <c r="BU223" s="237">
        <v>1351</v>
      </c>
      <c r="BV223" s="237">
        <v>14322</v>
      </c>
      <c r="BW223" s="237">
        <v>2758</v>
      </c>
      <c r="BX223" s="237">
        <v>1851</v>
      </c>
      <c r="BY223" s="237">
        <v>26</v>
      </c>
      <c r="BZ223" s="237">
        <v>30913</v>
      </c>
      <c r="CA223" s="237">
        <v>18245</v>
      </c>
      <c r="CB223" s="237">
        <v>1004</v>
      </c>
      <c r="CC223" s="237">
        <v>10714</v>
      </c>
      <c r="CD223" s="237">
        <v>950</v>
      </c>
      <c r="CE223" s="237">
        <v>350193</v>
      </c>
      <c r="CF223" s="237">
        <v>154040</v>
      </c>
      <c r="CG223" s="237">
        <v>53149</v>
      </c>
      <c r="CH223" s="237">
        <v>143004</v>
      </c>
      <c r="CI223" s="237">
        <v>6053</v>
      </c>
      <c r="CJ223" s="237">
        <v>5712</v>
      </c>
      <c r="CK223" s="237">
        <v>204</v>
      </c>
      <c r="CL223" s="237">
        <v>1752</v>
      </c>
      <c r="CM223" s="237">
        <v>267</v>
      </c>
      <c r="CN223" s="237">
        <v>341</v>
      </c>
      <c r="CO223" s="237">
        <v>0</v>
      </c>
      <c r="CP223" s="237">
        <v>11995</v>
      </c>
      <c r="CQ223" s="237">
        <v>619536</v>
      </c>
      <c r="CR223" s="237">
        <v>283483</v>
      </c>
      <c r="CS223" s="237">
        <v>336053</v>
      </c>
      <c r="CT223" s="237">
        <v>78822</v>
      </c>
      <c r="CU223" s="237">
        <v>87071</v>
      </c>
      <c r="CV223" s="237">
        <v>67492</v>
      </c>
      <c r="CW223" s="237">
        <v>19579</v>
      </c>
      <c r="CX223" s="237">
        <v>73303</v>
      </c>
      <c r="CY223" s="237">
        <v>2719</v>
      </c>
      <c r="CZ223" s="237">
        <v>53275</v>
      </c>
      <c r="DA223" s="237">
        <v>5475</v>
      </c>
      <c r="DB223" s="237">
        <v>400</v>
      </c>
      <c r="DC223" s="237">
        <v>2754</v>
      </c>
      <c r="DD223" s="237">
        <v>4315</v>
      </c>
      <c r="DE223" s="237">
        <v>4353</v>
      </c>
      <c r="DF223" s="237">
        <v>1095</v>
      </c>
      <c r="DG223" s="237">
        <v>58</v>
      </c>
      <c r="DH223" s="237">
        <v>12</v>
      </c>
      <c r="DI223" s="237">
        <v>22648</v>
      </c>
      <c r="DJ223" s="237">
        <v>1053</v>
      </c>
      <c r="DK223" s="237">
        <v>3084</v>
      </c>
      <c r="DL223" s="237">
        <v>10016</v>
      </c>
      <c r="DM223" s="237">
        <v>1183</v>
      </c>
      <c r="DN223" s="237">
        <v>7312</v>
      </c>
      <c r="DO223" s="237">
        <v>0</v>
      </c>
      <c r="DP223" s="237">
        <v>34884</v>
      </c>
      <c r="DQ223" s="237">
        <v>28878</v>
      </c>
      <c r="DR223" s="237">
        <v>6006</v>
      </c>
      <c r="DS223" s="237">
        <v>194739</v>
      </c>
      <c r="DT223" s="237">
        <v>60846</v>
      </c>
      <c r="DU223" s="237">
        <v>2876</v>
      </c>
      <c r="DV223" s="237">
        <v>23256</v>
      </c>
      <c r="DW223" s="237">
        <v>107761</v>
      </c>
      <c r="DX223" s="237">
        <v>5335</v>
      </c>
      <c r="DY223" s="237">
        <v>421650</v>
      </c>
      <c r="DZ223" s="237">
        <v>216294</v>
      </c>
      <c r="EA223" s="237">
        <v>5847</v>
      </c>
      <c r="EB223" s="237">
        <v>72222</v>
      </c>
      <c r="EC223" s="237">
        <v>127287</v>
      </c>
      <c r="ED223" s="237">
        <v>139200</v>
      </c>
      <c r="EE223" s="237">
        <v>14101</v>
      </c>
      <c r="EF223" s="237">
        <v>62844</v>
      </c>
      <c r="EG223" s="237">
        <v>25242</v>
      </c>
      <c r="EH223" s="237">
        <v>10493</v>
      </c>
      <c r="EI223" s="237">
        <v>26520</v>
      </c>
      <c r="EJ223" s="237">
        <v>3061</v>
      </c>
      <c r="EK223" s="237">
        <v>0</v>
      </c>
      <c r="EL223" s="104">
        <v>0</v>
      </c>
    </row>
    <row r="224" spans="1:142" s="224" customFormat="1">
      <c r="A224" s="235" t="s">
        <v>577</v>
      </c>
      <c r="B224" s="238" t="s">
        <v>578</v>
      </c>
      <c r="C224" s="245" t="s">
        <v>65</v>
      </c>
      <c r="D224" s="237">
        <v>74104</v>
      </c>
      <c r="E224" s="237">
        <v>57243</v>
      </c>
      <c r="F224" s="237">
        <v>11517</v>
      </c>
      <c r="G224" s="237">
        <v>1390</v>
      </c>
      <c r="H224" s="237">
        <v>2734</v>
      </c>
      <c r="I224" s="237">
        <v>1220</v>
      </c>
      <c r="J224" s="237">
        <v>2238</v>
      </c>
      <c r="K224" s="237">
        <v>64</v>
      </c>
      <c r="L224" s="237">
        <v>2174</v>
      </c>
      <c r="M224" s="237">
        <v>45237</v>
      </c>
      <c r="N224" s="237">
        <v>37571</v>
      </c>
      <c r="O224" s="237">
        <v>5892</v>
      </c>
      <c r="P224" s="237">
        <v>1774</v>
      </c>
      <c r="Q224" s="237">
        <v>0</v>
      </c>
      <c r="R224" s="237">
        <v>8936</v>
      </c>
      <c r="S224" s="237">
        <v>2980</v>
      </c>
      <c r="T224" s="237">
        <v>5956</v>
      </c>
      <c r="U224" s="237">
        <v>22289</v>
      </c>
      <c r="V224" s="237">
        <v>7787</v>
      </c>
      <c r="W224" s="237">
        <v>8146</v>
      </c>
      <c r="X224" s="237">
        <v>836</v>
      </c>
      <c r="Y224" s="237">
        <v>5520</v>
      </c>
      <c r="Z224" s="237">
        <v>19406</v>
      </c>
      <c r="AA224" s="237">
        <v>53</v>
      </c>
      <c r="AB224" s="237">
        <v>394</v>
      </c>
      <c r="AC224" s="237">
        <v>2432</v>
      </c>
      <c r="AD224" s="237">
        <v>6355</v>
      </c>
      <c r="AE224" s="237">
        <v>1178</v>
      </c>
      <c r="AF224" s="237">
        <v>53</v>
      </c>
      <c r="AG224" s="237">
        <v>8597</v>
      </c>
      <c r="AH224" s="237">
        <v>344</v>
      </c>
      <c r="AI224" s="237">
        <v>887</v>
      </c>
      <c r="AJ224" s="237">
        <v>325</v>
      </c>
      <c r="AK224" s="237">
        <v>562</v>
      </c>
      <c r="AL224" s="237">
        <v>14360</v>
      </c>
      <c r="AM224" s="237">
        <v>12072</v>
      </c>
      <c r="AN224" s="237">
        <v>2288</v>
      </c>
      <c r="AO224" s="237">
        <v>24682</v>
      </c>
      <c r="AP224" s="237">
        <v>886</v>
      </c>
      <c r="AQ224" s="237">
        <v>16119</v>
      </c>
      <c r="AR224" s="237">
        <v>1686</v>
      </c>
      <c r="AS224" s="237">
        <v>5991</v>
      </c>
      <c r="AT224" s="237">
        <v>3485</v>
      </c>
      <c r="AU224" s="237">
        <v>71</v>
      </c>
      <c r="AV224" s="237">
        <v>364</v>
      </c>
      <c r="AW224" s="237">
        <v>901</v>
      </c>
      <c r="AX224" s="237">
        <v>2149</v>
      </c>
      <c r="AY224" s="237">
        <v>2843</v>
      </c>
      <c r="AZ224" s="237">
        <v>775</v>
      </c>
      <c r="BA224" s="237">
        <v>2068</v>
      </c>
      <c r="BB224" s="237">
        <v>38945</v>
      </c>
      <c r="BC224" s="237">
        <v>12694</v>
      </c>
      <c r="BD224" s="237">
        <v>26251</v>
      </c>
      <c r="BE224" s="237">
        <v>11117</v>
      </c>
      <c r="BF224" s="237">
        <v>23537</v>
      </c>
      <c r="BG224" s="237">
        <v>4351</v>
      </c>
      <c r="BH224" s="237">
        <v>3196</v>
      </c>
      <c r="BI224" s="237">
        <v>776</v>
      </c>
      <c r="BJ224" s="237">
        <v>2420</v>
      </c>
      <c r="BK224" s="237">
        <v>10183</v>
      </c>
      <c r="BL224" s="237">
        <v>6770</v>
      </c>
      <c r="BM224" s="237">
        <v>1967</v>
      </c>
      <c r="BN224" s="237">
        <v>1210</v>
      </c>
      <c r="BO224" s="237">
        <v>236</v>
      </c>
      <c r="BP224" s="237">
        <v>772</v>
      </c>
      <c r="BQ224" s="237">
        <v>280</v>
      </c>
      <c r="BR224" s="237">
        <v>492</v>
      </c>
      <c r="BS224" s="237">
        <v>14036</v>
      </c>
      <c r="BT224" s="237">
        <v>538</v>
      </c>
      <c r="BU224" s="237">
        <v>538</v>
      </c>
      <c r="BV224" s="237">
        <v>8764</v>
      </c>
      <c r="BW224" s="237">
        <v>2752</v>
      </c>
      <c r="BX224" s="237">
        <v>1444</v>
      </c>
      <c r="BY224" s="237">
        <v>9</v>
      </c>
      <c r="BZ224" s="237">
        <v>22600</v>
      </c>
      <c r="CA224" s="237">
        <v>9341</v>
      </c>
      <c r="CB224" s="237">
        <v>771</v>
      </c>
      <c r="CC224" s="237">
        <v>10458</v>
      </c>
      <c r="CD224" s="237">
        <v>2030</v>
      </c>
      <c r="CE224" s="237">
        <v>419043</v>
      </c>
      <c r="CF224" s="237">
        <v>135353</v>
      </c>
      <c r="CG224" s="237">
        <v>89518</v>
      </c>
      <c r="CH224" s="237">
        <v>194172</v>
      </c>
      <c r="CI224" s="237">
        <v>10495</v>
      </c>
      <c r="CJ224" s="237">
        <v>6547</v>
      </c>
      <c r="CK224" s="237">
        <v>225</v>
      </c>
      <c r="CL224" s="237">
        <v>1936</v>
      </c>
      <c r="CM224" s="237">
        <v>296</v>
      </c>
      <c r="CN224" s="237">
        <v>3948</v>
      </c>
      <c r="CO224" s="237">
        <v>0</v>
      </c>
      <c r="CP224" s="237">
        <v>48772</v>
      </c>
      <c r="CQ224" s="237">
        <v>506142</v>
      </c>
      <c r="CR224" s="237">
        <v>182824</v>
      </c>
      <c r="CS224" s="237">
        <v>323318</v>
      </c>
      <c r="CT224" s="237">
        <v>5977</v>
      </c>
      <c r="CU224" s="237">
        <v>22119</v>
      </c>
      <c r="CV224" s="237">
        <v>12714</v>
      </c>
      <c r="CW224" s="237">
        <v>9405</v>
      </c>
      <c r="CX224" s="237">
        <v>491838</v>
      </c>
      <c r="CY224" s="237">
        <v>2484</v>
      </c>
      <c r="CZ224" s="237">
        <v>457756</v>
      </c>
      <c r="DA224" s="237">
        <v>4858</v>
      </c>
      <c r="DB224" s="237">
        <v>519</v>
      </c>
      <c r="DC224" s="237">
        <v>11742</v>
      </c>
      <c r="DD224" s="237">
        <v>9783</v>
      </c>
      <c r="DE224" s="237">
        <v>4655</v>
      </c>
      <c r="DF224" s="237">
        <v>1491</v>
      </c>
      <c r="DG224" s="237">
        <v>30</v>
      </c>
      <c r="DH224" s="237">
        <v>41</v>
      </c>
      <c r="DI224" s="237">
        <v>4231</v>
      </c>
      <c r="DJ224" s="237">
        <v>784</v>
      </c>
      <c r="DK224" s="237">
        <v>419</v>
      </c>
      <c r="DL224" s="237">
        <v>1577</v>
      </c>
      <c r="DM224" s="237">
        <v>137</v>
      </c>
      <c r="DN224" s="237">
        <v>1314</v>
      </c>
      <c r="DO224" s="237">
        <v>0</v>
      </c>
      <c r="DP224" s="237">
        <v>29935</v>
      </c>
      <c r="DQ224" s="237">
        <v>29348</v>
      </c>
      <c r="DR224" s="237">
        <v>587</v>
      </c>
      <c r="DS224" s="237">
        <v>32339</v>
      </c>
      <c r="DT224" s="237">
        <v>6353</v>
      </c>
      <c r="DU224" s="237">
        <v>2109</v>
      </c>
      <c r="DV224" s="237">
        <v>11463</v>
      </c>
      <c r="DW224" s="237">
        <v>12414</v>
      </c>
      <c r="DX224" s="237">
        <v>3538</v>
      </c>
      <c r="DY224" s="237">
        <v>306876</v>
      </c>
      <c r="DZ224" s="237">
        <v>201787</v>
      </c>
      <c r="EA224" s="237">
        <v>1266</v>
      </c>
      <c r="EB224" s="237">
        <v>40107</v>
      </c>
      <c r="EC224" s="237">
        <v>63716</v>
      </c>
      <c r="ED224" s="237">
        <v>107750</v>
      </c>
      <c r="EE224" s="237">
        <v>9366</v>
      </c>
      <c r="EF224" s="237">
        <v>48740</v>
      </c>
      <c r="EG224" s="237">
        <v>20091</v>
      </c>
      <c r="EH224" s="237">
        <v>10422</v>
      </c>
      <c r="EI224" s="237">
        <v>19131</v>
      </c>
      <c r="EJ224" s="237">
        <v>88</v>
      </c>
      <c r="EK224" s="237">
        <v>0</v>
      </c>
      <c r="EL224" s="104">
        <v>0</v>
      </c>
    </row>
    <row r="225" spans="1:142" s="224" customFormat="1">
      <c r="A225" s="235" t="s">
        <v>579</v>
      </c>
      <c r="B225" s="238" t="s">
        <v>580</v>
      </c>
      <c r="C225" s="245" t="s">
        <v>65</v>
      </c>
      <c r="D225" s="237">
        <v>0</v>
      </c>
      <c r="E225" s="237">
        <v>0</v>
      </c>
      <c r="F225" s="237">
        <v>0</v>
      </c>
      <c r="G225" s="237">
        <v>0</v>
      </c>
      <c r="H225" s="237">
        <v>0</v>
      </c>
      <c r="I225" s="237">
        <v>0</v>
      </c>
      <c r="J225" s="237">
        <v>0</v>
      </c>
      <c r="K225" s="237">
        <v>0</v>
      </c>
      <c r="L225" s="237">
        <v>0</v>
      </c>
      <c r="M225" s="237">
        <v>0</v>
      </c>
      <c r="N225" s="237">
        <v>0</v>
      </c>
      <c r="O225" s="237">
        <v>0</v>
      </c>
      <c r="P225" s="237">
        <v>0</v>
      </c>
      <c r="Q225" s="237">
        <v>0</v>
      </c>
      <c r="R225" s="237">
        <v>0</v>
      </c>
      <c r="S225" s="237">
        <v>0</v>
      </c>
      <c r="T225" s="237">
        <v>0</v>
      </c>
      <c r="U225" s="237">
        <v>0</v>
      </c>
      <c r="V225" s="237">
        <v>0</v>
      </c>
      <c r="W225" s="237">
        <v>0</v>
      </c>
      <c r="X225" s="237">
        <v>0</v>
      </c>
      <c r="Y225" s="237">
        <v>0</v>
      </c>
      <c r="Z225" s="237">
        <v>0</v>
      </c>
      <c r="AA225" s="237">
        <v>0</v>
      </c>
      <c r="AB225" s="237">
        <v>0</v>
      </c>
      <c r="AC225" s="237">
        <v>0</v>
      </c>
      <c r="AD225" s="237">
        <v>0</v>
      </c>
      <c r="AE225" s="237">
        <v>0</v>
      </c>
      <c r="AF225" s="237">
        <v>0</v>
      </c>
      <c r="AG225" s="237">
        <v>0</v>
      </c>
      <c r="AH225" s="237">
        <v>0</v>
      </c>
      <c r="AI225" s="237">
        <v>0</v>
      </c>
      <c r="AJ225" s="237">
        <v>0</v>
      </c>
      <c r="AK225" s="237">
        <v>0</v>
      </c>
      <c r="AL225" s="237">
        <v>0</v>
      </c>
      <c r="AM225" s="237">
        <v>0</v>
      </c>
      <c r="AN225" s="237">
        <v>0</v>
      </c>
      <c r="AO225" s="237">
        <v>0</v>
      </c>
      <c r="AP225" s="237">
        <v>0</v>
      </c>
      <c r="AQ225" s="237">
        <v>0</v>
      </c>
      <c r="AR225" s="237">
        <v>0</v>
      </c>
      <c r="AS225" s="237">
        <v>0</v>
      </c>
      <c r="AT225" s="237">
        <v>0</v>
      </c>
      <c r="AU225" s="237">
        <v>0</v>
      </c>
      <c r="AV225" s="237">
        <v>0</v>
      </c>
      <c r="AW225" s="237">
        <v>0</v>
      </c>
      <c r="AX225" s="237">
        <v>0</v>
      </c>
      <c r="AY225" s="237">
        <v>0</v>
      </c>
      <c r="AZ225" s="237">
        <v>0</v>
      </c>
      <c r="BA225" s="237">
        <v>0</v>
      </c>
      <c r="BB225" s="237">
        <v>0</v>
      </c>
      <c r="BC225" s="237">
        <v>0</v>
      </c>
      <c r="BD225" s="237">
        <v>0</v>
      </c>
      <c r="BE225" s="237">
        <v>0</v>
      </c>
      <c r="BF225" s="237">
        <v>0</v>
      </c>
      <c r="BG225" s="237">
        <v>0</v>
      </c>
      <c r="BH225" s="237">
        <v>0</v>
      </c>
      <c r="BI225" s="237">
        <v>0</v>
      </c>
      <c r="BJ225" s="237">
        <v>0</v>
      </c>
      <c r="BK225" s="237">
        <v>0</v>
      </c>
      <c r="BL225" s="237">
        <v>0</v>
      </c>
      <c r="BM225" s="237">
        <v>0</v>
      </c>
      <c r="BN225" s="237">
        <v>0</v>
      </c>
      <c r="BO225" s="237">
        <v>0</v>
      </c>
      <c r="BP225" s="237">
        <v>0</v>
      </c>
      <c r="BQ225" s="237">
        <v>0</v>
      </c>
      <c r="BR225" s="237">
        <v>0</v>
      </c>
      <c r="BS225" s="237">
        <v>0</v>
      </c>
      <c r="BT225" s="237">
        <v>0</v>
      </c>
      <c r="BU225" s="237">
        <v>0</v>
      </c>
      <c r="BV225" s="237">
        <v>0</v>
      </c>
      <c r="BW225" s="237">
        <v>0</v>
      </c>
      <c r="BX225" s="237">
        <v>0</v>
      </c>
      <c r="BY225" s="237">
        <v>0</v>
      </c>
      <c r="BZ225" s="237">
        <v>0</v>
      </c>
      <c r="CA225" s="237">
        <v>0</v>
      </c>
      <c r="CB225" s="237">
        <v>0</v>
      </c>
      <c r="CC225" s="237">
        <v>0</v>
      </c>
      <c r="CD225" s="237">
        <v>0</v>
      </c>
      <c r="CE225" s="237">
        <v>0</v>
      </c>
      <c r="CF225" s="237">
        <v>0</v>
      </c>
      <c r="CG225" s="237">
        <v>0</v>
      </c>
      <c r="CH225" s="237">
        <v>0</v>
      </c>
      <c r="CI225" s="237">
        <v>0</v>
      </c>
      <c r="CJ225" s="237">
        <v>0</v>
      </c>
      <c r="CK225" s="237">
        <v>0</v>
      </c>
      <c r="CL225" s="237">
        <v>0</v>
      </c>
      <c r="CM225" s="237">
        <v>0</v>
      </c>
      <c r="CN225" s="237">
        <v>0</v>
      </c>
      <c r="CO225" s="237">
        <v>0</v>
      </c>
      <c r="CP225" s="237">
        <v>0</v>
      </c>
      <c r="CQ225" s="237">
        <v>16849</v>
      </c>
      <c r="CR225" s="237">
        <v>0</v>
      </c>
      <c r="CS225" s="237">
        <v>16849</v>
      </c>
      <c r="CT225" s="237">
        <v>77</v>
      </c>
      <c r="CU225" s="237">
        <v>0</v>
      </c>
      <c r="CV225" s="237">
        <v>0</v>
      </c>
      <c r="CW225" s="237">
        <v>0</v>
      </c>
      <c r="CX225" s="237">
        <v>126</v>
      </c>
      <c r="CY225" s="237">
        <v>0</v>
      </c>
      <c r="CZ225" s="237">
        <v>87</v>
      </c>
      <c r="DA225" s="237">
        <v>0</v>
      </c>
      <c r="DB225" s="237">
        <v>0</v>
      </c>
      <c r="DC225" s="237">
        <v>0</v>
      </c>
      <c r="DD225" s="237">
        <v>0</v>
      </c>
      <c r="DE225" s="237">
        <v>0</v>
      </c>
      <c r="DF225" s="237">
        <v>0</v>
      </c>
      <c r="DG225" s="237">
        <v>0</v>
      </c>
      <c r="DH225" s="237">
        <v>39</v>
      </c>
      <c r="DI225" s="237">
        <v>353</v>
      </c>
      <c r="DJ225" s="237">
        <v>0</v>
      </c>
      <c r="DK225" s="237">
        <v>0</v>
      </c>
      <c r="DL225" s="237">
        <v>0</v>
      </c>
      <c r="DM225" s="237">
        <v>0</v>
      </c>
      <c r="DN225" s="237">
        <v>353</v>
      </c>
      <c r="DO225" s="237">
        <v>0</v>
      </c>
      <c r="DP225" s="237">
        <v>53</v>
      </c>
      <c r="DQ225" s="237">
        <v>53</v>
      </c>
      <c r="DR225" s="237">
        <v>0</v>
      </c>
      <c r="DS225" s="237">
        <v>0</v>
      </c>
      <c r="DT225" s="237">
        <v>0</v>
      </c>
      <c r="DU225" s="237">
        <v>0</v>
      </c>
      <c r="DV225" s="237">
        <v>0</v>
      </c>
      <c r="DW225" s="237">
        <v>0</v>
      </c>
      <c r="DX225" s="237">
        <v>0</v>
      </c>
      <c r="DY225" s="237">
        <v>56</v>
      </c>
      <c r="DZ225" s="237">
        <v>0</v>
      </c>
      <c r="EA225" s="237">
        <v>0</v>
      </c>
      <c r="EB225" s="237">
        <v>0</v>
      </c>
      <c r="EC225" s="237">
        <v>56</v>
      </c>
      <c r="ED225" s="237">
        <v>40092</v>
      </c>
      <c r="EE225" s="237">
        <v>0</v>
      </c>
      <c r="EF225" s="237">
        <v>34183</v>
      </c>
      <c r="EG225" s="237">
        <v>0</v>
      </c>
      <c r="EH225" s="237">
        <v>18</v>
      </c>
      <c r="EI225" s="237">
        <v>5891</v>
      </c>
      <c r="EJ225" s="237">
        <v>0</v>
      </c>
      <c r="EK225" s="237">
        <v>0</v>
      </c>
      <c r="EL225" s="104">
        <v>0</v>
      </c>
    </row>
    <row r="226" spans="1:142" s="224" customFormat="1">
      <c r="A226" s="235" t="s">
        <v>581</v>
      </c>
      <c r="B226" s="238" t="s">
        <v>582</v>
      </c>
      <c r="C226" s="245" t="s">
        <v>65</v>
      </c>
      <c r="D226" s="237">
        <v>20287</v>
      </c>
      <c r="E226" s="237">
        <v>0</v>
      </c>
      <c r="F226" s="237">
        <v>0</v>
      </c>
      <c r="G226" s="237">
        <v>0</v>
      </c>
      <c r="H226" s="237">
        <v>0</v>
      </c>
      <c r="I226" s="237">
        <v>20287</v>
      </c>
      <c r="J226" s="237">
        <v>0</v>
      </c>
      <c r="K226" s="237">
        <v>0</v>
      </c>
      <c r="L226" s="237">
        <v>0</v>
      </c>
      <c r="M226" s="237">
        <v>0</v>
      </c>
      <c r="N226" s="237">
        <v>0</v>
      </c>
      <c r="O226" s="237">
        <v>0</v>
      </c>
      <c r="P226" s="237">
        <v>0</v>
      </c>
      <c r="Q226" s="237">
        <v>0</v>
      </c>
      <c r="R226" s="237">
        <v>0</v>
      </c>
      <c r="S226" s="237">
        <v>0</v>
      </c>
      <c r="T226" s="237">
        <v>0</v>
      </c>
      <c r="U226" s="237">
        <v>0</v>
      </c>
      <c r="V226" s="237">
        <v>0</v>
      </c>
      <c r="W226" s="237">
        <v>0</v>
      </c>
      <c r="X226" s="237">
        <v>0</v>
      </c>
      <c r="Y226" s="237">
        <v>0</v>
      </c>
      <c r="Z226" s="237">
        <v>0</v>
      </c>
      <c r="AA226" s="237">
        <v>0</v>
      </c>
      <c r="AB226" s="237">
        <v>0</v>
      </c>
      <c r="AC226" s="237">
        <v>0</v>
      </c>
      <c r="AD226" s="237">
        <v>0</v>
      </c>
      <c r="AE226" s="237">
        <v>0</v>
      </c>
      <c r="AF226" s="237">
        <v>0</v>
      </c>
      <c r="AG226" s="237">
        <v>0</v>
      </c>
      <c r="AH226" s="237">
        <v>0</v>
      </c>
      <c r="AI226" s="237">
        <v>0</v>
      </c>
      <c r="AJ226" s="237">
        <v>0</v>
      </c>
      <c r="AK226" s="237">
        <v>0</v>
      </c>
      <c r="AL226" s="237">
        <v>0</v>
      </c>
      <c r="AM226" s="237">
        <v>0</v>
      </c>
      <c r="AN226" s="237">
        <v>0</v>
      </c>
      <c r="AO226" s="237">
        <v>0</v>
      </c>
      <c r="AP226" s="237">
        <v>0</v>
      </c>
      <c r="AQ226" s="237">
        <v>0</v>
      </c>
      <c r="AR226" s="237">
        <v>0</v>
      </c>
      <c r="AS226" s="237">
        <v>0</v>
      </c>
      <c r="AT226" s="237">
        <v>0</v>
      </c>
      <c r="AU226" s="237">
        <v>0</v>
      </c>
      <c r="AV226" s="237">
        <v>0</v>
      </c>
      <c r="AW226" s="237">
        <v>0</v>
      </c>
      <c r="AX226" s="237">
        <v>0</v>
      </c>
      <c r="AY226" s="237">
        <v>0</v>
      </c>
      <c r="AZ226" s="237">
        <v>0</v>
      </c>
      <c r="BA226" s="237">
        <v>0</v>
      </c>
      <c r="BB226" s="237">
        <v>0</v>
      </c>
      <c r="BC226" s="237">
        <v>0</v>
      </c>
      <c r="BD226" s="237">
        <v>0</v>
      </c>
      <c r="BE226" s="237">
        <v>0</v>
      </c>
      <c r="BF226" s="237">
        <v>0</v>
      </c>
      <c r="BG226" s="237">
        <v>0</v>
      </c>
      <c r="BH226" s="237">
        <v>0</v>
      </c>
      <c r="BI226" s="237">
        <v>0</v>
      </c>
      <c r="BJ226" s="237">
        <v>0</v>
      </c>
      <c r="BK226" s="237">
        <v>0</v>
      </c>
      <c r="BL226" s="237">
        <v>0</v>
      </c>
      <c r="BM226" s="237">
        <v>0</v>
      </c>
      <c r="BN226" s="237">
        <v>0</v>
      </c>
      <c r="BO226" s="237">
        <v>0</v>
      </c>
      <c r="BP226" s="237">
        <v>0</v>
      </c>
      <c r="BQ226" s="237">
        <v>0</v>
      </c>
      <c r="BR226" s="237">
        <v>0</v>
      </c>
      <c r="BS226" s="237">
        <v>0</v>
      </c>
      <c r="BT226" s="237">
        <v>0</v>
      </c>
      <c r="BU226" s="237">
        <v>0</v>
      </c>
      <c r="BV226" s="237">
        <v>0</v>
      </c>
      <c r="BW226" s="237">
        <v>0</v>
      </c>
      <c r="BX226" s="237">
        <v>0</v>
      </c>
      <c r="BY226" s="237">
        <v>0</v>
      </c>
      <c r="BZ226" s="237">
        <v>0</v>
      </c>
      <c r="CA226" s="237">
        <v>0</v>
      </c>
      <c r="CB226" s="237">
        <v>0</v>
      </c>
      <c r="CC226" s="237">
        <v>0</v>
      </c>
      <c r="CD226" s="237">
        <v>0</v>
      </c>
      <c r="CE226" s="237">
        <v>8315</v>
      </c>
      <c r="CF226" s="237">
        <v>0</v>
      </c>
      <c r="CG226" s="237">
        <v>0</v>
      </c>
      <c r="CH226" s="237">
        <v>8315</v>
      </c>
      <c r="CI226" s="237">
        <v>0</v>
      </c>
      <c r="CJ226" s="237">
        <v>0</v>
      </c>
      <c r="CK226" s="237">
        <v>0</v>
      </c>
      <c r="CL226" s="237">
        <v>0</v>
      </c>
      <c r="CM226" s="237">
        <v>0</v>
      </c>
      <c r="CN226" s="237">
        <v>0</v>
      </c>
      <c r="CO226" s="237">
        <v>0</v>
      </c>
      <c r="CP226" s="237">
        <v>0</v>
      </c>
      <c r="CQ226" s="237">
        <v>0</v>
      </c>
      <c r="CR226" s="237">
        <v>0</v>
      </c>
      <c r="CS226" s="237">
        <v>0</v>
      </c>
      <c r="CT226" s="237">
        <v>0</v>
      </c>
      <c r="CU226" s="237">
        <v>0</v>
      </c>
      <c r="CV226" s="237">
        <v>0</v>
      </c>
      <c r="CW226" s="237">
        <v>0</v>
      </c>
      <c r="CX226" s="237">
        <v>220210</v>
      </c>
      <c r="CY226" s="237">
        <v>0</v>
      </c>
      <c r="CZ226" s="237">
        <v>0</v>
      </c>
      <c r="DA226" s="237">
        <v>210489</v>
      </c>
      <c r="DB226" s="237">
        <v>0</v>
      </c>
      <c r="DC226" s="237">
        <v>0</v>
      </c>
      <c r="DD226" s="237">
        <v>0</v>
      </c>
      <c r="DE226" s="237">
        <v>9721</v>
      </c>
      <c r="DF226" s="237">
        <v>0</v>
      </c>
      <c r="DG226" s="237">
        <v>0</v>
      </c>
      <c r="DH226" s="237">
        <v>0</v>
      </c>
      <c r="DI226" s="237">
        <v>0</v>
      </c>
      <c r="DJ226" s="237">
        <v>0</v>
      </c>
      <c r="DK226" s="237">
        <v>0</v>
      </c>
      <c r="DL226" s="237">
        <v>0</v>
      </c>
      <c r="DM226" s="237">
        <v>0</v>
      </c>
      <c r="DN226" s="237">
        <v>0</v>
      </c>
      <c r="DO226" s="237">
        <v>0</v>
      </c>
      <c r="DP226" s="237">
        <v>0</v>
      </c>
      <c r="DQ226" s="237">
        <v>0</v>
      </c>
      <c r="DR226" s="237">
        <v>0</v>
      </c>
      <c r="DS226" s="237">
        <v>0</v>
      </c>
      <c r="DT226" s="237">
        <v>0</v>
      </c>
      <c r="DU226" s="237">
        <v>0</v>
      </c>
      <c r="DV226" s="237">
        <v>0</v>
      </c>
      <c r="DW226" s="237">
        <v>0</v>
      </c>
      <c r="DX226" s="237">
        <v>0</v>
      </c>
      <c r="DY226" s="237">
        <v>0</v>
      </c>
      <c r="DZ226" s="237">
        <v>0</v>
      </c>
      <c r="EA226" s="237">
        <v>0</v>
      </c>
      <c r="EB226" s="237">
        <v>0</v>
      </c>
      <c r="EC226" s="237">
        <v>0</v>
      </c>
      <c r="ED226" s="237">
        <v>0</v>
      </c>
      <c r="EE226" s="237">
        <v>0</v>
      </c>
      <c r="EF226" s="237">
        <v>0</v>
      </c>
      <c r="EG226" s="237">
        <v>0</v>
      </c>
      <c r="EH226" s="237">
        <v>0</v>
      </c>
      <c r="EI226" s="237">
        <v>0</v>
      </c>
      <c r="EJ226" s="237">
        <v>0</v>
      </c>
      <c r="EK226" s="237">
        <v>0</v>
      </c>
      <c r="EL226" s="104">
        <v>0</v>
      </c>
    </row>
    <row r="227" spans="1:142" s="224" customFormat="1">
      <c r="A227" s="235" t="s">
        <v>583</v>
      </c>
      <c r="B227" s="238" t="s">
        <v>584</v>
      </c>
      <c r="C227" s="245" t="s">
        <v>65</v>
      </c>
      <c r="D227" s="237">
        <v>12151</v>
      </c>
      <c r="E227" s="237">
        <v>0</v>
      </c>
      <c r="F227" s="237">
        <v>0</v>
      </c>
      <c r="G227" s="237">
        <v>0</v>
      </c>
      <c r="H227" s="237">
        <v>0</v>
      </c>
      <c r="I227" s="237">
        <v>12151</v>
      </c>
      <c r="J227" s="237">
        <v>0</v>
      </c>
      <c r="K227" s="237">
        <v>0</v>
      </c>
      <c r="L227" s="237">
        <v>0</v>
      </c>
      <c r="M227" s="237">
        <v>0</v>
      </c>
      <c r="N227" s="237">
        <v>0</v>
      </c>
      <c r="O227" s="237">
        <v>0</v>
      </c>
      <c r="P227" s="237">
        <v>0</v>
      </c>
      <c r="Q227" s="237">
        <v>0</v>
      </c>
      <c r="R227" s="237">
        <v>0</v>
      </c>
      <c r="S227" s="237">
        <v>0</v>
      </c>
      <c r="T227" s="237">
        <v>0</v>
      </c>
      <c r="U227" s="237">
        <v>0</v>
      </c>
      <c r="V227" s="237">
        <v>0</v>
      </c>
      <c r="W227" s="237">
        <v>0</v>
      </c>
      <c r="X227" s="237">
        <v>0</v>
      </c>
      <c r="Y227" s="237">
        <v>0</v>
      </c>
      <c r="Z227" s="237">
        <v>0</v>
      </c>
      <c r="AA227" s="237">
        <v>0</v>
      </c>
      <c r="AB227" s="237">
        <v>0</v>
      </c>
      <c r="AC227" s="237">
        <v>0</v>
      </c>
      <c r="AD227" s="237">
        <v>0</v>
      </c>
      <c r="AE227" s="237">
        <v>0</v>
      </c>
      <c r="AF227" s="237">
        <v>0</v>
      </c>
      <c r="AG227" s="237">
        <v>0</v>
      </c>
      <c r="AH227" s="237">
        <v>0</v>
      </c>
      <c r="AI227" s="237">
        <v>0</v>
      </c>
      <c r="AJ227" s="237">
        <v>0</v>
      </c>
      <c r="AK227" s="237">
        <v>0</v>
      </c>
      <c r="AL227" s="237">
        <v>0</v>
      </c>
      <c r="AM227" s="237">
        <v>0</v>
      </c>
      <c r="AN227" s="237">
        <v>0</v>
      </c>
      <c r="AO227" s="237">
        <v>0</v>
      </c>
      <c r="AP227" s="237">
        <v>0</v>
      </c>
      <c r="AQ227" s="237">
        <v>0</v>
      </c>
      <c r="AR227" s="237">
        <v>0</v>
      </c>
      <c r="AS227" s="237">
        <v>0</v>
      </c>
      <c r="AT227" s="237">
        <v>0</v>
      </c>
      <c r="AU227" s="237">
        <v>0</v>
      </c>
      <c r="AV227" s="237">
        <v>0</v>
      </c>
      <c r="AW227" s="237">
        <v>0</v>
      </c>
      <c r="AX227" s="237">
        <v>0</v>
      </c>
      <c r="AY227" s="237">
        <v>0</v>
      </c>
      <c r="AZ227" s="237">
        <v>0</v>
      </c>
      <c r="BA227" s="237">
        <v>0</v>
      </c>
      <c r="BB227" s="237">
        <v>0</v>
      </c>
      <c r="BC227" s="237">
        <v>0</v>
      </c>
      <c r="BD227" s="237">
        <v>0</v>
      </c>
      <c r="BE227" s="237">
        <v>0</v>
      </c>
      <c r="BF227" s="237">
        <v>0</v>
      </c>
      <c r="BG227" s="237">
        <v>0</v>
      </c>
      <c r="BH227" s="237">
        <v>0</v>
      </c>
      <c r="BI227" s="237">
        <v>0</v>
      </c>
      <c r="BJ227" s="237">
        <v>0</v>
      </c>
      <c r="BK227" s="237">
        <v>0</v>
      </c>
      <c r="BL227" s="237">
        <v>0</v>
      </c>
      <c r="BM227" s="237">
        <v>0</v>
      </c>
      <c r="BN227" s="237">
        <v>0</v>
      </c>
      <c r="BO227" s="237">
        <v>0</v>
      </c>
      <c r="BP227" s="237">
        <v>0</v>
      </c>
      <c r="BQ227" s="237">
        <v>0</v>
      </c>
      <c r="BR227" s="237">
        <v>0</v>
      </c>
      <c r="BS227" s="237">
        <v>0</v>
      </c>
      <c r="BT227" s="237">
        <v>0</v>
      </c>
      <c r="BU227" s="237">
        <v>0</v>
      </c>
      <c r="BV227" s="237">
        <v>0</v>
      </c>
      <c r="BW227" s="237">
        <v>0</v>
      </c>
      <c r="BX227" s="237">
        <v>0</v>
      </c>
      <c r="BY227" s="237">
        <v>0</v>
      </c>
      <c r="BZ227" s="237">
        <v>0</v>
      </c>
      <c r="CA227" s="237">
        <v>0</v>
      </c>
      <c r="CB227" s="237">
        <v>0</v>
      </c>
      <c r="CC227" s="237">
        <v>0</v>
      </c>
      <c r="CD227" s="237">
        <v>0</v>
      </c>
      <c r="CE227" s="237">
        <v>673</v>
      </c>
      <c r="CF227" s="237">
        <v>0</v>
      </c>
      <c r="CG227" s="237">
        <v>0</v>
      </c>
      <c r="CH227" s="237">
        <v>673</v>
      </c>
      <c r="CI227" s="237">
        <v>0</v>
      </c>
      <c r="CJ227" s="237">
        <v>0</v>
      </c>
      <c r="CK227" s="237">
        <v>0</v>
      </c>
      <c r="CL227" s="237">
        <v>0</v>
      </c>
      <c r="CM227" s="237">
        <v>0</v>
      </c>
      <c r="CN227" s="237">
        <v>0</v>
      </c>
      <c r="CO227" s="237">
        <v>0</v>
      </c>
      <c r="CP227" s="237">
        <v>0</v>
      </c>
      <c r="CQ227" s="237">
        <v>0</v>
      </c>
      <c r="CR227" s="237">
        <v>0</v>
      </c>
      <c r="CS227" s="237">
        <v>0</v>
      </c>
      <c r="CT227" s="237">
        <v>0</v>
      </c>
      <c r="CU227" s="237">
        <v>0</v>
      </c>
      <c r="CV227" s="237">
        <v>0</v>
      </c>
      <c r="CW227" s="237">
        <v>0</v>
      </c>
      <c r="CX227" s="237">
        <v>4424</v>
      </c>
      <c r="CY227" s="237">
        <v>0</v>
      </c>
      <c r="CZ227" s="237">
        <v>0</v>
      </c>
      <c r="DA227" s="237">
        <v>4424</v>
      </c>
      <c r="DB227" s="237">
        <v>0</v>
      </c>
      <c r="DC227" s="237">
        <v>0</v>
      </c>
      <c r="DD227" s="237">
        <v>0</v>
      </c>
      <c r="DE227" s="237">
        <v>0</v>
      </c>
      <c r="DF227" s="237">
        <v>0</v>
      </c>
      <c r="DG227" s="237">
        <v>0</v>
      </c>
      <c r="DH227" s="237">
        <v>0</v>
      </c>
      <c r="DI227" s="237">
        <v>0</v>
      </c>
      <c r="DJ227" s="237">
        <v>0</v>
      </c>
      <c r="DK227" s="237">
        <v>0</v>
      </c>
      <c r="DL227" s="237">
        <v>0</v>
      </c>
      <c r="DM227" s="237">
        <v>0</v>
      </c>
      <c r="DN227" s="237">
        <v>0</v>
      </c>
      <c r="DO227" s="237">
        <v>0</v>
      </c>
      <c r="DP227" s="237">
        <v>0</v>
      </c>
      <c r="DQ227" s="237">
        <v>0</v>
      </c>
      <c r="DR227" s="237">
        <v>0</v>
      </c>
      <c r="DS227" s="237">
        <v>0</v>
      </c>
      <c r="DT227" s="237">
        <v>0</v>
      </c>
      <c r="DU227" s="237">
        <v>0</v>
      </c>
      <c r="DV227" s="237">
        <v>0</v>
      </c>
      <c r="DW227" s="237">
        <v>0</v>
      </c>
      <c r="DX227" s="237">
        <v>0</v>
      </c>
      <c r="DY227" s="237">
        <v>0</v>
      </c>
      <c r="DZ227" s="237">
        <v>0</v>
      </c>
      <c r="EA227" s="237">
        <v>0</v>
      </c>
      <c r="EB227" s="237">
        <v>0</v>
      </c>
      <c r="EC227" s="237">
        <v>0</v>
      </c>
      <c r="ED227" s="237">
        <v>11117</v>
      </c>
      <c r="EE227" s="237">
        <v>0</v>
      </c>
      <c r="EF227" s="237">
        <v>0</v>
      </c>
      <c r="EG227" s="237">
        <v>0</v>
      </c>
      <c r="EH227" s="237">
        <v>11117</v>
      </c>
      <c r="EI227" s="237">
        <v>0</v>
      </c>
      <c r="EJ227" s="237">
        <v>0</v>
      </c>
      <c r="EK227" s="237">
        <v>0</v>
      </c>
      <c r="EL227" s="104">
        <v>0</v>
      </c>
    </row>
    <row r="228" spans="1:142" s="224" customFormat="1">
      <c r="A228" s="235" t="s">
        <v>585</v>
      </c>
      <c r="B228" s="238" t="s">
        <v>586</v>
      </c>
      <c r="C228" s="245" t="s">
        <v>65</v>
      </c>
      <c r="D228" s="237">
        <v>2284</v>
      </c>
      <c r="E228" s="237">
        <v>0</v>
      </c>
      <c r="F228" s="237">
        <v>0</v>
      </c>
      <c r="G228" s="237">
        <v>0</v>
      </c>
      <c r="H228" s="237">
        <v>0</v>
      </c>
      <c r="I228" s="237">
        <v>2284</v>
      </c>
      <c r="J228" s="237">
        <v>0</v>
      </c>
      <c r="K228" s="237">
        <v>0</v>
      </c>
      <c r="L228" s="237">
        <v>0</v>
      </c>
      <c r="M228" s="237">
        <v>0</v>
      </c>
      <c r="N228" s="237">
        <v>0</v>
      </c>
      <c r="O228" s="237">
        <v>0</v>
      </c>
      <c r="P228" s="237">
        <v>0</v>
      </c>
      <c r="Q228" s="237">
        <v>0</v>
      </c>
      <c r="R228" s="237">
        <v>0</v>
      </c>
      <c r="S228" s="237">
        <v>0</v>
      </c>
      <c r="T228" s="237">
        <v>0</v>
      </c>
      <c r="U228" s="237">
        <v>0</v>
      </c>
      <c r="V228" s="237">
        <v>0</v>
      </c>
      <c r="W228" s="237">
        <v>0</v>
      </c>
      <c r="X228" s="237">
        <v>0</v>
      </c>
      <c r="Y228" s="237">
        <v>0</v>
      </c>
      <c r="Z228" s="237">
        <v>0</v>
      </c>
      <c r="AA228" s="237">
        <v>0</v>
      </c>
      <c r="AB228" s="237">
        <v>0</v>
      </c>
      <c r="AC228" s="237">
        <v>0</v>
      </c>
      <c r="AD228" s="237">
        <v>0</v>
      </c>
      <c r="AE228" s="237">
        <v>0</v>
      </c>
      <c r="AF228" s="237">
        <v>0</v>
      </c>
      <c r="AG228" s="237">
        <v>0</v>
      </c>
      <c r="AH228" s="237">
        <v>0</v>
      </c>
      <c r="AI228" s="237">
        <v>0</v>
      </c>
      <c r="AJ228" s="237">
        <v>0</v>
      </c>
      <c r="AK228" s="237">
        <v>0</v>
      </c>
      <c r="AL228" s="237">
        <v>0</v>
      </c>
      <c r="AM228" s="237">
        <v>0</v>
      </c>
      <c r="AN228" s="237">
        <v>0</v>
      </c>
      <c r="AO228" s="237">
        <v>0</v>
      </c>
      <c r="AP228" s="237">
        <v>0</v>
      </c>
      <c r="AQ228" s="237">
        <v>0</v>
      </c>
      <c r="AR228" s="237">
        <v>0</v>
      </c>
      <c r="AS228" s="237">
        <v>0</v>
      </c>
      <c r="AT228" s="237">
        <v>0</v>
      </c>
      <c r="AU228" s="237">
        <v>0</v>
      </c>
      <c r="AV228" s="237">
        <v>0</v>
      </c>
      <c r="AW228" s="237">
        <v>0</v>
      </c>
      <c r="AX228" s="237">
        <v>0</v>
      </c>
      <c r="AY228" s="237">
        <v>0</v>
      </c>
      <c r="AZ228" s="237">
        <v>0</v>
      </c>
      <c r="BA228" s="237">
        <v>0</v>
      </c>
      <c r="BB228" s="237">
        <v>0</v>
      </c>
      <c r="BC228" s="237">
        <v>0</v>
      </c>
      <c r="BD228" s="237">
        <v>0</v>
      </c>
      <c r="BE228" s="237">
        <v>0</v>
      </c>
      <c r="BF228" s="237">
        <v>0</v>
      </c>
      <c r="BG228" s="237">
        <v>0</v>
      </c>
      <c r="BH228" s="237">
        <v>0</v>
      </c>
      <c r="BI228" s="237">
        <v>0</v>
      </c>
      <c r="BJ228" s="237">
        <v>0</v>
      </c>
      <c r="BK228" s="237">
        <v>0</v>
      </c>
      <c r="BL228" s="237">
        <v>0</v>
      </c>
      <c r="BM228" s="237">
        <v>0</v>
      </c>
      <c r="BN228" s="237">
        <v>0</v>
      </c>
      <c r="BO228" s="237">
        <v>0</v>
      </c>
      <c r="BP228" s="237">
        <v>0</v>
      </c>
      <c r="BQ228" s="237">
        <v>0</v>
      </c>
      <c r="BR228" s="237">
        <v>0</v>
      </c>
      <c r="BS228" s="237">
        <v>0</v>
      </c>
      <c r="BT228" s="237">
        <v>0</v>
      </c>
      <c r="BU228" s="237">
        <v>0</v>
      </c>
      <c r="BV228" s="237">
        <v>0</v>
      </c>
      <c r="BW228" s="237">
        <v>0</v>
      </c>
      <c r="BX228" s="237">
        <v>0</v>
      </c>
      <c r="BY228" s="237">
        <v>0</v>
      </c>
      <c r="BZ228" s="237">
        <v>0</v>
      </c>
      <c r="CA228" s="237">
        <v>0</v>
      </c>
      <c r="CB228" s="237">
        <v>0</v>
      </c>
      <c r="CC228" s="237">
        <v>0</v>
      </c>
      <c r="CD228" s="237">
        <v>0</v>
      </c>
      <c r="CE228" s="237">
        <v>0</v>
      </c>
      <c r="CF228" s="237">
        <v>0</v>
      </c>
      <c r="CG228" s="237">
        <v>0</v>
      </c>
      <c r="CH228" s="237">
        <v>0</v>
      </c>
      <c r="CI228" s="237">
        <v>0</v>
      </c>
      <c r="CJ228" s="237">
        <v>0</v>
      </c>
      <c r="CK228" s="237">
        <v>0</v>
      </c>
      <c r="CL228" s="237">
        <v>0</v>
      </c>
      <c r="CM228" s="237">
        <v>0</v>
      </c>
      <c r="CN228" s="237">
        <v>0</v>
      </c>
      <c r="CO228" s="237">
        <v>0</v>
      </c>
      <c r="CP228" s="237">
        <v>0</v>
      </c>
      <c r="CQ228" s="237">
        <v>0</v>
      </c>
      <c r="CR228" s="237">
        <v>0</v>
      </c>
      <c r="CS228" s="237">
        <v>0</v>
      </c>
      <c r="CT228" s="237">
        <v>0</v>
      </c>
      <c r="CU228" s="237">
        <v>0</v>
      </c>
      <c r="CV228" s="237">
        <v>0</v>
      </c>
      <c r="CW228" s="237">
        <v>0</v>
      </c>
      <c r="CX228" s="237">
        <v>5025</v>
      </c>
      <c r="CY228" s="237">
        <v>0</v>
      </c>
      <c r="CZ228" s="237">
        <v>0</v>
      </c>
      <c r="DA228" s="237">
        <v>5025</v>
      </c>
      <c r="DB228" s="237">
        <v>0</v>
      </c>
      <c r="DC228" s="237">
        <v>0</v>
      </c>
      <c r="DD228" s="237">
        <v>0</v>
      </c>
      <c r="DE228" s="237">
        <v>0</v>
      </c>
      <c r="DF228" s="237">
        <v>0</v>
      </c>
      <c r="DG228" s="237">
        <v>0</v>
      </c>
      <c r="DH228" s="237">
        <v>0</v>
      </c>
      <c r="DI228" s="237">
        <v>0</v>
      </c>
      <c r="DJ228" s="237">
        <v>0</v>
      </c>
      <c r="DK228" s="237">
        <v>0</v>
      </c>
      <c r="DL228" s="237">
        <v>0</v>
      </c>
      <c r="DM228" s="237">
        <v>0</v>
      </c>
      <c r="DN228" s="237">
        <v>0</v>
      </c>
      <c r="DO228" s="237">
        <v>0</v>
      </c>
      <c r="DP228" s="237">
        <v>0</v>
      </c>
      <c r="DQ228" s="237">
        <v>0</v>
      </c>
      <c r="DR228" s="237">
        <v>0</v>
      </c>
      <c r="DS228" s="237">
        <v>0</v>
      </c>
      <c r="DT228" s="237">
        <v>0</v>
      </c>
      <c r="DU228" s="237">
        <v>0</v>
      </c>
      <c r="DV228" s="237">
        <v>0</v>
      </c>
      <c r="DW228" s="237">
        <v>0</v>
      </c>
      <c r="DX228" s="237">
        <v>0</v>
      </c>
      <c r="DY228" s="237">
        <v>0</v>
      </c>
      <c r="DZ228" s="237">
        <v>0</v>
      </c>
      <c r="EA228" s="237">
        <v>0</v>
      </c>
      <c r="EB228" s="237">
        <v>0</v>
      </c>
      <c r="EC228" s="237">
        <v>0</v>
      </c>
      <c r="ED228" s="237">
        <v>51711</v>
      </c>
      <c r="EE228" s="237">
        <v>0</v>
      </c>
      <c r="EF228" s="237">
        <v>0</v>
      </c>
      <c r="EG228" s="237">
        <v>0</v>
      </c>
      <c r="EH228" s="237">
        <v>51711</v>
      </c>
      <c r="EI228" s="237">
        <v>0</v>
      </c>
      <c r="EJ228" s="237">
        <v>0</v>
      </c>
      <c r="EK228" s="237">
        <v>0</v>
      </c>
      <c r="EL228" s="104">
        <v>0</v>
      </c>
    </row>
    <row r="229" spans="1:142" s="224" customFormat="1">
      <c r="A229" s="235" t="s">
        <v>587</v>
      </c>
      <c r="B229" s="238" t="s">
        <v>588</v>
      </c>
      <c r="C229" s="245" t="s">
        <v>65</v>
      </c>
      <c r="D229" s="237">
        <v>0</v>
      </c>
      <c r="E229" s="237">
        <v>0</v>
      </c>
      <c r="F229" s="237">
        <v>0</v>
      </c>
      <c r="G229" s="237">
        <v>0</v>
      </c>
      <c r="H229" s="237">
        <v>0</v>
      </c>
      <c r="I229" s="237">
        <v>0</v>
      </c>
      <c r="J229" s="237">
        <v>0</v>
      </c>
      <c r="K229" s="237">
        <v>0</v>
      </c>
      <c r="L229" s="237">
        <v>0</v>
      </c>
      <c r="M229" s="237">
        <v>0</v>
      </c>
      <c r="N229" s="237">
        <v>0</v>
      </c>
      <c r="O229" s="237">
        <v>0</v>
      </c>
      <c r="P229" s="237">
        <v>0</v>
      </c>
      <c r="Q229" s="237">
        <v>0</v>
      </c>
      <c r="R229" s="237">
        <v>0</v>
      </c>
      <c r="S229" s="237">
        <v>0</v>
      </c>
      <c r="T229" s="237">
        <v>0</v>
      </c>
      <c r="U229" s="237">
        <v>0</v>
      </c>
      <c r="V229" s="237">
        <v>0</v>
      </c>
      <c r="W229" s="237">
        <v>0</v>
      </c>
      <c r="X229" s="237">
        <v>0</v>
      </c>
      <c r="Y229" s="237">
        <v>0</v>
      </c>
      <c r="Z229" s="237">
        <v>0</v>
      </c>
      <c r="AA229" s="237">
        <v>0</v>
      </c>
      <c r="AB229" s="237">
        <v>0</v>
      </c>
      <c r="AC229" s="237">
        <v>0</v>
      </c>
      <c r="AD229" s="237">
        <v>0</v>
      </c>
      <c r="AE229" s="237">
        <v>0</v>
      </c>
      <c r="AF229" s="237">
        <v>0</v>
      </c>
      <c r="AG229" s="237">
        <v>0</v>
      </c>
      <c r="AH229" s="237">
        <v>0</v>
      </c>
      <c r="AI229" s="237">
        <v>0</v>
      </c>
      <c r="AJ229" s="237">
        <v>0</v>
      </c>
      <c r="AK229" s="237">
        <v>0</v>
      </c>
      <c r="AL229" s="237">
        <v>0</v>
      </c>
      <c r="AM229" s="237">
        <v>0</v>
      </c>
      <c r="AN229" s="237">
        <v>0</v>
      </c>
      <c r="AO229" s="237">
        <v>0</v>
      </c>
      <c r="AP229" s="237">
        <v>0</v>
      </c>
      <c r="AQ229" s="237">
        <v>0</v>
      </c>
      <c r="AR229" s="237">
        <v>0</v>
      </c>
      <c r="AS229" s="237">
        <v>0</v>
      </c>
      <c r="AT229" s="237">
        <v>0</v>
      </c>
      <c r="AU229" s="237">
        <v>0</v>
      </c>
      <c r="AV229" s="237">
        <v>0</v>
      </c>
      <c r="AW229" s="237">
        <v>0</v>
      </c>
      <c r="AX229" s="237">
        <v>0</v>
      </c>
      <c r="AY229" s="237">
        <v>0</v>
      </c>
      <c r="AZ229" s="237">
        <v>0</v>
      </c>
      <c r="BA229" s="237">
        <v>0</v>
      </c>
      <c r="BB229" s="237">
        <v>0</v>
      </c>
      <c r="BC229" s="237">
        <v>0</v>
      </c>
      <c r="BD229" s="237">
        <v>0</v>
      </c>
      <c r="BE229" s="237">
        <v>0</v>
      </c>
      <c r="BF229" s="237">
        <v>0</v>
      </c>
      <c r="BG229" s="237">
        <v>0</v>
      </c>
      <c r="BH229" s="237">
        <v>0</v>
      </c>
      <c r="BI229" s="237">
        <v>0</v>
      </c>
      <c r="BJ229" s="237">
        <v>0</v>
      </c>
      <c r="BK229" s="237">
        <v>0</v>
      </c>
      <c r="BL229" s="237">
        <v>0</v>
      </c>
      <c r="BM229" s="237">
        <v>0</v>
      </c>
      <c r="BN229" s="237">
        <v>0</v>
      </c>
      <c r="BO229" s="237">
        <v>0</v>
      </c>
      <c r="BP229" s="237">
        <v>0</v>
      </c>
      <c r="BQ229" s="237">
        <v>0</v>
      </c>
      <c r="BR229" s="237">
        <v>0</v>
      </c>
      <c r="BS229" s="237">
        <v>0</v>
      </c>
      <c r="BT229" s="237">
        <v>0</v>
      </c>
      <c r="BU229" s="237">
        <v>0</v>
      </c>
      <c r="BV229" s="237">
        <v>0</v>
      </c>
      <c r="BW229" s="237">
        <v>0</v>
      </c>
      <c r="BX229" s="237">
        <v>0</v>
      </c>
      <c r="BY229" s="237">
        <v>0</v>
      </c>
      <c r="BZ229" s="237">
        <v>0</v>
      </c>
      <c r="CA229" s="237">
        <v>0</v>
      </c>
      <c r="CB229" s="237">
        <v>0</v>
      </c>
      <c r="CC229" s="237">
        <v>0</v>
      </c>
      <c r="CD229" s="237">
        <v>0</v>
      </c>
      <c r="CE229" s="237">
        <v>0</v>
      </c>
      <c r="CF229" s="237">
        <v>0</v>
      </c>
      <c r="CG229" s="237">
        <v>0</v>
      </c>
      <c r="CH229" s="237">
        <v>0</v>
      </c>
      <c r="CI229" s="237">
        <v>0</v>
      </c>
      <c r="CJ229" s="237">
        <v>0</v>
      </c>
      <c r="CK229" s="237">
        <v>0</v>
      </c>
      <c r="CL229" s="237">
        <v>0</v>
      </c>
      <c r="CM229" s="237">
        <v>0</v>
      </c>
      <c r="CN229" s="237">
        <v>0</v>
      </c>
      <c r="CO229" s="237">
        <v>0</v>
      </c>
      <c r="CP229" s="237">
        <v>0</v>
      </c>
      <c r="CQ229" s="237">
        <v>0</v>
      </c>
      <c r="CR229" s="237">
        <v>0</v>
      </c>
      <c r="CS229" s="237">
        <v>0</v>
      </c>
      <c r="CT229" s="237">
        <v>0</v>
      </c>
      <c r="CU229" s="237">
        <v>0</v>
      </c>
      <c r="CV229" s="237">
        <v>0</v>
      </c>
      <c r="CW229" s="237">
        <v>0</v>
      </c>
      <c r="CX229" s="237">
        <v>265010</v>
      </c>
      <c r="CY229" s="237">
        <v>265010</v>
      </c>
      <c r="CZ229" s="237">
        <v>0</v>
      </c>
      <c r="DA229" s="237">
        <v>0</v>
      </c>
      <c r="DB229" s="237">
        <v>0</v>
      </c>
      <c r="DC229" s="237">
        <v>0</v>
      </c>
      <c r="DD229" s="237">
        <v>0</v>
      </c>
      <c r="DE229" s="237">
        <v>0</v>
      </c>
      <c r="DF229" s="237">
        <v>0</v>
      </c>
      <c r="DG229" s="237">
        <v>0</v>
      </c>
      <c r="DH229" s="237">
        <v>0</v>
      </c>
      <c r="DI229" s="237">
        <v>0</v>
      </c>
      <c r="DJ229" s="237">
        <v>0</v>
      </c>
      <c r="DK229" s="237">
        <v>0</v>
      </c>
      <c r="DL229" s="237">
        <v>0</v>
      </c>
      <c r="DM229" s="237">
        <v>0</v>
      </c>
      <c r="DN229" s="237">
        <v>0</v>
      </c>
      <c r="DO229" s="237">
        <v>0</v>
      </c>
      <c r="DP229" s="237">
        <v>0</v>
      </c>
      <c r="DQ229" s="237">
        <v>0</v>
      </c>
      <c r="DR229" s="237">
        <v>0</v>
      </c>
      <c r="DS229" s="237">
        <v>0</v>
      </c>
      <c r="DT229" s="237">
        <v>0</v>
      </c>
      <c r="DU229" s="237">
        <v>0</v>
      </c>
      <c r="DV229" s="237">
        <v>0</v>
      </c>
      <c r="DW229" s="237">
        <v>0</v>
      </c>
      <c r="DX229" s="237">
        <v>0</v>
      </c>
      <c r="DY229" s="237">
        <v>0</v>
      </c>
      <c r="DZ229" s="237">
        <v>0</v>
      </c>
      <c r="EA229" s="237">
        <v>0</v>
      </c>
      <c r="EB229" s="237">
        <v>0</v>
      </c>
      <c r="EC229" s="237">
        <v>0</v>
      </c>
      <c r="ED229" s="237">
        <v>0</v>
      </c>
      <c r="EE229" s="237">
        <v>0</v>
      </c>
      <c r="EF229" s="237">
        <v>0</v>
      </c>
      <c r="EG229" s="237">
        <v>0</v>
      </c>
      <c r="EH229" s="237">
        <v>0</v>
      </c>
      <c r="EI229" s="237">
        <v>0</v>
      </c>
      <c r="EJ229" s="237">
        <v>0</v>
      </c>
      <c r="EK229" s="237">
        <v>0</v>
      </c>
      <c r="EL229" s="104">
        <v>0</v>
      </c>
    </row>
    <row r="230" spans="1:142" s="224" customFormat="1">
      <c r="A230" s="235" t="s">
        <v>589</v>
      </c>
      <c r="B230" s="238" t="s">
        <v>590</v>
      </c>
      <c r="C230" s="245" t="s">
        <v>65</v>
      </c>
      <c r="D230" s="237">
        <v>0</v>
      </c>
      <c r="E230" s="237">
        <v>0</v>
      </c>
      <c r="F230" s="237">
        <v>0</v>
      </c>
      <c r="G230" s="237">
        <v>0</v>
      </c>
      <c r="H230" s="237">
        <v>0</v>
      </c>
      <c r="I230" s="237">
        <v>0</v>
      </c>
      <c r="J230" s="237">
        <v>0</v>
      </c>
      <c r="K230" s="237">
        <v>0</v>
      </c>
      <c r="L230" s="237">
        <v>0</v>
      </c>
      <c r="M230" s="237">
        <v>0</v>
      </c>
      <c r="N230" s="237">
        <v>0</v>
      </c>
      <c r="O230" s="237">
        <v>0</v>
      </c>
      <c r="P230" s="237">
        <v>0</v>
      </c>
      <c r="Q230" s="237">
        <v>0</v>
      </c>
      <c r="R230" s="237">
        <v>0</v>
      </c>
      <c r="S230" s="237">
        <v>0</v>
      </c>
      <c r="T230" s="237">
        <v>0</v>
      </c>
      <c r="U230" s="237">
        <v>0</v>
      </c>
      <c r="V230" s="237">
        <v>0</v>
      </c>
      <c r="W230" s="237">
        <v>0</v>
      </c>
      <c r="X230" s="237">
        <v>0</v>
      </c>
      <c r="Y230" s="237">
        <v>0</v>
      </c>
      <c r="Z230" s="237">
        <v>0</v>
      </c>
      <c r="AA230" s="237">
        <v>0</v>
      </c>
      <c r="AB230" s="237">
        <v>0</v>
      </c>
      <c r="AC230" s="237">
        <v>0</v>
      </c>
      <c r="AD230" s="237">
        <v>0</v>
      </c>
      <c r="AE230" s="237">
        <v>0</v>
      </c>
      <c r="AF230" s="237">
        <v>0</v>
      </c>
      <c r="AG230" s="237">
        <v>0</v>
      </c>
      <c r="AH230" s="237">
        <v>0</v>
      </c>
      <c r="AI230" s="237">
        <v>0</v>
      </c>
      <c r="AJ230" s="237">
        <v>0</v>
      </c>
      <c r="AK230" s="237">
        <v>0</v>
      </c>
      <c r="AL230" s="237">
        <v>0</v>
      </c>
      <c r="AM230" s="237">
        <v>0</v>
      </c>
      <c r="AN230" s="237">
        <v>0</v>
      </c>
      <c r="AO230" s="237">
        <v>0</v>
      </c>
      <c r="AP230" s="237">
        <v>0</v>
      </c>
      <c r="AQ230" s="237">
        <v>0</v>
      </c>
      <c r="AR230" s="237">
        <v>0</v>
      </c>
      <c r="AS230" s="237">
        <v>0</v>
      </c>
      <c r="AT230" s="237">
        <v>0</v>
      </c>
      <c r="AU230" s="237">
        <v>0</v>
      </c>
      <c r="AV230" s="237">
        <v>0</v>
      </c>
      <c r="AW230" s="237">
        <v>0</v>
      </c>
      <c r="AX230" s="237">
        <v>0</v>
      </c>
      <c r="AY230" s="237">
        <v>0</v>
      </c>
      <c r="AZ230" s="237">
        <v>0</v>
      </c>
      <c r="BA230" s="237">
        <v>0</v>
      </c>
      <c r="BB230" s="237">
        <v>0</v>
      </c>
      <c r="BC230" s="237">
        <v>0</v>
      </c>
      <c r="BD230" s="237">
        <v>0</v>
      </c>
      <c r="BE230" s="237">
        <v>0</v>
      </c>
      <c r="BF230" s="237">
        <v>0</v>
      </c>
      <c r="BG230" s="237">
        <v>0</v>
      </c>
      <c r="BH230" s="237">
        <v>0</v>
      </c>
      <c r="BI230" s="237">
        <v>0</v>
      </c>
      <c r="BJ230" s="237">
        <v>0</v>
      </c>
      <c r="BK230" s="237">
        <v>0</v>
      </c>
      <c r="BL230" s="237">
        <v>0</v>
      </c>
      <c r="BM230" s="237">
        <v>0</v>
      </c>
      <c r="BN230" s="237">
        <v>0</v>
      </c>
      <c r="BO230" s="237">
        <v>0</v>
      </c>
      <c r="BP230" s="237">
        <v>0</v>
      </c>
      <c r="BQ230" s="237">
        <v>0</v>
      </c>
      <c r="BR230" s="237">
        <v>0</v>
      </c>
      <c r="BS230" s="237">
        <v>0</v>
      </c>
      <c r="BT230" s="237">
        <v>0</v>
      </c>
      <c r="BU230" s="237">
        <v>0</v>
      </c>
      <c r="BV230" s="237">
        <v>0</v>
      </c>
      <c r="BW230" s="237">
        <v>0</v>
      </c>
      <c r="BX230" s="237">
        <v>0</v>
      </c>
      <c r="BY230" s="237">
        <v>0</v>
      </c>
      <c r="BZ230" s="237">
        <v>0</v>
      </c>
      <c r="CA230" s="237">
        <v>0</v>
      </c>
      <c r="CB230" s="237">
        <v>0</v>
      </c>
      <c r="CC230" s="237">
        <v>0</v>
      </c>
      <c r="CD230" s="237">
        <v>0</v>
      </c>
      <c r="CE230" s="237">
        <v>0</v>
      </c>
      <c r="CF230" s="237">
        <v>0</v>
      </c>
      <c r="CG230" s="237">
        <v>0</v>
      </c>
      <c r="CH230" s="237">
        <v>0</v>
      </c>
      <c r="CI230" s="237">
        <v>0</v>
      </c>
      <c r="CJ230" s="237">
        <v>0</v>
      </c>
      <c r="CK230" s="237">
        <v>0</v>
      </c>
      <c r="CL230" s="237">
        <v>0</v>
      </c>
      <c r="CM230" s="237">
        <v>0</v>
      </c>
      <c r="CN230" s="237">
        <v>0</v>
      </c>
      <c r="CO230" s="237">
        <v>0</v>
      </c>
      <c r="CP230" s="237">
        <v>0</v>
      </c>
      <c r="CQ230" s="237">
        <v>0</v>
      </c>
      <c r="CR230" s="237">
        <v>0</v>
      </c>
      <c r="CS230" s="237">
        <v>0</v>
      </c>
      <c r="CT230" s="237">
        <v>0</v>
      </c>
      <c r="CU230" s="237">
        <v>0</v>
      </c>
      <c r="CV230" s="237">
        <v>0</v>
      </c>
      <c r="CW230" s="237">
        <v>0</v>
      </c>
      <c r="CX230" s="237">
        <v>673303</v>
      </c>
      <c r="CY230" s="237">
        <v>0</v>
      </c>
      <c r="CZ230" s="237">
        <v>0</v>
      </c>
      <c r="DA230" s="237">
        <v>0</v>
      </c>
      <c r="DB230" s="237">
        <v>673303</v>
      </c>
      <c r="DC230" s="237">
        <v>0</v>
      </c>
      <c r="DD230" s="237">
        <v>0</v>
      </c>
      <c r="DE230" s="237">
        <v>0</v>
      </c>
      <c r="DF230" s="237">
        <v>0</v>
      </c>
      <c r="DG230" s="237">
        <v>0</v>
      </c>
      <c r="DH230" s="237">
        <v>0</v>
      </c>
      <c r="DI230" s="237">
        <v>0</v>
      </c>
      <c r="DJ230" s="237">
        <v>0</v>
      </c>
      <c r="DK230" s="237">
        <v>0</v>
      </c>
      <c r="DL230" s="237">
        <v>0</v>
      </c>
      <c r="DM230" s="237">
        <v>0</v>
      </c>
      <c r="DN230" s="237">
        <v>0</v>
      </c>
      <c r="DO230" s="237">
        <v>0</v>
      </c>
      <c r="DP230" s="237">
        <v>26914</v>
      </c>
      <c r="DQ230" s="237">
        <v>26914</v>
      </c>
      <c r="DR230" s="237">
        <v>0</v>
      </c>
      <c r="DS230" s="237">
        <v>0</v>
      </c>
      <c r="DT230" s="237">
        <v>0</v>
      </c>
      <c r="DU230" s="237">
        <v>0</v>
      </c>
      <c r="DV230" s="237">
        <v>0</v>
      </c>
      <c r="DW230" s="237">
        <v>0</v>
      </c>
      <c r="DX230" s="237">
        <v>0</v>
      </c>
      <c r="DY230" s="237">
        <v>195151</v>
      </c>
      <c r="DZ230" s="237">
        <v>195151</v>
      </c>
      <c r="EA230" s="237">
        <v>0</v>
      </c>
      <c r="EB230" s="237">
        <v>0</v>
      </c>
      <c r="EC230" s="237">
        <v>0</v>
      </c>
      <c r="ED230" s="237">
        <v>0</v>
      </c>
      <c r="EE230" s="237">
        <v>0</v>
      </c>
      <c r="EF230" s="237">
        <v>0</v>
      </c>
      <c r="EG230" s="237">
        <v>0</v>
      </c>
      <c r="EH230" s="237">
        <v>0</v>
      </c>
      <c r="EI230" s="237">
        <v>0</v>
      </c>
      <c r="EJ230" s="237">
        <v>0</v>
      </c>
      <c r="EK230" s="237">
        <v>0</v>
      </c>
      <c r="EL230" s="104">
        <v>0</v>
      </c>
    </row>
    <row r="231" spans="1:142" s="224" customFormat="1">
      <c r="A231" s="235" t="s">
        <v>591</v>
      </c>
      <c r="B231" s="238" t="s">
        <v>592</v>
      </c>
      <c r="C231" s="245" t="s">
        <v>65</v>
      </c>
      <c r="D231" s="237">
        <v>0</v>
      </c>
      <c r="E231" s="237">
        <v>0</v>
      </c>
      <c r="F231" s="237">
        <v>0</v>
      </c>
      <c r="G231" s="237">
        <v>0</v>
      </c>
      <c r="H231" s="237">
        <v>0</v>
      </c>
      <c r="I231" s="237">
        <v>0</v>
      </c>
      <c r="J231" s="237">
        <v>0</v>
      </c>
      <c r="K231" s="237">
        <v>0</v>
      </c>
      <c r="L231" s="237">
        <v>0</v>
      </c>
      <c r="M231" s="237">
        <v>0</v>
      </c>
      <c r="N231" s="237">
        <v>0</v>
      </c>
      <c r="O231" s="237">
        <v>0</v>
      </c>
      <c r="P231" s="237">
        <v>0</v>
      </c>
      <c r="Q231" s="237">
        <v>0</v>
      </c>
      <c r="R231" s="237">
        <v>0</v>
      </c>
      <c r="S231" s="237">
        <v>0</v>
      </c>
      <c r="T231" s="237">
        <v>0</v>
      </c>
      <c r="U231" s="237">
        <v>0</v>
      </c>
      <c r="V231" s="237">
        <v>0</v>
      </c>
      <c r="W231" s="237">
        <v>0</v>
      </c>
      <c r="X231" s="237">
        <v>0</v>
      </c>
      <c r="Y231" s="237">
        <v>0</v>
      </c>
      <c r="Z231" s="237">
        <v>0</v>
      </c>
      <c r="AA231" s="237">
        <v>0</v>
      </c>
      <c r="AB231" s="237">
        <v>0</v>
      </c>
      <c r="AC231" s="237">
        <v>0</v>
      </c>
      <c r="AD231" s="237">
        <v>0</v>
      </c>
      <c r="AE231" s="237">
        <v>0</v>
      </c>
      <c r="AF231" s="237">
        <v>0</v>
      </c>
      <c r="AG231" s="237">
        <v>0</v>
      </c>
      <c r="AH231" s="237">
        <v>0</v>
      </c>
      <c r="AI231" s="237">
        <v>0</v>
      </c>
      <c r="AJ231" s="237">
        <v>0</v>
      </c>
      <c r="AK231" s="237">
        <v>0</v>
      </c>
      <c r="AL231" s="237">
        <v>0</v>
      </c>
      <c r="AM231" s="237">
        <v>0</v>
      </c>
      <c r="AN231" s="237">
        <v>0</v>
      </c>
      <c r="AO231" s="237">
        <v>0</v>
      </c>
      <c r="AP231" s="237">
        <v>0</v>
      </c>
      <c r="AQ231" s="237">
        <v>0</v>
      </c>
      <c r="AR231" s="237">
        <v>0</v>
      </c>
      <c r="AS231" s="237">
        <v>0</v>
      </c>
      <c r="AT231" s="237">
        <v>0</v>
      </c>
      <c r="AU231" s="237">
        <v>0</v>
      </c>
      <c r="AV231" s="237">
        <v>0</v>
      </c>
      <c r="AW231" s="237">
        <v>0</v>
      </c>
      <c r="AX231" s="237">
        <v>0</v>
      </c>
      <c r="AY231" s="237">
        <v>0</v>
      </c>
      <c r="AZ231" s="237">
        <v>0</v>
      </c>
      <c r="BA231" s="237">
        <v>0</v>
      </c>
      <c r="BB231" s="237">
        <v>0</v>
      </c>
      <c r="BC231" s="237">
        <v>0</v>
      </c>
      <c r="BD231" s="237">
        <v>0</v>
      </c>
      <c r="BE231" s="237">
        <v>0</v>
      </c>
      <c r="BF231" s="237">
        <v>0</v>
      </c>
      <c r="BG231" s="237">
        <v>0</v>
      </c>
      <c r="BH231" s="237">
        <v>0</v>
      </c>
      <c r="BI231" s="237">
        <v>0</v>
      </c>
      <c r="BJ231" s="237">
        <v>0</v>
      </c>
      <c r="BK231" s="237">
        <v>0</v>
      </c>
      <c r="BL231" s="237">
        <v>0</v>
      </c>
      <c r="BM231" s="237">
        <v>0</v>
      </c>
      <c r="BN231" s="237">
        <v>0</v>
      </c>
      <c r="BO231" s="237">
        <v>0</v>
      </c>
      <c r="BP231" s="237">
        <v>0</v>
      </c>
      <c r="BQ231" s="237">
        <v>0</v>
      </c>
      <c r="BR231" s="237">
        <v>0</v>
      </c>
      <c r="BS231" s="237">
        <v>0</v>
      </c>
      <c r="BT231" s="237">
        <v>0</v>
      </c>
      <c r="BU231" s="237">
        <v>0</v>
      </c>
      <c r="BV231" s="237">
        <v>0</v>
      </c>
      <c r="BW231" s="237">
        <v>0</v>
      </c>
      <c r="BX231" s="237">
        <v>0</v>
      </c>
      <c r="BY231" s="237">
        <v>0</v>
      </c>
      <c r="BZ231" s="237">
        <v>0</v>
      </c>
      <c r="CA231" s="237">
        <v>0</v>
      </c>
      <c r="CB231" s="237">
        <v>0</v>
      </c>
      <c r="CC231" s="237">
        <v>0</v>
      </c>
      <c r="CD231" s="237">
        <v>0</v>
      </c>
      <c r="CE231" s="237">
        <v>0</v>
      </c>
      <c r="CF231" s="237">
        <v>0</v>
      </c>
      <c r="CG231" s="237">
        <v>0</v>
      </c>
      <c r="CH231" s="237">
        <v>0</v>
      </c>
      <c r="CI231" s="237">
        <v>0</v>
      </c>
      <c r="CJ231" s="237">
        <v>0</v>
      </c>
      <c r="CK231" s="237">
        <v>0</v>
      </c>
      <c r="CL231" s="237">
        <v>0</v>
      </c>
      <c r="CM231" s="237">
        <v>0</v>
      </c>
      <c r="CN231" s="237">
        <v>0</v>
      </c>
      <c r="CO231" s="237">
        <v>0</v>
      </c>
      <c r="CP231" s="237">
        <v>0</v>
      </c>
      <c r="CQ231" s="237">
        <v>0</v>
      </c>
      <c r="CR231" s="237">
        <v>0</v>
      </c>
      <c r="CS231" s="237">
        <v>0</v>
      </c>
      <c r="CT231" s="237">
        <v>0</v>
      </c>
      <c r="CU231" s="237">
        <v>0</v>
      </c>
      <c r="CV231" s="237">
        <v>0</v>
      </c>
      <c r="CW231" s="237">
        <v>0</v>
      </c>
      <c r="CX231" s="237">
        <v>0</v>
      </c>
      <c r="CY231" s="237">
        <v>0</v>
      </c>
      <c r="CZ231" s="237">
        <v>0</v>
      </c>
      <c r="DA231" s="237">
        <v>0</v>
      </c>
      <c r="DB231" s="237">
        <v>0</v>
      </c>
      <c r="DC231" s="237">
        <v>0</v>
      </c>
      <c r="DD231" s="237">
        <v>0</v>
      </c>
      <c r="DE231" s="237">
        <v>0</v>
      </c>
      <c r="DF231" s="237">
        <v>0</v>
      </c>
      <c r="DG231" s="237">
        <v>0</v>
      </c>
      <c r="DH231" s="237">
        <v>0</v>
      </c>
      <c r="DI231" s="237">
        <v>0</v>
      </c>
      <c r="DJ231" s="237">
        <v>0</v>
      </c>
      <c r="DK231" s="237">
        <v>0</v>
      </c>
      <c r="DL231" s="237">
        <v>0</v>
      </c>
      <c r="DM231" s="237">
        <v>0</v>
      </c>
      <c r="DN231" s="237">
        <v>0</v>
      </c>
      <c r="DO231" s="237">
        <v>0</v>
      </c>
      <c r="DP231" s="237">
        <v>0</v>
      </c>
      <c r="DQ231" s="237">
        <v>0</v>
      </c>
      <c r="DR231" s="237">
        <v>0</v>
      </c>
      <c r="DS231" s="237">
        <v>18513</v>
      </c>
      <c r="DT231" s="237">
        <v>17464</v>
      </c>
      <c r="DU231" s="237">
        <v>168</v>
      </c>
      <c r="DV231" s="237">
        <v>288</v>
      </c>
      <c r="DW231" s="237">
        <v>593</v>
      </c>
      <c r="DX231" s="237">
        <v>0</v>
      </c>
      <c r="DY231" s="237">
        <v>1435</v>
      </c>
      <c r="DZ231" s="237">
        <v>1435</v>
      </c>
      <c r="EA231" s="237">
        <v>0</v>
      </c>
      <c r="EB231" s="237">
        <v>0</v>
      </c>
      <c r="EC231" s="237">
        <v>0</v>
      </c>
      <c r="ED231" s="237">
        <v>1259</v>
      </c>
      <c r="EE231" s="237">
        <v>0</v>
      </c>
      <c r="EF231" s="237">
        <v>0</v>
      </c>
      <c r="EG231" s="237">
        <v>0</v>
      </c>
      <c r="EH231" s="237">
        <v>1259</v>
      </c>
      <c r="EI231" s="237">
        <v>0</v>
      </c>
      <c r="EJ231" s="237">
        <v>0</v>
      </c>
      <c r="EK231" s="237">
        <v>0</v>
      </c>
      <c r="EL231" s="104">
        <v>0</v>
      </c>
    </row>
    <row r="232" spans="1:142" s="224" customFormat="1">
      <c r="A232" s="235" t="s">
        <v>593</v>
      </c>
      <c r="B232" s="238" t="s">
        <v>594</v>
      </c>
      <c r="C232" s="245" t="s">
        <v>65</v>
      </c>
      <c r="D232" s="237">
        <v>5413</v>
      </c>
      <c r="E232" s="237">
        <v>1790</v>
      </c>
      <c r="F232" s="237">
        <v>443</v>
      </c>
      <c r="G232" s="237">
        <v>402</v>
      </c>
      <c r="H232" s="237">
        <v>2090</v>
      </c>
      <c r="I232" s="237">
        <v>688</v>
      </c>
      <c r="J232" s="237">
        <v>1132</v>
      </c>
      <c r="K232" s="237">
        <v>300</v>
      </c>
      <c r="L232" s="237">
        <v>832</v>
      </c>
      <c r="M232" s="237">
        <v>22118</v>
      </c>
      <c r="N232" s="237">
        <v>18758</v>
      </c>
      <c r="O232" s="237">
        <v>3067</v>
      </c>
      <c r="P232" s="237">
        <v>293</v>
      </c>
      <c r="Q232" s="237">
        <v>0</v>
      </c>
      <c r="R232" s="237">
        <v>1969</v>
      </c>
      <c r="S232" s="237">
        <v>1752</v>
      </c>
      <c r="T232" s="237">
        <v>217</v>
      </c>
      <c r="U232" s="237">
        <v>12717</v>
      </c>
      <c r="V232" s="237">
        <v>7451</v>
      </c>
      <c r="W232" s="237">
        <v>923</v>
      </c>
      <c r="X232" s="237">
        <v>3126</v>
      </c>
      <c r="Y232" s="237">
        <v>1217</v>
      </c>
      <c r="Z232" s="237">
        <v>22335</v>
      </c>
      <c r="AA232" s="237">
        <v>1476</v>
      </c>
      <c r="AB232" s="237">
        <v>5216</v>
      </c>
      <c r="AC232" s="237">
        <v>1306</v>
      </c>
      <c r="AD232" s="237">
        <v>3544</v>
      </c>
      <c r="AE232" s="237">
        <v>721</v>
      </c>
      <c r="AF232" s="237">
        <v>132</v>
      </c>
      <c r="AG232" s="237">
        <v>1821</v>
      </c>
      <c r="AH232" s="237">
        <v>8119</v>
      </c>
      <c r="AI232" s="237">
        <v>1744</v>
      </c>
      <c r="AJ232" s="237">
        <v>853</v>
      </c>
      <c r="AK232" s="237">
        <v>891</v>
      </c>
      <c r="AL232" s="237">
        <v>3364</v>
      </c>
      <c r="AM232" s="237">
        <v>1574</v>
      </c>
      <c r="AN232" s="237">
        <v>1790</v>
      </c>
      <c r="AO232" s="237">
        <v>11892</v>
      </c>
      <c r="AP232" s="237">
        <v>5065</v>
      </c>
      <c r="AQ232" s="237">
        <v>3086</v>
      </c>
      <c r="AR232" s="237">
        <v>591</v>
      </c>
      <c r="AS232" s="237">
        <v>3150</v>
      </c>
      <c r="AT232" s="237">
        <v>18983</v>
      </c>
      <c r="AU232" s="237">
        <v>3201</v>
      </c>
      <c r="AV232" s="237">
        <v>13526</v>
      </c>
      <c r="AW232" s="237">
        <v>1164</v>
      </c>
      <c r="AX232" s="237">
        <v>1092</v>
      </c>
      <c r="AY232" s="237">
        <v>8695</v>
      </c>
      <c r="AZ232" s="237">
        <v>7125</v>
      </c>
      <c r="BA232" s="237">
        <v>1570</v>
      </c>
      <c r="BB232" s="237">
        <v>5687</v>
      </c>
      <c r="BC232" s="237">
        <v>3370</v>
      </c>
      <c r="BD232" s="237">
        <v>2317</v>
      </c>
      <c r="BE232" s="237">
        <v>11581</v>
      </c>
      <c r="BF232" s="237">
        <v>9950</v>
      </c>
      <c r="BG232" s="237">
        <v>6183</v>
      </c>
      <c r="BH232" s="237">
        <v>481</v>
      </c>
      <c r="BI232" s="237">
        <v>158</v>
      </c>
      <c r="BJ232" s="237">
        <v>323</v>
      </c>
      <c r="BK232" s="237">
        <v>6642</v>
      </c>
      <c r="BL232" s="237">
        <v>4739</v>
      </c>
      <c r="BM232" s="237">
        <v>1407</v>
      </c>
      <c r="BN232" s="237">
        <v>122</v>
      </c>
      <c r="BO232" s="237">
        <v>374</v>
      </c>
      <c r="BP232" s="237">
        <v>2529</v>
      </c>
      <c r="BQ232" s="237">
        <v>2363</v>
      </c>
      <c r="BR232" s="237">
        <v>166</v>
      </c>
      <c r="BS232" s="237">
        <v>24576</v>
      </c>
      <c r="BT232" s="237">
        <v>6915</v>
      </c>
      <c r="BU232" s="237">
        <v>1079</v>
      </c>
      <c r="BV232" s="237">
        <v>9475</v>
      </c>
      <c r="BW232" s="237">
        <v>174</v>
      </c>
      <c r="BX232" s="237">
        <v>6933</v>
      </c>
      <c r="BY232" s="237">
        <v>99</v>
      </c>
      <c r="BZ232" s="237">
        <v>10505</v>
      </c>
      <c r="CA232" s="237">
        <v>2571</v>
      </c>
      <c r="CB232" s="237">
        <v>104</v>
      </c>
      <c r="CC232" s="237">
        <v>7476</v>
      </c>
      <c r="CD232" s="237">
        <v>354</v>
      </c>
      <c r="CE232" s="237">
        <v>13183</v>
      </c>
      <c r="CF232" s="237">
        <v>6143</v>
      </c>
      <c r="CG232" s="237">
        <v>799</v>
      </c>
      <c r="CH232" s="237">
        <v>6241</v>
      </c>
      <c r="CI232" s="237">
        <v>391</v>
      </c>
      <c r="CJ232" s="237">
        <v>301</v>
      </c>
      <c r="CK232" s="237">
        <v>0</v>
      </c>
      <c r="CL232" s="237">
        <v>0</v>
      </c>
      <c r="CM232" s="237">
        <v>19</v>
      </c>
      <c r="CN232" s="237">
        <v>90</v>
      </c>
      <c r="CO232" s="237">
        <v>0</v>
      </c>
      <c r="CP232" s="237">
        <v>1173</v>
      </c>
      <c r="CQ232" s="237">
        <v>23653</v>
      </c>
      <c r="CR232" s="237">
        <v>4311</v>
      </c>
      <c r="CS232" s="237">
        <v>19342</v>
      </c>
      <c r="CT232" s="237">
        <v>102</v>
      </c>
      <c r="CU232" s="237">
        <v>96</v>
      </c>
      <c r="CV232" s="237">
        <v>13</v>
      </c>
      <c r="CW232" s="237">
        <v>83</v>
      </c>
      <c r="CX232" s="237">
        <v>67837</v>
      </c>
      <c r="CY232" s="237">
        <v>132</v>
      </c>
      <c r="CZ232" s="237">
        <v>17451</v>
      </c>
      <c r="DA232" s="237">
        <v>6030</v>
      </c>
      <c r="DB232" s="237">
        <v>3062</v>
      </c>
      <c r="DC232" s="237">
        <v>1519</v>
      </c>
      <c r="DD232" s="237">
        <v>15039</v>
      </c>
      <c r="DE232" s="237">
        <v>24604</v>
      </c>
      <c r="DF232" s="237">
        <v>0</v>
      </c>
      <c r="DG232" s="237">
        <v>114</v>
      </c>
      <c r="DH232" s="237">
        <v>0</v>
      </c>
      <c r="DI232" s="237">
        <v>4828</v>
      </c>
      <c r="DJ232" s="237">
        <v>204</v>
      </c>
      <c r="DK232" s="237">
        <v>0</v>
      </c>
      <c r="DL232" s="237">
        <v>59</v>
      </c>
      <c r="DM232" s="237">
        <v>0</v>
      </c>
      <c r="DN232" s="237">
        <v>4565</v>
      </c>
      <c r="DO232" s="237">
        <v>0</v>
      </c>
      <c r="DP232" s="237">
        <v>41</v>
      </c>
      <c r="DQ232" s="237">
        <v>7</v>
      </c>
      <c r="DR232" s="237">
        <v>34</v>
      </c>
      <c r="DS232" s="237">
        <v>74</v>
      </c>
      <c r="DT232" s="237">
        <v>51</v>
      </c>
      <c r="DU232" s="237">
        <v>1</v>
      </c>
      <c r="DV232" s="237">
        <v>11</v>
      </c>
      <c r="DW232" s="237">
        <v>11</v>
      </c>
      <c r="DX232" s="237">
        <v>582</v>
      </c>
      <c r="DY232" s="237">
        <v>29587</v>
      </c>
      <c r="DZ232" s="237">
        <v>14013</v>
      </c>
      <c r="EA232" s="237">
        <v>24</v>
      </c>
      <c r="EB232" s="237">
        <v>14215</v>
      </c>
      <c r="EC232" s="237">
        <v>1335</v>
      </c>
      <c r="ED232" s="237">
        <v>3529</v>
      </c>
      <c r="EE232" s="237">
        <v>3</v>
      </c>
      <c r="EF232" s="237">
        <v>0</v>
      </c>
      <c r="EG232" s="237">
        <v>1309</v>
      </c>
      <c r="EH232" s="237">
        <v>778</v>
      </c>
      <c r="EI232" s="237">
        <v>1439</v>
      </c>
      <c r="EJ232" s="237">
        <v>1</v>
      </c>
      <c r="EK232" s="237">
        <v>0</v>
      </c>
      <c r="EL232" s="104">
        <v>0</v>
      </c>
    </row>
    <row r="233" spans="1:142" s="224" customFormat="1">
      <c r="A233" s="235" t="s">
        <v>595</v>
      </c>
      <c r="B233" s="238" t="s">
        <v>596</v>
      </c>
      <c r="C233" s="245" t="s">
        <v>65</v>
      </c>
      <c r="D233" s="237">
        <v>0</v>
      </c>
      <c r="E233" s="237">
        <v>0</v>
      </c>
      <c r="F233" s="237">
        <v>0</v>
      </c>
      <c r="G233" s="237">
        <v>0</v>
      </c>
      <c r="H233" s="237">
        <v>0</v>
      </c>
      <c r="I233" s="237">
        <v>0</v>
      </c>
      <c r="J233" s="237">
        <v>0</v>
      </c>
      <c r="K233" s="237">
        <v>0</v>
      </c>
      <c r="L233" s="237">
        <v>0</v>
      </c>
      <c r="M233" s="237">
        <v>0</v>
      </c>
      <c r="N233" s="237">
        <v>0</v>
      </c>
      <c r="O233" s="237">
        <v>0</v>
      </c>
      <c r="P233" s="237">
        <v>0</v>
      </c>
      <c r="Q233" s="237">
        <v>0</v>
      </c>
      <c r="R233" s="237">
        <v>0</v>
      </c>
      <c r="S233" s="237">
        <v>0</v>
      </c>
      <c r="T233" s="237">
        <v>0</v>
      </c>
      <c r="U233" s="237">
        <v>0</v>
      </c>
      <c r="V233" s="237">
        <v>0</v>
      </c>
      <c r="W233" s="237">
        <v>0</v>
      </c>
      <c r="X233" s="237">
        <v>0</v>
      </c>
      <c r="Y233" s="237">
        <v>0</v>
      </c>
      <c r="Z233" s="237">
        <v>0</v>
      </c>
      <c r="AA233" s="237">
        <v>0</v>
      </c>
      <c r="AB233" s="237">
        <v>0</v>
      </c>
      <c r="AC233" s="237">
        <v>0</v>
      </c>
      <c r="AD233" s="237">
        <v>0</v>
      </c>
      <c r="AE233" s="237">
        <v>0</v>
      </c>
      <c r="AF233" s="237">
        <v>0</v>
      </c>
      <c r="AG233" s="237">
        <v>0</v>
      </c>
      <c r="AH233" s="237">
        <v>0</v>
      </c>
      <c r="AI233" s="237">
        <v>0</v>
      </c>
      <c r="AJ233" s="237">
        <v>0</v>
      </c>
      <c r="AK233" s="237">
        <v>0</v>
      </c>
      <c r="AL233" s="237">
        <v>0</v>
      </c>
      <c r="AM233" s="237">
        <v>0</v>
      </c>
      <c r="AN233" s="237">
        <v>0</v>
      </c>
      <c r="AO233" s="237">
        <v>0</v>
      </c>
      <c r="AP233" s="237">
        <v>0</v>
      </c>
      <c r="AQ233" s="237">
        <v>0</v>
      </c>
      <c r="AR233" s="237">
        <v>0</v>
      </c>
      <c r="AS233" s="237">
        <v>0</v>
      </c>
      <c r="AT233" s="237">
        <v>0</v>
      </c>
      <c r="AU233" s="237">
        <v>0</v>
      </c>
      <c r="AV233" s="237">
        <v>0</v>
      </c>
      <c r="AW233" s="237">
        <v>0</v>
      </c>
      <c r="AX233" s="237">
        <v>0</v>
      </c>
      <c r="AY233" s="237">
        <v>0</v>
      </c>
      <c r="AZ233" s="237">
        <v>0</v>
      </c>
      <c r="BA233" s="237">
        <v>0</v>
      </c>
      <c r="BB233" s="237">
        <v>0</v>
      </c>
      <c r="BC233" s="237">
        <v>0</v>
      </c>
      <c r="BD233" s="237">
        <v>0</v>
      </c>
      <c r="BE233" s="237">
        <v>0</v>
      </c>
      <c r="BF233" s="237">
        <v>0</v>
      </c>
      <c r="BG233" s="237">
        <v>0</v>
      </c>
      <c r="BH233" s="237">
        <v>0</v>
      </c>
      <c r="BI233" s="237">
        <v>0</v>
      </c>
      <c r="BJ233" s="237">
        <v>0</v>
      </c>
      <c r="BK233" s="237">
        <v>0</v>
      </c>
      <c r="BL233" s="237">
        <v>0</v>
      </c>
      <c r="BM233" s="237">
        <v>0</v>
      </c>
      <c r="BN233" s="237">
        <v>0</v>
      </c>
      <c r="BO233" s="237">
        <v>0</v>
      </c>
      <c r="BP233" s="237">
        <v>0</v>
      </c>
      <c r="BQ233" s="237">
        <v>0</v>
      </c>
      <c r="BR233" s="237">
        <v>0</v>
      </c>
      <c r="BS233" s="237">
        <v>0</v>
      </c>
      <c r="BT233" s="237">
        <v>0</v>
      </c>
      <c r="BU233" s="237">
        <v>0</v>
      </c>
      <c r="BV233" s="237">
        <v>0</v>
      </c>
      <c r="BW233" s="237">
        <v>0</v>
      </c>
      <c r="BX233" s="237">
        <v>0</v>
      </c>
      <c r="BY233" s="237">
        <v>0</v>
      </c>
      <c r="BZ233" s="237">
        <v>14901</v>
      </c>
      <c r="CA233" s="237">
        <v>14901</v>
      </c>
      <c r="CB233" s="237">
        <v>0</v>
      </c>
      <c r="CC233" s="237">
        <v>0</v>
      </c>
      <c r="CD233" s="237">
        <v>0</v>
      </c>
      <c r="CE233" s="237">
        <v>0</v>
      </c>
      <c r="CF233" s="237">
        <v>0</v>
      </c>
      <c r="CG233" s="237">
        <v>0</v>
      </c>
      <c r="CH233" s="237">
        <v>0</v>
      </c>
      <c r="CI233" s="237">
        <v>0</v>
      </c>
      <c r="CJ233" s="237">
        <v>0</v>
      </c>
      <c r="CK233" s="237">
        <v>0</v>
      </c>
      <c r="CL233" s="237">
        <v>0</v>
      </c>
      <c r="CM233" s="237">
        <v>0</v>
      </c>
      <c r="CN233" s="237">
        <v>0</v>
      </c>
      <c r="CO233" s="237">
        <v>0</v>
      </c>
      <c r="CP233" s="237">
        <v>0</v>
      </c>
      <c r="CQ233" s="237">
        <v>0</v>
      </c>
      <c r="CR233" s="237">
        <v>0</v>
      </c>
      <c r="CS233" s="237">
        <v>0</v>
      </c>
      <c r="CT233" s="237">
        <v>0</v>
      </c>
      <c r="CU233" s="237">
        <v>0</v>
      </c>
      <c r="CV233" s="237">
        <v>0</v>
      </c>
      <c r="CW233" s="237">
        <v>0</v>
      </c>
      <c r="CX233" s="237">
        <v>36102</v>
      </c>
      <c r="CY233" s="237">
        <v>0</v>
      </c>
      <c r="CZ233" s="237">
        <v>22521</v>
      </c>
      <c r="DA233" s="237">
        <v>0</v>
      </c>
      <c r="DB233" s="237">
        <v>0</v>
      </c>
      <c r="DC233" s="237">
        <v>129</v>
      </c>
      <c r="DD233" s="237">
        <v>13452</v>
      </c>
      <c r="DE233" s="237">
        <v>0</v>
      </c>
      <c r="DF233" s="237">
        <v>0</v>
      </c>
      <c r="DG233" s="237">
        <v>0</v>
      </c>
      <c r="DH233" s="237">
        <v>0</v>
      </c>
      <c r="DI233" s="237">
        <v>33471</v>
      </c>
      <c r="DJ233" s="237">
        <v>0</v>
      </c>
      <c r="DK233" s="237">
        <v>0</v>
      </c>
      <c r="DL233" s="237">
        <v>0</v>
      </c>
      <c r="DM233" s="237">
        <v>0</v>
      </c>
      <c r="DN233" s="237">
        <v>33471</v>
      </c>
      <c r="DO233" s="237">
        <v>0</v>
      </c>
      <c r="DP233" s="237">
        <v>0</v>
      </c>
      <c r="DQ233" s="237">
        <v>0</v>
      </c>
      <c r="DR233" s="237">
        <v>0</v>
      </c>
      <c r="DS233" s="237">
        <v>0</v>
      </c>
      <c r="DT233" s="237">
        <v>0</v>
      </c>
      <c r="DU233" s="237">
        <v>0</v>
      </c>
      <c r="DV233" s="237">
        <v>0</v>
      </c>
      <c r="DW233" s="237">
        <v>0</v>
      </c>
      <c r="DX233" s="237">
        <v>0</v>
      </c>
      <c r="DY233" s="237">
        <v>20542</v>
      </c>
      <c r="DZ233" s="237">
        <v>7771</v>
      </c>
      <c r="EA233" s="237">
        <v>0</v>
      </c>
      <c r="EB233" s="237">
        <v>12771</v>
      </c>
      <c r="EC233" s="237">
        <v>0</v>
      </c>
      <c r="ED233" s="237">
        <v>177113</v>
      </c>
      <c r="EE233" s="237">
        <v>0</v>
      </c>
      <c r="EF233" s="237">
        <v>0</v>
      </c>
      <c r="EG233" s="237">
        <v>0</v>
      </c>
      <c r="EH233" s="237">
        <v>177113</v>
      </c>
      <c r="EI233" s="237">
        <v>0</v>
      </c>
      <c r="EJ233" s="237">
        <v>0</v>
      </c>
      <c r="EK233" s="237">
        <v>0</v>
      </c>
      <c r="EL233" s="104">
        <v>0</v>
      </c>
    </row>
    <row r="234" spans="1:142" s="224" customFormat="1">
      <c r="A234" s="235" t="s">
        <v>597</v>
      </c>
      <c r="B234" s="238" t="s">
        <v>598</v>
      </c>
      <c r="C234" s="245" t="s">
        <v>66</v>
      </c>
      <c r="D234" s="237">
        <v>0</v>
      </c>
      <c r="E234" s="237">
        <v>0</v>
      </c>
      <c r="F234" s="237">
        <v>0</v>
      </c>
      <c r="G234" s="237">
        <v>0</v>
      </c>
      <c r="H234" s="237">
        <v>0</v>
      </c>
      <c r="I234" s="237">
        <v>0</v>
      </c>
      <c r="J234" s="237">
        <v>0</v>
      </c>
      <c r="K234" s="237">
        <v>0</v>
      </c>
      <c r="L234" s="237">
        <v>0</v>
      </c>
      <c r="M234" s="237">
        <v>0</v>
      </c>
      <c r="N234" s="237">
        <v>0</v>
      </c>
      <c r="O234" s="237">
        <v>0</v>
      </c>
      <c r="P234" s="237">
        <v>0</v>
      </c>
      <c r="Q234" s="237">
        <v>0</v>
      </c>
      <c r="R234" s="237">
        <v>0</v>
      </c>
      <c r="S234" s="237">
        <v>0</v>
      </c>
      <c r="T234" s="237">
        <v>0</v>
      </c>
      <c r="U234" s="237">
        <v>0</v>
      </c>
      <c r="V234" s="237">
        <v>0</v>
      </c>
      <c r="W234" s="237">
        <v>0</v>
      </c>
      <c r="X234" s="237">
        <v>0</v>
      </c>
      <c r="Y234" s="237">
        <v>0</v>
      </c>
      <c r="Z234" s="237">
        <v>0</v>
      </c>
      <c r="AA234" s="237">
        <v>0</v>
      </c>
      <c r="AB234" s="237">
        <v>0</v>
      </c>
      <c r="AC234" s="237">
        <v>0</v>
      </c>
      <c r="AD234" s="237">
        <v>0</v>
      </c>
      <c r="AE234" s="237">
        <v>0</v>
      </c>
      <c r="AF234" s="237">
        <v>0</v>
      </c>
      <c r="AG234" s="237">
        <v>0</v>
      </c>
      <c r="AH234" s="237">
        <v>0</v>
      </c>
      <c r="AI234" s="237">
        <v>0</v>
      </c>
      <c r="AJ234" s="237">
        <v>0</v>
      </c>
      <c r="AK234" s="237">
        <v>0</v>
      </c>
      <c r="AL234" s="237">
        <v>0</v>
      </c>
      <c r="AM234" s="237">
        <v>0</v>
      </c>
      <c r="AN234" s="237">
        <v>0</v>
      </c>
      <c r="AO234" s="237">
        <v>0</v>
      </c>
      <c r="AP234" s="237">
        <v>0</v>
      </c>
      <c r="AQ234" s="237">
        <v>0</v>
      </c>
      <c r="AR234" s="237">
        <v>0</v>
      </c>
      <c r="AS234" s="237">
        <v>0</v>
      </c>
      <c r="AT234" s="237">
        <v>0</v>
      </c>
      <c r="AU234" s="237">
        <v>0</v>
      </c>
      <c r="AV234" s="237">
        <v>0</v>
      </c>
      <c r="AW234" s="237">
        <v>0</v>
      </c>
      <c r="AX234" s="237">
        <v>0</v>
      </c>
      <c r="AY234" s="237">
        <v>0</v>
      </c>
      <c r="AZ234" s="237">
        <v>0</v>
      </c>
      <c r="BA234" s="237">
        <v>0</v>
      </c>
      <c r="BB234" s="237">
        <v>0</v>
      </c>
      <c r="BC234" s="237">
        <v>0</v>
      </c>
      <c r="BD234" s="237">
        <v>0</v>
      </c>
      <c r="BE234" s="237">
        <v>0</v>
      </c>
      <c r="BF234" s="237">
        <v>0</v>
      </c>
      <c r="BG234" s="237">
        <v>0</v>
      </c>
      <c r="BH234" s="237">
        <v>0</v>
      </c>
      <c r="BI234" s="237">
        <v>0</v>
      </c>
      <c r="BJ234" s="237">
        <v>0</v>
      </c>
      <c r="BK234" s="237">
        <v>0</v>
      </c>
      <c r="BL234" s="237">
        <v>0</v>
      </c>
      <c r="BM234" s="237">
        <v>0</v>
      </c>
      <c r="BN234" s="237">
        <v>0</v>
      </c>
      <c r="BO234" s="237">
        <v>0</v>
      </c>
      <c r="BP234" s="237">
        <v>0</v>
      </c>
      <c r="BQ234" s="237">
        <v>0</v>
      </c>
      <c r="BR234" s="237">
        <v>0</v>
      </c>
      <c r="BS234" s="237">
        <v>0</v>
      </c>
      <c r="BT234" s="237">
        <v>0</v>
      </c>
      <c r="BU234" s="237">
        <v>0</v>
      </c>
      <c r="BV234" s="237">
        <v>0</v>
      </c>
      <c r="BW234" s="237">
        <v>0</v>
      </c>
      <c r="BX234" s="237">
        <v>0</v>
      </c>
      <c r="BY234" s="237">
        <v>0</v>
      </c>
      <c r="BZ234" s="237">
        <v>0</v>
      </c>
      <c r="CA234" s="237">
        <v>0</v>
      </c>
      <c r="CB234" s="237">
        <v>0</v>
      </c>
      <c r="CC234" s="237">
        <v>0</v>
      </c>
      <c r="CD234" s="237">
        <v>0</v>
      </c>
      <c r="CE234" s="237">
        <v>0</v>
      </c>
      <c r="CF234" s="237">
        <v>0</v>
      </c>
      <c r="CG234" s="237">
        <v>0</v>
      </c>
      <c r="CH234" s="237">
        <v>0</v>
      </c>
      <c r="CI234" s="237">
        <v>0</v>
      </c>
      <c r="CJ234" s="237">
        <v>0</v>
      </c>
      <c r="CK234" s="237">
        <v>0</v>
      </c>
      <c r="CL234" s="237">
        <v>0</v>
      </c>
      <c r="CM234" s="237">
        <v>0</v>
      </c>
      <c r="CN234" s="237">
        <v>0</v>
      </c>
      <c r="CO234" s="237">
        <v>0</v>
      </c>
      <c r="CP234" s="237">
        <v>0</v>
      </c>
      <c r="CQ234" s="237">
        <v>0</v>
      </c>
      <c r="CR234" s="237">
        <v>0</v>
      </c>
      <c r="CS234" s="237">
        <v>0</v>
      </c>
      <c r="CT234" s="237">
        <v>0</v>
      </c>
      <c r="CU234" s="237">
        <v>0</v>
      </c>
      <c r="CV234" s="237">
        <v>0</v>
      </c>
      <c r="CW234" s="237">
        <v>0</v>
      </c>
      <c r="CX234" s="237">
        <v>0</v>
      </c>
      <c r="CY234" s="237">
        <v>0</v>
      </c>
      <c r="CZ234" s="237">
        <v>0</v>
      </c>
      <c r="DA234" s="237">
        <v>0</v>
      </c>
      <c r="DB234" s="237">
        <v>0</v>
      </c>
      <c r="DC234" s="237">
        <v>0</v>
      </c>
      <c r="DD234" s="237">
        <v>0</v>
      </c>
      <c r="DE234" s="237">
        <v>0</v>
      </c>
      <c r="DF234" s="237">
        <v>0</v>
      </c>
      <c r="DG234" s="237">
        <v>0</v>
      </c>
      <c r="DH234" s="237">
        <v>0</v>
      </c>
      <c r="DI234" s="237">
        <v>0</v>
      </c>
      <c r="DJ234" s="237">
        <v>0</v>
      </c>
      <c r="DK234" s="237">
        <v>0</v>
      </c>
      <c r="DL234" s="237">
        <v>0</v>
      </c>
      <c r="DM234" s="237">
        <v>0</v>
      </c>
      <c r="DN234" s="237">
        <v>0</v>
      </c>
      <c r="DO234" s="237">
        <v>0</v>
      </c>
      <c r="DP234" s="237">
        <v>19465</v>
      </c>
      <c r="DQ234" s="237">
        <v>19465</v>
      </c>
      <c r="DR234" s="237">
        <v>0</v>
      </c>
      <c r="DS234" s="237">
        <v>0</v>
      </c>
      <c r="DT234" s="237">
        <v>0</v>
      </c>
      <c r="DU234" s="237">
        <v>0</v>
      </c>
      <c r="DV234" s="237">
        <v>0</v>
      </c>
      <c r="DW234" s="237">
        <v>0</v>
      </c>
      <c r="DX234" s="237">
        <v>0</v>
      </c>
      <c r="DY234" s="237">
        <v>100443</v>
      </c>
      <c r="DZ234" s="237">
        <v>100443</v>
      </c>
      <c r="EA234" s="237">
        <v>0</v>
      </c>
      <c r="EB234" s="237">
        <v>0</v>
      </c>
      <c r="EC234" s="237">
        <v>0</v>
      </c>
      <c r="ED234" s="237">
        <v>341</v>
      </c>
      <c r="EE234" s="237">
        <v>0</v>
      </c>
      <c r="EF234" s="237">
        <v>0</v>
      </c>
      <c r="EG234" s="237">
        <v>0</v>
      </c>
      <c r="EH234" s="237">
        <v>341</v>
      </c>
      <c r="EI234" s="237">
        <v>0</v>
      </c>
      <c r="EJ234" s="237">
        <v>0</v>
      </c>
      <c r="EK234" s="237">
        <v>0</v>
      </c>
      <c r="EL234" s="104">
        <v>0</v>
      </c>
    </row>
    <row r="235" spans="1:142" s="224" customFormat="1">
      <c r="A235" s="235" t="s">
        <v>599</v>
      </c>
      <c r="B235" s="238" t="s">
        <v>600</v>
      </c>
      <c r="C235" s="245" t="s">
        <v>66</v>
      </c>
      <c r="D235" s="237">
        <v>8</v>
      </c>
      <c r="E235" s="237">
        <v>0</v>
      </c>
      <c r="F235" s="237">
        <v>0</v>
      </c>
      <c r="G235" s="237">
        <v>8</v>
      </c>
      <c r="H235" s="237">
        <v>0</v>
      </c>
      <c r="I235" s="237">
        <v>0</v>
      </c>
      <c r="J235" s="237">
        <v>0</v>
      </c>
      <c r="K235" s="237">
        <v>0</v>
      </c>
      <c r="L235" s="237">
        <v>0</v>
      </c>
      <c r="M235" s="237">
        <v>0</v>
      </c>
      <c r="N235" s="237">
        <v>0</v>
      </c>
      <c r="O235" s="237">
        <v>0</v>
      </c>
      <c r="P235" s="237">
        <v>0</v>
      </c>
      <c r="Q235" s="237">
        <v>0</v>
      </c>
      <c r="R235" s="237">
        <v>0</v>
      </c>
      <c r="S235" s="237">
        <v>0</v>
      </c>
      <c r="T235" s="237">
        <v>0</v>
      </c>
      <c r="U235" s="237">
        <v>0</v>
      </c>
      <c r="V235" s="237">
        <v>0</v>
      </c>
      <c r="W235" s="237">
        <v>0</v>
      </c>
      <c r="X235" s="237">
        <v>0</v>
      </c>
      <c r="Y235" s="237">
        <v>0</v>
      </c>
      <c r="Z235" s="237">
        <v>0</v>
      </c>
      <c r="AA235" s="237">
        <v>0</v>
      </c>
      <c r="AB235" s="237">
        <v>0</v>
      </c>
      <c r="AC235" s="237">
        <v>0</v>
      </c>
      <c r="AD235" s="237">
        <v>0</v>
      </c>
      <c r="AE235" s="237">
        <v>0</v>
      </c>
      <c r="AF235" s="237">
        <v>0</v>
      </c>
      <c r="AG235" s="237">
        <v>0</v>
      </c>
      <c r="AH235" s="237">
        <v>0</v>
      </c>
      <c r="AI235" s="237">
        <v>0</v>
      </c>
      <c r="AJ235" s="237">
        <v>0</v>
      </c>
      <c r="AK235" s="237">
        <v>0</v>
      </c>
      <c r="AL235" s="237">
        <v>0</v>
      </c>
      <c r="AM235" s="237">
        <v>0</v>
      </c>
      <c r="AN235" s="237">
        <v>0</v>
      </c>
      <c r="AO235" s="237">
        <v>0</v>
      </c>
      <c r="AP235" s="237">
        <v>0</v>
      </c>
      <c r="AQ235" s="237">
        <v>0</v>
      </c>
      <c r="AR235" s="237">
        <v>0</v>
      </c>
      <c r="AS235" s="237">
        <v>0</v>
      </c>
      <c r="AT235" s="237">
        <v>0</v>
      </c>
      <c r="AU235" s="237">
        <v>0</v>
      </c>
      <c r="AV235" s="237">
        <v>0</v>
      </c>
      <c r="AW235" s="237">
        <v>0</v>
      </c>
      <c r="AX235" s="237">
        <v>0</v>
      </c>
      <c r="AY235" s="237">
        <v>0</v>
      </c>
      <c r="AZ235" s="237">
        <v>0</v>
      </c>
      <c r="BA235" s="237">
        <v>0</v>
      </c>
      <c r="BB235" s="237">
        <v>0</v>
      </c>
      <c r="BC235" s="237">
        <v>0</v>
      </c>
      <c r="BD235" s="237">
        <v>0</v>
      </c>
      <c r="BE235" s="237">
        <v>0</v>
      </c>
      <c r="BF235" s="237">
        <v>0</v>
      </c>
      <c r="BG235" s="237">
        <v>0</v>
      </c>
      <c r="BH235" s="237">
        <v>0</v>
      </c>
      <c r="BI235" s="237">
        <v>0</v>
      </c>
      <c r="BJ235" s="237">
        <v>0</v>
      </c>
      <c r="BK235" s="237">
        <v>0</v>
      </c>
      <c r="BL235" s="237">
        <v>0</v>
      </c>
      <c r="BM235" s="237">
        <v>0</v>
      </c>
      <c r="BN235" s="237">
        <v>0</v>
      </c>
      <c r="BO235" s="237">
        <v>0</v>
      </c>
      <c r="BP235" s="237">
        <v>0</v>
      </c>
      <c r="BQ235" s="237">
        <v>0</v>
      </c>
      <c r="BR235" s="237">
        <v>0</v>
      </c>
      <c r="BS235" s="237">
        <v>0</v>
      </c>
      <c r="BT235" s="237">
        <v>0</v>
      </c>
      <c r="BU235" s="237">
        <v>0</v>
      </c>
      <c r="BV235" s="237">
        <v>0</v>
      </c>
      <c r="BW235" s="237">
        <v>0</v>
      </c>
      <c r="BX235" s="237">
        <v>0</v>
      </c>
      <c r="BY235" s="237">
        <v>0</v>
      </c>
      <c r="BZ235" s="237">
        <v>0</v>
      </c>
      <c r="CA235" s="237">
        <v>0</v>
      </c>
      <c r="CB235" s="237">
        <v>0</v>
      </c>
      <c r="CC235" s="237">
        <v>0</v>
      </c>
      <c r="CD235" s="237">
        <v>0</v>
      </c>
      <c r="CE235" s="237">
        <v>0</v>
      </c>
      <c r="CF235" s="237">
        <v>0</v>
      </c>
      <c r="CG235" s="237">
        <v>0</v>
      </c>
      <c r="CH235" s="237">
        <v>0</v>
      </c>
      <c r="CI235" s="237">
        <v>0</v>
      </c>
      <c r="CJ235" s="237">
        <v>0</v>
      </c>
      <c r="CK235" s="237">
        <v>0</v>
      </c>
      <c r="CL235" s="237">
        <v>0</v>
      </c>
      <c r="CM235" s="237">
        <v>0</v>
      </c>
      <c r="CN235" s="237">
        <v>0</v>
      </c>
      <c r="CO235" s="237">
        <v>0</v>
      </c>
      <c r="CP235" s="237">
        <v>0</v>
      </c>
      <c r="CQ235" s="237">
        <v>0</v>
      </c>
      <c r="CR235" s="237">
        <v>0</v>
      </c>
      <c r="CS235" s="237">
        <v>0</v>
      </c>
      <c r="CT235" s="237">
        <v>0</v>
      </c>
      <c r="CU235" s="237">
        <v>0</v>
      </c>
      <c r="CV235" s="237">
        <v>0</v>
      </c>
      <c r="CW235" s="237">
        <v>0</v>
      </c>
      <c r="CX235" s="237">
        <v>0</v>
      </c>
      <c r="CY235" s="237">
        <v>0</v>
      </c>
      <c r="CZ235" s="237">
        <v>0</v>
      </c>
      <c r="DA235" s="237">
        <v>0</v>
      </c>
      <c r="DB235" s="237">
        <v>0</v>
      </c>
      <c r="DC235" s="237">
        <v>0</v>
      </c>
      <c r="DD235" s="237">
        <v>0</v>
      </c>
      <c r="DE235" s="237">
        <v>0</v>
      </c>
      <c r="DF235" s="237">
        <v>0</v>
      </c>
      <c r="DG235" s="237">
        <v>0</v>
      </c>
      <c r="DH235" s="237">
        <v>0</v>
      </c>
      <c r="DI235" s="237">
        <v>0</v>
      </c>
      <c r="DJ235" s="237">
        <v>0</v>
      </c>
      <c r="DK235" s="237">
        <v>0</v>
      </c>
      <c r="DL235" s="237">
        <v>0</v>
      </c>
      <c r="DM235" s="237">
        <v>0</v>
      </c>
      <c r="DN235" s="237">
        <v>0</v>
      </c>
      <c r="DO235" s="237">
        <v>0</v>
      </c>
      <c r="DP235" s="237">
        <v>0</v>
      </c>
      <c r="DQ235" s="237">
        <v>0</v>
      </c>
      <c r="DR235" s="237">
        <v>0</v>
      </c>
      <c r="DS235" s="237">
        <v>0</v>
      </c>
      <c r="DT235" s="237">
        <v>0</v>
      </c>
      <c r="DU235" s="237">
        <v>0</v>
      </c>
      <c r="DV235" s="237">
        <v>0</v>
      </c>
      <c r="DW235" s="237">
        <v>0</v>
      </c>
      <c r="DX235" s="237">
        <v>0</v>
      </c>
      <c r="DY235" s="237">
        <v>0</v>
      </c>
      <c r="DZ235" s="237">
        <v>0</v>
      </c>
      <c r="EA235" s="237">
        <v>0</v>
      </c>
      <c r="EB235" s="237">
        <v>0</v>
      </c>
      <c r="EC235" s="237">
        <v>0</v>
      </c>
      <c r="ED235" s="237">
        <v>216</v>
      </c>
      <c r="EE235" s="237">
        <v>0</v>
      </c>
      <c r="EF235" s="237">
        <v>0</v>
      </c>
      <c r="EG235" s="237">
        <v>0</v>
      </c>
      <c r="EH235" s="237">
        <v>216</v>
      </c>
      <c r="EI235" s="237">
        <v>0</v>
      </c>
      <c r="EJ235" s="237">
        <v>0</v>
      </c>
      <c r="EK235" s="237">
        <v>0</v>
      </c>
      <c r="EL235" s="104">
        <v>0</v>
      </c>
    </row>
    <row r="236" spans="1:142" s="224" customFormat="1">
      <c r="A236" s="235" t="s">
        <v>601</v>
      </c>
      <c r="B236" s="238" t="s">
        <v>602</v>
      </c>
      <c r="C236" s="245" t="s">
        <v>66</v>
      </c>
      <c r="D236" s="237">
        <v>0</v>
      </c>
      <c r="E236" s="237">
        <v>0</v>
      </c>
      <c r="F236" s="237">
        <v>0</v>
      </c>
      <c r="G236" s="237">
        <v>0</v>
      </c>
      <c r="H236" s="237">
        <v>0</v>
      </c>
      <c r="I236" s="237">
        <v>0</v>
      </c>
      <c r="J236" s="237">
        <v>0</v>
      </c>
      <c r="K236" s="237">
        <v>0</v>
      </c>
      <c r="L236" s="237">
        <v>0</v>
      </c>
      <c r="M236" s="237">
        <v>0</v>
      </c>
      <c r="N236" s="237">
        <v>0</v>
      </c>
      <c r="O236" s="237">
        <v>0</v>
      </c>
      <c r="P236" s="237">
        <v>0</v>
      </c>
      <c r="Q236" s="237">
        <v>0</v>
      </c>
      <c r="R236" s="237">
        <v>0</v>
      </c>
      <c r="S236" s="237">
        <v>0</v>
      </c>
      <c r="T236" s="237">
        <v>0</v>
      </c>
      <c r="U236" s="237">
        <v>0</v>
      </c>
      <c r="V236" s="237">
        <v>0</v>
      </c>
      <c r="W236" s="237">
        <v>0</v>
      </c>
      <c r="X236" s="237">
        <v>0</v>
      </c>
      <c r="Y236" s="237">
        <v>0</v>
      </c>
      <c r="Z236" s="237">
        <v>0</v>
      </c>
      <c r="AA236" s="237">
        <v>0</v>
      </c>
      <c r="AB236" s="237">
        <v>0</v>
      </c>
      <c r="AC236" s="237">
        <v>0</v>
      </c>
      <c r="AD236" s="237">
        <v>0</v>
      </c>
      <c r="AE236" s="237">
        <v>0</v>
      </c>
      <c r="AF236" s="237">
        <v>0</v>
      </c>
      <c r="AG236" s="237">
        <v>0</v>
      </c>
      <c r="AH236" s="237">
        <v>0</v>
      </c>
      <c r="AI236" s="237">
        <v>0</v>
      </c>
      <c r="AJ236" s="237">
        <v>0</v>
      </c>
      <c r="AK236" s="237">
        <v>0</v>
      </c>
      <c r="AL236" s="237">
        <v>0</v>
      </c>
      <c r="AM236" s="237">
        <v>0</v>
      </c>
      <c r="AN236" s="237">
        <v>0</v>
      </c>
      <c r="AO236" s="237">
        <v>0</v>
      </c>
      <c r="AP236" s="237">
        <v>0</v>
      </c>
      <c r="AQ236" s="237">
        <v>0</v>
      </c>
      <c r="AR236" s="237">
        <v>0</v>
      </c>
      <c r="AS236" s="237">
        <v>0</v>
      </c>
      <c r="AT236" s="237">
        <v>0</v>
      </c>
      <c r="AU236" s="237">
        <v>0</v>
      </c>
      <c r="AV236" s="237">
        <v>0</v>
      </c>
      <c r="AW236" s="237">
        <v>0</v>
      </c>
      <c r="AX236" s="237">
        <v>0</v>
      </c>
      <c r="AY236" s="237">
        <v>0</v>
      </c>
      <c r="AZ236" s="237">
        <v>0</v>
      </c>
      <c r="BA236" s="237">
        <v>0</v>
      </c>
      <c r="BB236" s="237">
        <v>0</v>
      </c>
      <c r="BC236" s="237">
        <v>0</v>
      </c>
      <c r="BD236" s="237">
        <v>0</v>
      </c>
      <c r="BE236" s="237">
        <v>0</v>
      </c>
      <c r="BF236" s="237">
        <v>0</v>
      </c>
      <c r="BG236" s="237">
        <v>0</v>
      </c>
      <c r="BH236" s="237">
        <v>0</v>
      </c>
      <c r="BI236" s="237">
        <v>0</v>
      </c>
      <c r="BJ236" s="237">
        <v>0</v>
      </c>
      <c r="BK236" s="237">
        <v>0</v>
      </c>
      <c r="BL236" s="237">
        <v>0</v>
      </c>
      <c r="BM236" s="237">
        <v>0</v>
      </c>
      <c r="BN236" s="237">
        <v>0</v>
      </c>
      <c r="BO236" s="237">
        <v>0</v>
      </c>
      <c r="BP236" s="237">
        <v>0</v>
      </c>
      <c r="BQ236" s="237">
        <v>0</v>
      </c>
      <c r="BR236" s="237">
        <v>0</v>
      </c>
      <c r="BS236" s="237">
        <v>0</v>
      </c>
      <c r="BT236" s="237">
        <v>0</v>
      </c>
      <c r="BU236" s="237">
        <v>0</v>
      </c>
      <c r="BV236" s="237">
        <v>0</v>
      </c>
      <c r="BW236" s="237">
        <v>0</v>
      </c>
      <c r="BX236" s="237">
        <v>0</v>
      </c>
      <c r="BY236" s="237">
        <v>0</v>
      </c>
      <c r="BZ236" s="237">
        <v>0</v>
      </c>
      <c r="CA236" s="237">
        <v>0</v>
      </c>
      <c r="CB236" s="237">
        <v>0</v>
      </c>
      <c r="CC236" s="237">
        <v>0</v>
      </c>
      <c r="CD236" s="237">
        <v>0</v>
      </c>
      <c r="CE236" s="237">
        <v>0</v>
      </c>
      <c r="CF236" s="237">
        <v>0</v>
      </c>
      <c r="CG236" s="237">
        <v>0</v>
      </c>
      <c r="CH236" s="237">
        <v>0</v>
      </c>
      <c r="CI236" s="237">
        <v>0</v>
      </c>
      <c r="CJ236" s="237">
        <v>0</v>
      </c>
      <c r="CK236" s="237">
        <v>0</v>
      </c>
      <c r="CL236" s="237">
        <v>0</v>
      </c>
      <c r="CM236" s="237">
        <v>0</v>
      </c>
      <c r="CN236" s="237">
        <v>0</v>
      </c>
      <c r="CO236" s="237">
        <v>0</v>
      </c>
      <c r="CP236" s="237">
        <v>0</v>
      </c>
      <c r="CQ236" s="237">
        <v>0</v>
      </c>
      <c r="CR236" s="237">
        <v>0</v>
      </c>
      <c r="CS236" s="237">
        <v>0</v>
      </c>
      <c r="CT236" s="237">
        <v>0</v>
      </c>
      <c r="CU236" s="237">
        <v>0</v>
      </c>
      <c r="CV236" s="237">
        <v>0</v>
      </c>
      <c r="CW236" s="237">
        <v>0</v>
      </c>
      <c r="CX236" s="237">
        <v>0</v>
      </c>
      <c r="CY236" s="237">
        <v>0</v>
      </c>
      <c r="CZ236" s="237">
        <v>0</v>
      </c>
      <c r="DA236" s="237">
        <v>0</v>
      </c>
      <c r="DB236" s="237">
        <v>0</v>
      </c>
      <c r="DC236" s="237">
        <v>0</v>
      </c>
      <c r="DD236" s="237">
        <v>0</v>
      </c>
      <c r="DE236" s="237">
        <v>0</v>
      </c>
      <c r="DF236" s="237">
        <v>0</v>
      </c>
      <c r="DG236" s="237">
        <v>0</v>
      </c>
      <c r="DH236" s="237">
        <v>0</v>
      </c>
      <c r="DI236" s="237">
        <v>372</v>
      </c>
      <c r="DJ236" s="237">
        <v>0</v>
      </c>
      <c r="DK236" s="237">
        <v>0</v>
      </c>
      <c r="DL236" s="237">
        <v>0</v>
      </c>
      <c r="DM236" s="237">
        <v>0</v>
      </c>
      <c r="DN236" s="237">
        <v>372</v>
      </c>
      <c r="DO236" s="237">
        <v>0</v>
      </c>
      <c r="DP236" s="237">
        <v>18802</v>
      </c>
      <c r="DQ236" s="237">
        <v>18802</v>
      </c>
      <c r="DR236" s="237">
        <v>0</v>
      </c>
      <c r="DS236" s="237">
        <v>0</v>
      </c>
      <c r="DT236" s="237">
        <v>0</v>
      </c>
      <c r="DU236" s="237">
        <v>0</v>
      </c>
      <c r="DV236" s="237">
        <v>0</v>
      </c>
      <c r="DW236" s="237">
        <v>0</v>
      </c>
      <c r="DX236" s="237">
        <v>0</v>
      </c>
      <c r="DY236" s="237">
        <v>0</v>
      </c>
      <c r="DZ236" s="237">
        <v>0</v>
      </c>
      <c r="EA236" s="237">
        <v>0</v>
      </c>
      <c r="EB236" s="237">
        <v>0</v>
      </c>
      <c r="EC236" s="237">
        <v>0</v>
      </c>
      <c r="ED236" s="237">
        <v>7537</v>
      </c>
      <c r="EE236" s="237">
        <v>0</v>
      </c>
      <c r="EF236" s="237">
        <v>0</v>
      </c>
      <c r="EG236" s="237">
        <v>0</v>
      </c>
      <c r="EH236" s="237">
        <v>2835</v>
      </c>
      <c r="EI236" s="237">
        <v>4702</v>
      </c>
      <c r="EJ236" s="237">
        <v>0</v>
      </c>
      <c r="EK236" s="237">
        <v>0</v>
      </c>
      <c r="EL236" s="104">
        <v>0</v>
      </c>
    </row>
    <row r="237" spans="1:142" s="224" customFormat="1">
      <c r="A237" s="235" t="s">
        <v>603</v>
      </c>
      <c r="B237" s="238" t="s">
        <v>135</v>
      </c>
      <c r="C237" s="245" t="s">
        <v>66</v>
      </c>
      <c r="D237" s="237">
        <v>2566</v>
      </c>
      <c r="E237" s="237">
        <v>430</v>
      </c>
      <c r="F237" s="237">
        <v>110</v>
      </c>
      <c r="G237" s="237">
        <v>217</v>
      </c>
      <c r="H237" s="237">
        <v>667</v>
      </c>
      <c r="I237" s="237">
        <v>1142</v>
      </c>
      <c r="J237" s="237">
        <v>1663</v>
      </c>
      <c r="K237" s="237">
        <v>59</v>
      </c>
      <c r="L237" s="237">
        <v>1604</v>
      </c>
      <c r="M237" s="237">
        <v>29345</v>
      </c>
      <c r="N237" s="237">
        <v>25343</v>
      </c>
      <c r="O237" s="237">
        <v>3431</v>
      </c>
      <c r="P237" s="237">
        <v>571</v>
      </c>
      <c r="Q237" s="237">
        <v>0</v>
      </c>
      <c r="R237" s="237">
        <v>37274</v>
      </c>
      <c r="S237" s="237">
        <v>21232</v>
      </c>
      <c r="T237" s="237">
        <v>16042</v>
      </c>
      <c r="U237" s="237">
        <v>28939</v>
      </c>
      <c r="V237" s="237">
        <v>9467</v>
      </c>
      <c r="W237" s="237">
        <v>13142</v>
      </c>
      <c r="X237" s="237">
        <v>1031</v>
      </c>
      <c r="Y237" s="237">
        <v>5299</v>
      </c>
      <c r="Z237" s="237">
        <v>3023</v>
      </c>
      <c r="AA237" s="237">
        <v>82</v>
      </c>
      <c r="AB237" s="237">
        <v>447</v>
      </c>
      <c r="AC237" s="237">
        <v>160</v>
      </c>
      <c r="AD237" s="237">
        <v>430</v>
      </c>
      <c r="AE237" s="237">
        <v>45</v>
      </c>
      <c r="AF237" s="237">
        <v>60</v>
      </c>
      <c r="AG237" s="237">
        <v>998</v>
      </c>
      <c r="AH237" s="237">
        <v>801</v>
      </c>
      <c r="AI237" s="237">
        <v>436</v>
      </c>
      <c r="AJ237" s="237">
        <v>60</v>
      </c>
      <c r="AK237" s="237">
        <v>376</v>
      </c>
      <c r="AL237" s="237">
        <v>15961</v>
      </c>
      <c r="AM237" s="237">
        <v>12244</v>
      </c>
      <c r="AN237" s="237">
        <v>3717</v>
      </c>
      <c r="AO237" s="237">
        <v>11354</v>
      </c>
      <c r="AP237" s="237">
        <v>1031</v>
      </c>
      <c r="AQ237" s="237">
        <v>3242</v>
      </c>
      <c r="AR237" s="237">
        <v>3136</v>
      </c>
      <c r="AS237" s="237">
        <v>3945</v>
      </c>
      <c r="AT237" s="237">
        <v>4777</v>
      </c>
      <c r="AU237" s="237">
        <v>1481</v>
      </c>
      <c r="AV237" s="237">
        <v>996</v>
      </c>
      <c r="AW237" s="237">
        <v>1188</v>
      </c>
      <c r="AX237" s="237">
        <v>1112</v>
      </c>
      <c r="AY237" s="237">
        <v>2738</v>
      </c>
      <c r="AZ237" s="237">
        <v>365</v>
      </c>
      <c r="BA237" s="237">
        <v>2373</v>
      </c>
      <c r="BB237" s="237">
        <v>34017</v>
      </c>
      <c r="BC237" s="237">
        <v>12793</v>
      </c>
      <c r="BD237" s="237">
        <v>21224</v>
      </c>
      <c r="BE237" s="237">
        <v>16002</v>
      </c>
      <c r="BF237" s="237">
        <v>14431</v>
      </c>
      <c r="BG237" s="237">
        <v>9926</v>
      </c>
      <c r="BH237" s="237">
        <v>7625</v>
      </c>
      <c r="BI237" s="237">
        <v>2901</v>
      </c>
      <c r="BJ237" s="237">
        <v>4724</v>
      </c>
      <c r="BK237" s="237">
        <v>12722</v>
      </c>
      <c r="BL237" s="237">
        <v>7069</v>
      </c>
      <c r="BM237" s="237">
        <v>2765</v>
      </c>
      <c r="BN237" s="237">
        <v>1581</v>
      </c>
      <c r="BO237" s="237">
        <v>1307</v>
      </c>
      <c r="BP237" s="237">
        <v>8554</v>
      </c>
      <c r="BQ237" s="237">
        <v>5360</v>
      </c>
      <c r="BR237" s="237">
        <v>3194</v>
      </c>
      <c r="BS237" s="237">
        <v>11597</v>
      </c>
      <c r="BT237" s="237">
        <v>2875</v>
      </c>
      <c r="BU237" s="237">
        <v>707</v>
      </c>
      <c r="BV237" s="237">
        <v>5212</v>
      </c>
      <c r="BW237" s="237">
        <v>1841</v>
      </c>
      <c r="BX237" s="237">
        <v>962</v>
      </c>
      <c r="BY237" s="237">
        <v>353</v>
      </c>
      <c r="BZ237" s="237">
        <v>35185</v>
      </c>
      <c r="CA237" s="237">
        <v>14928</v>
      </c>
      <c r="CB237" s="237">
        <v>3955</v>
      </c>
      <c r="CC237" s="237">
        <v>15011</v>
      </c>
      <c r="CD237" s="237">
        <v>1291</v>
      </c>
      <c r="CE237" s="237">
        <v>35221</v>
      </c>
      <c r="CF237" s="237">
        <v>11728</v>
      </c>
      <c r="CG237" s="237">
        <v>15273</v>
      </c>
      <c r="CH237" s="237">
        <v>8220</v>
      </c>
      <c r="CI237" s="237">
        <v>1397</v>
      </c>
      <c r="CJ237" s="237">
        <v>967</v>
      </c>
      <c r="CK237" s="237">
        <v>33</v>
      </c>
      <c r="CL237" s="237">
        <v>280</v>
      </c>
      <c r="CM237" s="237">
        <v>43</v>
      </c>
      <c r="CN237" s="237">
        <v>430</v>
      </c>
      <c r="CO237" s="237">
        <v>0</v>
      </c>
      <c r="CP237" s="237">
        <v>3749</v>
      </c>
      <c r="CQ237" s="237">
        <v>66274</v>
      </c>
      <c r="CR237" s="237">
        <v>26641</v>
      </c>
      <c r="CS237" s="237">
        <v>39633</v>
      </c>
      <c r="CT237" s="237">
        <v>34672</v>
      </c>
      <c r="CU237" s="237">
        <v>104011</v>
      </c>
      <c r="CV237" s="237">
        <v>44067</v>
      </c>
      <c r="CW237" s="237">
        <v>59944</v>
      </c>
      <c r="CX237" s="237">
        <v>53372</v>
      </c>
      <c r="CY237" s="237">
        <v>6362</v>
      </c>
      <c r="CZ237" s="237">
        <v>34178</v>
      </c>
      <c r="DA237" s="237">
        <v>1924</v>
      </c>
      <c r="DB237" s="237">
        <v>538</v>
      </c>
      <c r="DC237" s="237">
        <v>1018</v>
      </c>
      <c r="DD237" s="237">
        <v>2839</v>
      </c>
      <c r="DE237" s="237">
        <v>6497</v>
      </c>
      <c r="DF237" s="237">
        <v>2382</v>
      </c>
      <c r="DG237" s="237">
        <v>41</v>
      </c>
      <c r="DH237" s="237">
        <v>16</v>
      </c>
      <c r="DI237" s="237">
        <v>27737</v>
      </c>
      <c r="DJ237" s="237">
        <v>2471</v>
      </c>
      <c r="DK237" s="237">
        <v>649</v>
      </c>
      <c r="DL237" s="237">
        <v>10556</v>
      </c>
      <c r="DM237" s="237">
        <v>173</v>
      </c>
      <c r="DN237" s="237">
        <v>13888</v>
      </c>
      <c r="DO237" s="237">
        <v>0</v>
      </c>
      <c r="DP237" s="237">
        <v>9246</v>
      </c>
      <c r="DQ237" s="237">
        <v>8237</v>
      </c>
      <c r="DR237" s="237">
        <v>1009</v>
      </c>
      <c r="DS237" s="237">
        <v>57300</v>
      </c>
      <c r="DT237" s="237">
        <v>48208</v>
      </c>
      <c r="DU237" s="237">
        <v>516</v>
      </c>
      <c r="DV237" s="237">
        <v>5883</v>
      </c>
      <c r="DW237" s="237">
        <v>2693</v>
      </c>
      <c r="DX237" s="237">
        <v>911</v>
      </c>
      <c r="DY237" s="237">
        <v>124191</v>
      </c>
      <c r="DZ237" s="237">
        <v>14618</v>
      </c>
      <c r="EA237" s="237">
        <v>11411</v>
      </c>
      <c r="EB237" s="237">
        <v>26602</v>
      </c>
      <c r="EC237" s="237">
        <v>71560</v>
      </c>
      <c r="ED237" s="237">
        <v>111116</v>
      </c>
      <c r="EE237" s="237">
        <v>40814</v>
      </c>
      <c r="EF237" s="237">
        <v>32300</v>
      </c>
      <c r="EG237" s="237">
        <v>9947</v>
      </c>
      <c r="EH237" s="237">
        <v>18083</v>
      </c>
      <c r="EI237" s="237">
        <v>9972</v>
      </c>
      <c r="EJ237" s="237">
        <v>4057</v>
      </c>
      <c r="EK237" s="237">
        <v>0</v>
      </c>
      <c r="EL237" s="104">
        <v>0</v>
      </c>
    </row>
    <row r="238" spans="1:142" s="224" customFormat="1">
      <c r="A238" s="235" t="s">
        <v>604</v>
      </c>
      <c r="B238" s="238" t="s">
        <v>16</v>
      </c>
      <c r="C238" s="245" t="s">
        <v>68</v>
      </c>
      <c r="D238" s="237">
        <v>0</v>
      </c>
      <c r="E238" s="237">
        <v>0</v>
      </c>
      <c r="F238" s="237">
        <v>0</v>
      </c>
      <c r="G238" s="237">
        <v>0</v>
      </c>
      <c r="H238" s="237">
        <v>0</v>
      </c>
      <c r="I238" s="237">
        <v>0</v>
      </c>
      <c r="J238" s="237">
        <v>0</v>
      </c>
      <c r="K238" s="237">
        <v>0</v>
      </c>
      <c r="L238" s="237">
        <v>0</v>
      </c>
      <c r="M238" s="237">
        <v>0</v>
      </c>
      <c r="N238" s="237">
        <v>0</v>
      </c>
      <c r="O238" s="237">
        <v>0</v>
      </c>
      <c r="P238" s="237">
        <v>0</v>
      </c>
      <c r="Q238" s="237">
        <v>0</v>
      </c>
      <c r="R238" s="237">
        <v>0</v>
      </c>
      <c r="S238" s="237">
        <v>0</v>
      </c>
      <c r="T238" s="237">
        <v>0</v>
      </c>
      <c r="U238" s="237">
        <v>0</v>
      </c>
      <c r="V238" s="237">
        <v>0</v>
      </c>
      <c r="W238" s="237">
        <v>0</v>
      </c>
      <c r="X238" s="237">
        <v>0</v>
      </c>
      <c r="Y238" s="237">
        <v>0</v>
      </c>
      <c r="Z238" s="237">
        <v>0</v>
      </c>
      <c r="AA238" s="237">
        <v>0</v>
      </c>
      <c r="AB238" s="237">
        <v>0</v>
      </c>
      <c r="AC238" s="237">
        <v>0</v>
      </c>
      <c r="AD238" s="237">
        <v>0</v>
      </c>
      <c r="AE238" s="237">
        <v>0</v>
      </c>
      <c r="AF238" s="237">
        <v>0</v>
      </c>
      <c r="AG238" s="237">
        <v>0</v>
      </c>
      <c r="AH238" s="237">
        <v>0</v>
      </c>
      <c r="AI238" s="237">
        <v>0</v>
      </c>
      <c r="AJ238" s="237">
        <v>0</v>
      </c>
      <c r="AK238" s="237">
        <v>0</v>
      </c>
      <c r="AL238" s="237">
        <v>0</v>
      </c>
      <c r="AM238" s="237">
        <v>0</v>
      </c>
      <c r="AN238" s="237">
        <v>0</v>
      </c>
      <c r="AO238" s="237">
        <v>0</v>
      </c>
      <c r="AP238" s="237">
        <v>0</v>
      </c>
      <c r="AQ238" s="237">
        <v>0</v>
      </c>
      <c r="AR238" s="237">
        <v>0</v>
      </c>
      <c r="AS238" s="237">
        <v>0</v>
      </c>
      <c r="AT238" s="237">
        <v>0</v>
      </c>
      <c r="AU238" s="237">
        <v>0</v>
      </c>
      <c r="AV238" s="237">
        <v>0</v>
      </c>
      <c r="AW238" s="237">
        <v>0</v>
      </c>
      <c r="AX238" s="237">
        <v>0</v>
      </c>
      <c r="AY238" s="237">
        <v>0</v>
      </c>
      <c r="AZ238" s="237">
        <v>0</v>
      </c>
      <c r="BA238" s="237">
        <v>0</v>
      </c>
      <c r="BB238" s="237">
        <v>0</v>
      </c>
      <c r="BC238" s="237">
        <v>0</v>
      </c>
      <c r="BD238" s="237">
        <v>0</v>
      </c>
      <c r="BE238" s="237">
        <v>0</v>
      </c>
      <c r="BF238" s="237">
        <v>0</v>
      </c>
      <c r="BG238" s="237">
        <v>0</v>
      </c>
      <c r="BH238" s="237">
        <v>0</v>
      </c>
      <c r="BI238" s="237">
        <v>0</v>
      </c>
      <c r="BJ238" s="237">
        <v>0</v>
      </c>
      <c r="BK238" s="237">
        <v>0</v>
      </c>
      <c r="BL238" s="237">
        <v>0</v>
      </c>
      <c r="BM238" s="237">
        <v>0</v>
      </c>
      <c r="BN238" s="237">
        <v>0</v>
      </c>
      <c r="BO238" s="237">
        <v>0</v>
      </c>
      <c r="BP238" s="237">
        <v>0</v>
      </c>
      <c r="BQ238" s="237">
        <v>0</v>
      </c>
      <c r="BR238" s="237">
        <v>0</v>
      </c>
      <c r="BS238" s="237">
        <v>0</v>
      </c>
      <c r="BT238" s="237">
        <v>0</v>
      </c>
      <c r="BU238" s="237">
        <v>0</v>
      </c>
      <c r="BV238" s="237">
        <v>0</v>
      </c>
      <c r="BW238" s="237">
        <v>0</v>
      </c>
      <c r="BX238" s="237">
        <v>0</v>
      </c>
      <c r="BY238" s="237">
        <v>0</v>
      </c>
      <c r="BZ238" s="237">
        <v>0</v>
      </c>
      <c r="CA238" s="237">
        <v>0</v>
      </c>
      <c r="CB238" s="237">
        <v>0</v>
      </c>
      <c r="CC238" s="237">
        <v>0</v>
      </c>
      <c r="CD238" s="237">
        <v>0</v>
      </c>
      <c r="CE238" s="237">
        <v>0</v>
      </c>
      <c r="CF238" s="237">
        <v>0</v>
      </c>
      <c r="CG238" s="237">
        <v>0</v>
      </c>
      <c r="CH238" s="237">
        <v>0</v>
      </c>
      <c r="CI238" s="237">
        <v>0</v>
      </c>
      <c r="CJ238" s="237">
        <v>0</v>
      </c>
      <c r="CK238" s="237">
        <v>0</v>
      </c>
      <c r="CL238" s="237">
        <v>0</v>
      </c>
      <c r="CM238" s="237">
        <v>0</v>
      </c>
      <c r="CN238" s="237">
        <v>0</v>
      </c>
      <c r="CO238" s="237">
        <v>0</v>
      </c>
      <c r="CP238" s="237">
        <v>0</v>
      </c>
      <c r="CQ238" s="237">
        <v>0</v>
      </c>
      <c r="CR238" s="237">
        <v>0</v>
      </c>
      <c r="CS238" s="237">
        <v>0</v>
      </c>
      <c r="CT238" s="237">
        <v>0</v>
      </c>
      <c r="CU238" s="237">
        <v>1179003</v>
      </c>
      <c r="CV238" s="237">
        <v>0</v>
      </c>
      <c r="CW238" s="237">
        <v>1179003</v>
      </c>
      <c r="CX238" s="237">
        <v>0</v>
      </c>
      <c r="CY238" s="237">
        <v>0</v>
      </c>
      <c r="CZ238" s="237">
        <v>0</v>
      </c>
      <c r="DA238" s="237">
        <v>0</v>
      </c>
      <c r="DB238" s="237">
        <v>0</v>
      </c>
      <c r="DC238" s="237">
        <v>0</v>
      </c>
      <c r="DD238" s="237">
        <v>0</v>
      </c>
      <c r="DE238" s="237">
        <v>0</v>
      </c>
      <c r="DF238" s="237">
        <v>0</v>
      </c>
      <c r="DG238" s="237">
        <v>0</v>
      </c>
      <c r="DH238" s="237">
        <v>0</v>
      </c>
      <c r="DI238" s="237">
        <v>0</v>
      </c>
      <c r="DJ238" s="237">
        <v>0</v>
      </c>
      <c r="DK238" s="237">
        <v>0</v>
      </c>
      <c r="DL238" s="237">
        <v>0</v>
      </c>
      <c r="DM238" s="237">
        <v>0</v>
      </c>
      <c r="DN238" s="237">
        <v>0</v>
      </c>
      <c r="DO238" s="237">
        <v>0</v>
      </c>
      <c r="DP238" s="237">
        <v>0</v>
      </c>
      <c r="DQ238" s="237">
        <v>0</v>
      </c>
      <c r="DR238" s="237">
        <v>0</v>
      </c>
      <c r="DS238" s="237">
        <v>0</v>
      </c>
      <c r="DT238" s="237">
        <v>0</v>
      </c>
      <c r="DU238" s="237">
        <v>0</v>
      </c>
      <c r="DV238" s="237">
        <v>0</v>
      </c>
      <c r="DW238" s="237">
        <v>0</v>
      </c>
      <c r="DX238" s="237">
        <v>0</v>
      </c>
      <c r="DY238" s="237">
        <v>0</v>
      </c>
      <c r="DZ238" s="237">
        <v>0</v>
      </c>
      <c r="EA238" s="237">
        <v>0</v>
      </c>
      <c r="EB238" s="237">
        <v>0</v>
      </c>
      <c r="EC238" s="237">
        <v>0</v>
      </c>
      <c r="ED238" s="237">
        <v>0</v>
      </c>
      <c r="EE238" s="237">
        <v>0</v>
      </c>
      <c r="EF238" s="237">
        <v>0</v>
      </c>
      <c r="EG238" s="237">
        <v>0</v>
      </c>
      <c r="EH238" s="237">
        <v>0</v>
      </c>
      <c r="EI238" s="237">
        <v>0</v>
      </c>
      <c r="EJ238" s="237">
        <v>0</v>
      </c>
      <c r="EK238" s="237">
        <v>7611787</v>
      </c>
      <c r="EL238" s="104">
        <v>7611787</v>
      </c>
    </row>
    <row r="239" spans="1:142" s="224" customFormat="1">
      <c r="A239" s="235" t="s">
        <v>605</v>
      </c>
      <c r="B239" s="238" t="s">
        <v>251</v>
      </c>
      <c r="C239" s="245" t="s">
        <v>68</v>
      </c>
      <c r="D239" s="237">
        <v>0</v>
      </c>
      <c r="E239" s="237">
        <v>0</v>
      </c>
      <c r="F239" s="237">
        <v>0</v>
      </c>
      <c r="G239" s="237">
        <v>0</v>
      </c>
      <c r="H239" s="237">
        <v>0</v>
      </c>
      <c r="I239" s="237">
        <v>0</v>
      </c>
      <c r="J239" s="237">
        <v>0</v>
      </c>
      <c r="K239" s="237">
        <v>0</v>
      </c>
      <c r="L239" s="237">
        <v>0</v>
      </c>
      <c r="M239" s="237">
        <v>0</v>
      </c>
      <c r="N239" s="237">
        <v>0</v>
      </c>
      <c r="O239" s="237">
        <v>0</v>
      </c>
      <c r="P239" s="237">
        <v>0</v>
      </c>
      <c r="Q239" s="237">
        <v>0</v>
      </c>
      <c r="R239" s="237">
        <v>0</v>
      </c>
      <c r="S239" s="237">
        <v>0</v>
      </c>
      <c r="T239" s="237">
        <v>0</v>
      </c>
      <c r="U239" s="237">
        <v>0</v>
      </c>
      <c r="V239" s="237">
        <v>0</v>
      </c>
      <c r="W239" s="237">
        <v>0</v>
      </c>
      <c r="X239" s="237">
        <v>0</v>
      </c>
      <c r="Y239" s="237">
        <v>0</v>
      </c>
      <c r="Z239" s="237">
        <v>0</v>
      </c>
      <c r="AA239" s="237">
        <v>0</v>
      </c>
      <c r="AB239" s="237">
        <v>0</v>
      </c>
      <c r="AC239" s="237">
        <v>0</v>
      </c>
      <c r="AD239" s="237">
        <v>0</v>
      </c>
      <c r="AE239" s="237">
        <v>0</v>
      </c>
      <c r="AF239" s="237">
        <v>0</v>
      </c>
      <c r="AG239" s="237">
        <v>0</v>
      </c>
      <c r="AH239" s="237">
        <v>0</v>
      </c>
      <c r="AI239" s="237">
        <v>0</v>
      </c>
      <c r="AJ239" s="237">
        <v>0</v>
      </c>
      <c r="AK239" s="237">
        <v>0</v>
      </c>
      <c r="AL239" s="237">
        <v>0</v>
      </c>
      <c r="AM239" s="237">
        <v>0</v>
      </c>
      <c r="AN239" s="237">
        <v>0</v>
      </c>
      <c r="AO239" s="237">
        <v>0</v>
      </c>
      <c r="AP239" s="237">
        <v>0</v>
      </c>
      <c r="AQ239" s="237">
        <v>0</v>
      </c>
      <c r="AR239" s="237">
        <v>0</v>
      </c>
      <c r="AS239" s="237">
        <v>0</v>
      </c>
      <c r="AT239" s="237">
        <v>0</v>
      </c>
      <c r="AU239" s="237">
        <v>0</v>
      </c>
      <c r="AV239" s="237">
        <v>0</v>
      </c>
      <c r="AW239" s="237">
        <v>0</v>
      </c>
      <c r="AX239" s="237">
        <v>0</v>
      </c>
      <c r="AY239" s="237">
        <v>0</v>
      </c>
      <c r="AZ239" s="237">
        <v>0</v>
      </c>
      <c r="BA239" s="237">
        <v>0</v>
      </c>
      <c r="BB239" s="237">
        <v>0</v>
      </c>
      <c r="BC239" s="237">
        <v>0</v>
      </c>
      <c r="BD239" s="237">
        <v>0</v>
      </c>
      <c r="BE239" s="237">
        <v>0</v>
      </c>
      <c r="BF239" s="237">
        <v>0</v>
      </c>
      <c r="BG239" s="237">
        <v>0</v>
      </c>
      <c r="BH239" s="237">
        <v>0</v>
      </c>
      <c r="BI239" s="237">
        <v>0</v>
      </c>
      <c r="BJ239" s="237">
        <v>0</v>
      </c>
      <c r="BK239" s="237">
        <v>0</v>
      </c>
      <c r="BL239" s="237">
        <v>0</v>
      </c>
      <c r="BM239" s="237">
        <v>0</v>
      </c>
      <c r="BN239" s="237">
        <v>0</v>
      </c>
      <c r="BO239" s="237">
        <v>0</v>
      </c>
      <c r="BP239" s="237">
        <v>0</v>
      </c>
      <c r="BQ239" s="237">
        <v>0</v>
      </c>
      <c r="BR239" s="237">
        <v>0</v>
      </c>
      <c r="BS239" s="237">
        <v>0</v>
      </c>
      <c r="BT239" s="237">
        <v>0</v>
      </c>
      <c r="BU239" s="237">
        <v>0</v>
      </c>
      <c r="BV239" s="237">
        <v>0</v>
      </c>
      <c r="BW239" s="237">
        <v>0</v>
      </c>
      <c r="BX239" s="237">
        <v>0</v>
      </c>
      <c r="BY239" s="237">
        <v>0</v>
      </c>
      <c r="BZ239" s="237">
        <v>0</v>
      </c>
      <c r="CA239" s="237">
        <v>0</v>
      </c>
      <c r="CB239" s="237">
        <v>0</v>
      </c>
      <c r="CC239" s="237">
        <v>0</v>
      </c>
      <c r="CD239" s="237">
        <v>0</v>
      </c>
      <c r="CE239" s="237">
        <v>0</v>
      </c>
      <c r="CF239" s="237">
        <v>0</v>
      </c>
      <c r="CG239" s="237">
        <v>0</v>
      </c>
      <c r="CH239" s="237">
        <v>0</v>
      </c>
      <c r="CI239" s="237">
        <v>0</v>
      </c>
      <c r="CJ239" s="237">
        <v>0</v>
      </c>
      <c r="CK239" s="237">
        <v>0</v>
      </c>
      <c r="CL239" s="237">
        <v>0</v>
      </c>
      <c r="CM239" s="237">
        <v>0</v>
      </c>
      <c r="CN239" s="237">
        <v>0</v>
      </c>
      <c r="CO239" s="237">
        <v>0</v>
      </c>
      <c r="CP239" s="237">
        <v>0</v>
      </c>
      <c r="CQ239" s="237">
        <v>0</v>
      </c>
      <c r="CR239" s="237">
        <v>0</v>
      </c>
      <c r="CS239" s="237">
        <v>0</v>
      </c>
      <c r="CT239" s="237">
        <v>0</v>
      </c>
      <c r="CU239" s="237">
        <v>1327691</v>
      </c>
      <c r="CV239" s="237">
        <v>0</v>
      </c>
      <c r="CW239" s="237">
        <v>1327691</v>
      </c>
      <c r="CX239" s="237">
        <v>0</v>
      </c>
      <c r="CY239" s="237">
        <v>0</v>
      </c>
      <c r="CZ239" s="237">
        <v>0</v>
      </c>
      <c r="DA239" s="237">
        <v>0</v>
      </c>
      <c r="DB239" s="237">
        <v>0</v>
      </c>
      <c r="DC239" s="237">
        <v>0</v>
      </c>
      <c r="DD239" s="237">
        <v>0</v>
      </c>
      <c r="DE239" s="237">
        <v>0</v>
      </c>
      <c r="DF239" s="237">
        <v>0</v>
      </c>
      <c r="DG239" s="237">
        <v>0</v>
      </c>
      <c r="DH239" s="237">
        <v>0</v>
      </c>
      <c r="DI239" s="237">
        <v>0</v>
      </c>
      <c r="DJ239" s="237">
        <v>0</v>
      </c>
      <c r="DK239" s="237">
        <v>0</v>
      </c>
      <c r="DL239" s="237">
        <v>0</v>
      </c>
      <c r="DM239" s="237">
        <v>0</v>
      </c>
      <c r="DN239" s="237">
        <v>0</v>
      </c>
      <c r="DO239" s="237">
        <v>0</v>
      </c>
      <c r="DP239" s="237">
        <v>0</v>
      </c>
      <c r="DQ239" s="237">
        <v>0</v>
      </c>
      <c r="DR239" s="237">
        <v>0</v>
      </c>
      <c r="DS239" s="237">
        <v>0</v>
      </c>
      <c r="DT239" s="237">
        <v>0</v>
      </c>
      <c r="DU239" s="237">
        <v>0</v>
      </c>
      <c r="DV239" s="237">
        <v>0</v>
      </c>
      <c r="DW239" s="237">
        <v>0</v>
      </c>
      <c r="DX239" s="237">
        <v>0</v>
      </c>
      <c r="DY239" s="237">
        <v>0</v>
      </c>
      <c r="DZ239" s="237">
        <v>0</v>
      </c>
      <c r="EA239" s="237">
        <v>0</v>
      </c>
      <c r="EB239" s="237">
        <v>0</v>
      </c>
      <c r="EC239" s="237">
        <v>0</v>
      </c>
      <c r="ED239" s="237">
        <v>0</v>
      </c>
      <c r="EE239" s="237">
        <v>0</v>
      </c>
      <c r="EF239" s="237">
        <v>0</v>
      </c>
      <c r="EG239" s="237">
        <v>0</v>
      </c>
      <c r="EH239" s="237">
        <v>0</v>
      </c>
      <c r="EI239" s="237">
        <v>0</v>
      </c>
      <c r="EJ239" s="237">
        <v>0</v>
      </c>
      <c r="EK239" s="237">
        <v>5354833</v>
      </c>
      <c r="EL239" s="104">
        <v>5354833</v>
      </c>
    </row>
    <row r="240" spans="1:142" s="224" customFormat="1">
      <c r="A240" s="235" t="s">
        <v>606</v>
      </c>
      <c r="B240" s="238" t="s">
        <v>7</v>
      </c>
      <c r="C240" s="245" t="s">
        <v>68</v>
      </c>
      <c r="D240" s="237">
        <v>63876</v>
      </c>
      <c r="E240" s="237">
        <v>42501</v>
      </c>
      <c r="F240" s="237">
        <v>9354</v>
      </c>
      <c r="G240" s="237">
        <v>2549</v>
      </c>
      <c r="H240" s="237">
        <v>2598</v>
      </c>
      <c r="I240" s="237">
        <v>6874</v>
      </c>
      <c r="J240" s="237">
        <v>2068</v>
      </c>
      <c r="K240" s="237">
        <v>793</v>
      </c>
      <c r="L240" s="237">
        <v>1275</v>
      </c>
      <c r="M240" s="237">
        <v>4903</v>
      </c>
      <c r="N240" s="237">
        <v>3566</v>
      </c>
      <c r="O240" s="237">
        <v>1245</v>
      </c>
      <c r="P240" s="237">
        <v>92</v>
      </c>
      <c r="Q240" s="237">
        <v>0</v>
      </c>
      <c r="R240" s="237">
        <v>1103</v>
      </c>
      <c r="S240" s="237">
        <v>697</v>
      </c>
      <c r="T240" s="237">
        <v>406</v>
      </c>
      <c r="U240" s="237">
        <v>2255</v>
      </c>
      <c r="V240" s="237">
        <v>460</v>
      </c>
      <c r="W240" s="237">
        <v>178</v>
      </c>
      <c r="X240" s="237">
        <v>1203</v>
      </c>
      <c r="Y240" s="237">
        <v>414</v>
      </c>
      <c r="Z240" s="237">
        <v>369</v>
      </c>
      <c r="AA240" s="237">
        <v>4</v>
      </c>
      <c r="AB240" s="237">
        <v>23</v>
      </c>
      <c r="AC240" s="237">
        <v>22</v>
      </c>
      <c r="AD240" s="237">
        <v>71</v>
      </c>
      <c r="AE240" s="237">
        <v>32</v>
      </c>
      <c r="AF240" s="237">
        <v>4</v>
      </c>
      <c r="AG240" s="237">
        <v>167</v>
      </c>
      <c r="AH240" s="237">
        <v>46</v>
      </c>
      <c r="AI240" s="237">
        <v>80</v>
      </c>
      <c r="AJ240" s="237">
        <v>55</v>
      </c>
      <c r="AK240" s="237">
        <v>25</v>
      </c>
      <c r="AL240" s="237">
        <v>1071</v>
      </c>
      <c r="AM240" s="237">
        <v>903</v>
      </c>
      <c r="AN240" s="237">
        <v>168</v>
      </c>
      <c r="AO240" s="237">
        <v>607</v>
      </c>
      <c r="AP240" s="237">
        <v>213</v>
      </c>
      <c r="AQ240" s="237">
        <v>191</v>
      </c>
      <c r="AR240" s="237">
        <v>83</v>
      </c>
      <c r="AS240" s="237">
        <v>120</v>
      </c>
      <c r="AT240" s="237">
        <v>774</v>
      </c>
      <c r="AU240" s="237">
        <v>568</v>
      </c>
      <c r="AV240" s="237">
        <v>161</v>
      </c>
      <c r="AW240" s="237">
        <v>30</v>
      </c>
      <c r="AX240" s="237">
        <v>15</v>
      </c>
      <c r="AY240" s="237">
        <v>459</v>
      </c>
      <c r="AZ240" s="237">
        <v>93</v>
      </c>
      <c r="BA240" s="237">
        <v>366</v>
      </c>
      <c r="BB240" s="237">
        <v>1276</v>
      </c>
      <c r="BC240" s="237">
        <v>298</v>
      </c>
      <c r="BD240" s="237">
        <v>978</v>
      </c>
      <c r="BE240" s="237">
        <v>131</v>
      </c>
      <c r="BF240" s="237">
        <v>70</v>
      </c>
      <c r="BG240" s="237">
        <v>169</v>
      </c>
      <c r="BH240" s="237">
        <v>59</v>
      </c>
      <c r="BI240" s="237">
        <v>42</v>
      </c>
      <c r="BJ240" s="237">
        <v>17</v>
      </c>
      <c r="BK240" s="237">
        <v>894</v>
      </c>
      <c r="BL240" s="237">
        <v>393</v>
      </c>
      <c r="BM240" s="237">
        <v>180</v>
      </c>
      <c r="BN240" s="237">
        <v>154</v>
      </c>
      <c r="BO240" s="237">
        <v>167</v>
      </c>
      <c r="BP240" s="237">
        <v>56</v>
      </c>
      <c r="BQ240" s="237">
        <v>30</v>
      </c>
      <c r="BR240" s="237">
        <v>26</v>
      </c>
      <c r="BS240" s="237">
        <v>379</v>
      </c>
      <c r="BT240" s="237">
        <v>75</v>
      </c>
      <c r="BU240" s="237">
        <v>34</v>
      </c>
      <c r="BV240" s="237">
        <v>209</v>
      </c>
      <c r="BW240" s="237">
        <v>30</v>
      </c>
      <c r="BX240" s="237">
        <v>31</v>
      </c>
      <c r="BY240" s="237">
        <v>0</v>
      </c>
      <c r="BZ240" s="237">
        <v>968</v>
      </c>
      <c r="CA240" s="237">
        <v>577</v>
      </c>
      <c r="CB240" s="237">
        <v>13</v>
      </c>
      <c r="CC240" s="237">
        <v>352</v>
      </c>
      <c r="CD240" s="237">
        <v>26</v>
      </c>
      <c r="CE240" s="237">
        <v>23211</v>
      </c>
      <c r="CF240" s="237">
        <v>8311</v>
      </c>
      <c r="CG240" s="237">
        <v>3595</v>
      </c>
      <c r="CH240" s="237">
        <v>11305</v>
      </c>
      <c r="CI240" s="237">
        <v>4098</v>
      </c>
      <c r="CJ240" s="237">
        <v>2321</v>
      </c>
      <c r="CK240" s="237">
        <v>78</v>
      </c>
      <c r="CL240" s="237">
        <v>669</v>
      </c>
      <c r="CM240" s="237">
        <v>102</v>
      </c>
      <c r="CN240" s="237">
        <v>1777</v>
      </c>
      <c r="CO240" s="237">
        <v>0</v>
      </c>
      <c r="CP240" s="237">
        <v>1589</v>
      </c>
      <c r="CQ240" s="237">
        <v>28863</v>
      </c>
      <c r="CR240" s="237">
        <v>11388</v>
      </c>
      <c r="CS240" s="237">
        <v>17475</v>
      </c>
      <c r="CT240" s="237">
        <v>4883</v>
      </c>
      <c r="CU240" s="237">
        <v>11492</v>
      </c>
      <c r="CV240" s="237">
        <v>11191</v>
      </c>
      <c r="CW240" s="237">
        <v>301</v>
      </c>
      <c r="CX240" s="237">
        <v>3414</v>
      </c>
      <c r="CY240" s="237">
        <v>1257</v>
      </c>
      <c r="CZ240" s="237">
        <v>414</v>
      </c>
      <c r="DA240" s="237">
        <v>151</v>
      </c>
      <c r="DB240" s="237">
        <v>32</v>
      </c>
      <c r="DC240" s="237">
        <v>1</v>
      </c>
      <c r="DD240" s="237">
        <v>42</v>
      </c>
      <c r="DE240" s="237">
        <v>1501</v>
      </c>
      <c r="DF240" s="237">
        <v>0</v>
      </c>
      <c r="DG240" s="237">
        <v>2</v>
      </c>
      <c r="DH240" s="237">
        <v>16</v>
      </c>
      <c r="DI240" s="237">
        <v>5073</v>
      </c>
      <c r="DJ240" s="237">
        <v>475</v>
      </c>
      <c r="DK240" s="237">
        <v>281</v>
      </c>
      <c r="DL240" s="237">
        <v>426</v>
      </c>
      <c r="DM240" s="237">
        <v>31</v>
      </c>
      <c r="DN240" s="237">
        <v>3860</v>
      </c>
      <c r="DO240" s="237">
        <v>0</v>
      </c>
      <c r="DP240" s="237">
        <v>32828</v>
      </c>
      <c r="DQ240" s="237">
        <v>30680</v>
      </c>
      <c r="DR240" s="237">
        <v>2148</v>
      </c>
      <c r="DS240" s="237">
        <v>207359</v>
      </c>
      <c r="DT240" s="237">
        <v>55817</v>
      </c>
      <c r="DU240" s="237">
        <v>1034</v>
      </c>
      <c r="DV240" s="237">
        <v>81727</v>
      </c>
      <c r="DW240" s="237">
        <v>68781</v>
      </c>
      <c r="DX240" s="237">
        <v>54876</v>
      </c>
      <c r="DY240" s="237">
        <v>40551</v>
      </c>
      <c r="DZ240" s="237">
        <v>15927</v>
      </c>
      <c r="EA240" s="237">
        <v>170</v>
      </c>
      <c r="EB240" s="237">
        <v>1255</v>
      </c>
      <c r="EC240" s="237">
        <v>23199</v>
      </c>
      <c r="ED240" s="237">
        <v>114570</v>
      </c>
      <c r="EE240" s="237">
        <v>24037</v>
      </c>
      <c r="EF240" s="237">
        <v>42513</v>
      </c>
      <c r="EG240" s="237">
        <v>2397</v>
      </c>
      <c r="EH240" s="237">
        <v>41508</v>
      </c>
      <c r="EI240" s="237">
        <v>4115</v>
      </c>
      <c r="EJ240" s="237">
        <v>0</v>
      </c>
      <c r="EK240" s="237">
        <v>0</v>
      </c>
      <c r="EL240" s="104">
        <v>0</v>
      </c>
    </row>
    <row r="241" spans="1:142" s="224" customFormat="1">
      <c r="A241" s="235" t="s">
        <v>607</v>
      </c>
      <c r="B241" s="238" t="s">
        <v>8</v>
      </c>
      <c r="C241" s="245" t="s">
        <v>68</v>
      </c>
      <c r="D241" s="237">
        <v>247171</v>
      </c>
      <c r="E241" s="237">
        <v>176322</v>
      </c>
      <c r="F241" s="237">
        <v>44214</v>
      </c>
      <c r="G241" s="237">
        <v>5334</v>
      </c>
      <c r="H241" s="237">
        <v>6917</v>
      </c>
      <c r="I241" s="237">
        <v>14384</v>
      </c>
      <c r="J241" s="237">
        <v>23263</v>
      </c>
      <c r="K241" s="237">
        <v>8905</v>
      </c>
      <c r="L241" s="237">
        <v>14358</v>
      </c>
      <c r="M241" s="237">
        <v>193416</v>
      </c>
      <c r="N241" s="237">
        <v>139999</v>
      </c>
      <c r="O241" s="237">
        <v>49410</v>
      </c>
      <c r="P241" s="237">
        <v>4007</v>
      </c>
      <c r="Q241" s="237">
        <v>0</v>
      </c>
      <c r="R241" s="237">
        <v>41162</v>
      </c>
      <c r="S241" s="237">
        <v>25437</v>
      </c>
      <c r="T241" s="237">
        <v>15725</v>
      </c>
      <c r="U241" s="237">
        <v>98518</v>
      </c>
      <c r="V241" s="237">
        <v>20100</v>
      </c>
      <c r="W241" s="237">
        <v>7776</v>
      </c>
      <c r="X241" s="237">
        <v>52557</v>
      </c>
      <c r="Y241" s="237">
        <v>18085</v>
      </c>
      <c r="Z241" s="237">
        <v>152432</v>
      </c>
      <c r="AA241" s="237">
        <v>1340</v>
      </c>
      <c r="AB241" s="237">
        <v>9392</v>
      </c>
      <c r="AC241" s="237">
        <v>9152</v>
      </c>
      <c r="AD241" s="237">
        <v>29840</v>
      </c>
      <c r="AE241" s="237">
        <v>12195</v>
      </c>
      <c r="AF241" s="237">
        <v>1532</v>
      </c>
      <c r="AG241" s="237">
        <v>70183</v>
      </c>
      <c r="AH241" s="237">
        <v>18798</v>
      </c>
      <c r="AI241" s="237">
        <v>25675</v>
      </c>
      <c r="AJ241" s="237">
        <v>17694</v>
      </c>
      <c r="AK241" s="237">
        <v>7981</v>
      </c>
      <c r="AL241" s="237">
        <v>61524</v>
      </c>
      <c r="AM241" s="237">
        <v>44370</v>
      </c>
      <c r="AN241" s="237">
        <v>17154</v>
      </c>
      <c r="AO241" s="237">
        <v>29754</v>
      </c>
      <c r="AP241" s="237">
        <v>10445</v>
      </c>
      <c r="AQ241" s="237">
        <v>9366</v>
      </c>
      <c r="AR241" s="237">
        <v>4041</v>
      </c>
      <c r="AS241" s="237">
        <v>5902</v>
      </c>
      <c r="AT241" s="237">
        <v>71121</v>
      </c>
      <c r="AU241" s="237">
        <v>51760</v>
      </c>
      <c r="AV241" s="237">
        <v>14495</v>
      </c>
      <c r="AW241" s="237">
        <v>3232</v>
      </c>
      <c r="AX241" s="237">
        <v>1634</v>
      </c>
      <c r="AY241" s="237">
        <v>49609</v>
      </c>
      <c r="AZ241" s="237">
        <v>9957</v>
      </c>
      <c r="BA241" s="237">
        <v>39652</v>
      </c>
      <c r="BB241" s="237">
        <v>137662</v>
      </c>
      <c r="BC241" s="237">
        <v>32332</v>
      </c>
      <c r="BD241" s="237">
        <v>105330</v>
      </c>
      <c r="BE241" s="237">
        <v>32189</v>
      </c>
      <c r="BF241" s="237">
        <v>17923</v>
      </c>
      <c r="BG241" s="237">
        <v>35108</v>
      </c>
      <c r="BH241" s="237">
        <v>14461</v>
      </c>
      <c r="BI241" s="237">
        <v>10464</v>
      </c>
      <c r="BJ241" s="237">
        <v>3997</v>
      </c>
      <c r="BK241" s="237">
        <v>149518</v>
      </c>
      <c r="BL241" s="237">
        <v>63690</v>
      </c>
      <c r="BM241" s="237">
        <v>30723</v>
      </c>
      <c r="BN241" s="237">
        <v>27022</v>
      </c>
      <c r="BO241" s="237">
        <v>28083</v>
      </c>
      <c r="BP241" s="237">
        <v>10821</v>
      </c>
      <c r="BQ241" s="237">
        <v>5587</v>
      </c>
      <c r="BR241" s="237">
        <v>5234</v>
      </c>
      <c r="BS241" s="237">
        <v>123432</v>
      </c>
      <c r="BT241" s="237">
        <v>24454</v>
      </c>
      <c r="BU241" s="237">
        <v>11181</v>
      </c>
      <c r="BV241" s="237">
        <v>68041</v>
      </c>
      <c r="BW241" s="237">
        <v>9481</v>
      </c>
      <c r="BX241" s="237">
        <v>10275</v>
      </c>
      <c r="BY241" s="237">
        <v>0</v>
      </c>
      <c r="BZ241" s="237">
        <v>96449</v>
      </c>
      <c r="CA241" s="237">
        <v>56813</v>
      </c>
      <c r="CB241" s="237">
        <v>1282</v>
      </c>
      <c r="CC241" s="237">
        <v>35710</v>
      </c>
      <c r="CD241" s="237">
        <v>2644</v>
      </c>
      <c r="CE241" s="237">
        <v>93004</v>
      </c>
      <c r="CF241" s="237">
        <v>34801</v>
      </c>
      <c r="CG241" s="237">
        <v>15054</v>
      </c>
      <c r="CH241" s="237">
        <v>43149</v>
      </c>
      <c r="CI241" s="237">
        <v>178503</v>
      </c>
      <c r="CJ241" s="237">
        <v>138249</v>
      </c>
      <c r="CK241" s="237">
        <v>4694</v>
      </c>
      <c r="CL241" s="237">
        <v>40299</v>
      </c>
      <c r="CM241" s="237">
        <v>6153</v>
      </c>
      <c r="CN241" s="237">
        <v>40254</v>
      </c>
      <c r="CO241" s="237">
        <v>0</v>
      </c>
      <c r="CP241" s="237">
        <v>80689</v>
      </c>
      <c r="CQ241" s="237">
        <v>1160319</v>
      </c>
      <c r="CR241" s="237">
        <v>610936</v>
      </c>
      <c r="CS241" s="237">
        <v>549383</v>
      </c>
      <c r="CT241" s="237">
        <v>123420</v>
      </c>
      <c r="CU241" s="237">
        <v>965610</v>
      </c>
      <c r="CV241" s="237">
        <v>964362</v>
      </c>
      <c r="CW241" s="237">
        <v>1248</v>
      </c>
      <c r="CX241" s="237">
        <v>515194</v>
      </c>
      <c r="CY241" s="237">
        <v>219465</v>
      </c>
      <c r="CZ241" s="237">
        <v>78473</v>
      </c>
      <c r="DA241" s="237">
        <v>29772</v>
      </c>
      <c r="DB241" s="237">
        <v>6249</v>
      </c>
      <c r="DC241" s="237">
        <v>349</v>
      </c>
      <c r="DD241" s="237">
        <v>8495</v>
      </c>
      <c r="DE241" s="237">
        <v>172331</v>
      </c>
      <c r="DF241" s="237">
        <v>0</v>
      </c>
      <c r="DG241" s="237">
        <v>231</v>
      </c>
      <c r="DH241" s="237">
        <v>60</v>
      </c>
      <c r="DI241" s="237">
        <v>303389</v>
      </c>
      <c r="DJ241" s="237">
        <v>202156</v>
      </c>
      <c r="DK241" s="237">
        <v>12716</v>
      </c>
      <c r="DL241" s="237">
        <v>23807</v>
      </c>
      <c r="DM241" s="237">
        <v>3945</v>
      </c>
      <c r="DN241" s="237">
        <v>60765</v>
      </c>
      <c r="DO241" s="237">
        <v>0</v>
      </c>
      <c r="DP241" s="237">
        <v>667719</v>
      </c>
      <c r="DQ241" s="237">
        <v>572487</v>
      </c>
      <c r="DR241" s="237">
        <v>95232</v>
      </c>
      <c r="DS241" s="237">
        <v>2094362</v>
      </c>
      <c r="DT241" s="237">
        <v>1287178</v>
      </c>
      <c r="DU241" s="237">
        <v>20415</v>
      </c>
      <c r="DV241" s="237">
        <v>484474</v>
      </c>
      <c r="DW241" s="237">
        <v>302295</v>
      </c>
      <c r="DX241" s="237">
        <v>248289</v>
      </c>
      <c r="DY241" s="237">
        <v>349033</v>
      </c>
      <c r="DZ241" s="237">
        <v>222649</v>
      </c>
      <c r="EA241" s="237">
        <v>27006</v>
      </c>
      <c r="EB241" s="237">
        <v>8782</v>
      </c>
      <c r="EC241" s="237">
        <v>90596</v>
      </c>
      <c r="ED241" s="237">
        <v>501026</v>
      </c>
      <c r="EE241" s="237">
        <v>230563</v>
      </c>
      <c r="EF241" s="237">
        <v>119065</v>
      </c>
      <c r="EG241" s="237">
        <v>6819</v>
      </c>
      <c r="EH241" s="237">
        <v>125688</v>
      </c>
      <c r="EI241" s="237">
        <v>18891</v>
      </c>
      <c r="EJ241" s="237">
        <v>0</v>
      </c>
      <c r="EK241" s="237">
        <v>0</v>
      </c>
      <c r="EL241" s="104">
        <v>0</v>
      </c>
    </row>
    <row r="242" spans="1:142" s="224" customFormat="1">
      <c r="A242" s="235" t="s">
        <v>608</v>
      </c>
      <c r="B242" s="238" t="s">
        <v>384</v>
      </c>
      <c r="C242" s="245" t="s">
        <v>68</v>
      </c>
      <c r="D242" s="237">
        <v>6402</v>
      </c>
      <c r="E242" s="237">
        <v>4471</v>
      </c>
      <c r="F242" s="237">
        <v>1134</v>
      </c>
      <c r="G242" s="237">
        <v>317</v>
      </c>
      <c r="H242" s="237">
        <v>246</v>
      </c>
      <c r="I242" s="237">
        <v>234</v>
      </c>
      <c r="J242" s="237">
        <v>448</v>
      </c>
      <c r="K242" s="237">
        <v>117</v>
      </c>
      <c r="L242" s="237">
        <v>331</v>
      </c>
      <c r="M242" s="237">
        <v>111293</v>
      </c>
      <c r="N242" s="237">
        <v>91358</v>
      </c>
      <c r="O242" s="237">
        <v>19125</v>
      </c>
      <c r="P242" s="237">
        <v>810</v>
      </c>
      <c r="Q242" s="237">
        <v>0</v>
      </c>
      <c r="R242" s="237">
        <v>20296</v>
      </c>
      <c r="S242" s="237">
        <v>10153</v>
      </c>
      <c r="T242" s="237">
        <v>10143</v>
      </c>
      <c r="U242" s="237">
        <v>23002</v>
      </c>
      <c r="V242" s="237">
        <v>1007</v>
      </c>
      <c r="W242" s="237">
        <v>1907</v>
      </c>
      <c r="X242" s="237">
        <v>14622</v>
      </c>
      <c r="Y242" s="237">
        <v>5466</v>
      </c>
      <c r="Z242" s="237">
        <v>111430</v>
      </c>
      <c r="AA242" s="237">
        <v>1209</v>
      </c>
      <c r="AB242" s="237">
        <v>13591</v>
      </c>
      <c r="AC242" s="237">
        <v>8041</v>
      </c>
      <c r="AD242" s="237">
        <v>27006</v>
      </c>
      <c r="AE242" s="237">
        <v>19241</v>
      </c>
      <c r="AF242" s="237">
        <v>6437</v>
      </c>
      <c r="AG242" s="237">
        <v>11385</v>
      </c>
      <c r="AH242" s="237">
        <v>24520</v>
      </c>
      <c r="AI242" s="237">
        <v>3577</v>
      </c>
      <c r="AJ242" s="237">
        <v>1708</v>
      </c>
      <c r="AK242" s="237">
        <v>1869</v>
      </c>
      <c r="AL242" s="237">
        <v>65315</v>
      </c>
      <c r="AM242" s="237">
        <v>56936</v>
      </c>
      <c r="AN242" s="237">
        <v>8379</v>
      </c>
      <c r="AO242" s="237">
        <v>18586</v>
      </c>
      <c r="AP242" s="237">
        <v>3342</v>
      </c>
      <c r="AQ242" s="237">
        <v>7927</v>
      </c>
      <c r="AR242" s="237">
        <v>1467</v>
      </c>
      <c r="AS242" s="237">
        <v>5850</v>
      </c>
      <c r="AT242" s="237">
        <v>16449</v>
      </c>
      <c r="AU242" s="237">
        <v>7578</v>
      </c>
      <c r="AV242" s="237">
        <v>6711</v>
      </c>
      <c r="AW242" s="237">
        <v>1548</v>
      </c>
      <c r="AX242" s="237">
        <v>612</v>
      </c>
      <c r="AY242" s="237">
        <v>30607</v>
      </c>
      <c r="AZ242" s="237">
        <v>12314</v>
      </c>
      <c r="BA242" s="237">
        <v>18293</v>
      </c>
      <c r="BB242" s="237">
        <v>38784</v>
      </c>
      <c r="BC242" s="237">
        <v>16683</v>
      </c>
      <c r="BD242" s="237">
        <v>22101</v>
      </c>
      <c r="BE242" s="237">
        <v>70287</v>
      </c>
      <c r="BF242" s="237">
        <v>67158</v>
      </c>
      <c r="BG242" s="237">
        <v>31582</v>
      </c>
      <c r="BH242" s="237">
        <v>90071</v>
      </c>
      <c r="BI242" s="237">
        <v>24064</v>
      </c>
      <c r="BJ242" s="237">
        <v>66007</v>
      </c>
      <c r="BK242" s="237">
        <v>56910</v>
      </c>
      <c r="BL242" s="237">
        <v>29617</v>
      </c>
      <c r="BM242" s="237">
        <v>8195</v>
      </c>
      <c r="BN242" s="237">
        <v>6964</v>
      </c>
      <c r="BO242" s="237">
        <v>12134</v>
      </c>
      <c r="BP242" s="237">
        <v>11987</v>
      </c>
      <c r="BQ242" s="237">
        <v>8037</v>
      </c>
      <c r="BR242" s="237">
        <v>3950</v>
      </c>
      <c r="BS242" s="237">
        <v>157127</v>
      </c>
      <c r="BT242" s="237">
        <v>16614</v>
      </c>
      <c r="BU242" s="237">
        <v>16324</v>
      </c>
      <c r="BV242" s="237">
        <v>64052</v>
      </c>
      <c r="BW242" s="237">
        <v>18001</v>
      </c>
      <c r="BX242" s="237">
        <v>42136</v>
      </c>
      <c r="BY242" s="237">
        <v>0</v>
      </c>
      <c r="BZ242" s="237">
        <v>75590</v>
      </c>
      <c r="CA242" s="237">
        <v>65985</v>
      </c>
      <c r="CB242" s="237">
        <v>468</v>
      </c>
      <c r="CC242" s="237">
        <v>8659</v>
      </c>
      <c r="CD242" s="237">
        <v>478</v>
      </c>
      <c r="CE242" s="237">
        <v>115549</v>
      </c>
      <c r="CF242" s="237">
        <v>49828</v>
      </c>
      <c r="CG242" s="237">
        <v>40185</v>
      </c>
      <c r="CH242" s="237">
        <v>25536</v>
      </c>
      <c r="CI242" s="237">
        <v>36180</v>
      </c>
      <c r="CJ242" s="237">
        <v>34938</v>
      </c>
      <c r="CK242" s="237">
        <v>1189</v>
      </c>
      <c r="CL242" s="237">
        <v>10210</v>
      </c>
      <c r="CM242" s="237">
        <v>1559</v>
      </c>
      <c r="CN242" s="237">
        <v>1242</v>
      </c>
      <c r="CO242" s="237">
        <v>0</v>
      </c>
      <c r="CP242" s="237">
        <v>0</v>
      </c>
      <c r="CQ242" s="237">
        <v>601439</v>
      </c>
      <c r="CR242" s="237">
        <v>155914</v>
      </c>
      <c r="CS242" s="237">
        <v>445525</v>
      </c>
      <c r="CT242" s="237">
        <v>65629</v>
      </c>
      <c r="CU242" s="237">
        <v>1581268</v>
      </c>
      <c r="CV242" s="237">
        <v>1310003</v>
      </c>
      <c r="CW242" s="237">
        <v>271265</v>
      </c>
      <c r="CX242" s="237">
        <v>222806</v>
      </c>
      <c r="CY242" s="237">
        <v>149760</v>
      </c>
      <c r="CZ242" s="237">
        <v>22379</v>
      </c>
      <c r="DA242" s="237">
        <v>13863</v>
      </c>
      <c r="DB242" s="237">
        <v>227</v>
      </c>
      <c r="DC242" s="237">
        <v>4337</v>
      </c>
      <c r="DD242" s="237">
        <v>32167</v>
      </c>
      <c r="DE242" s="237">
        <v>73</v>
      </c>
      <c r="DF242" s="237">
        <v>0</v>
      </c>
      <c r="DG242" s="237">
        <v>73</v>
      </c>
      <c r="DH242" s="237">
        <v>0</v>
      </c>
      <c r="DI242" s="237">
        <v>40930</v>
      </c>
      <c r="DJ242" s="237">
        <v>25702</v>
      </c>
      <c r="DK242" s="237">
        <v>6714</v>
      </c>
      <c r="DL242" s="237">
        <v>1970</v>
      </c>
      <c r="DM242" s="237">
        <v>2781</v>
      </c>
      <c r="DN242" s="237">
        <v>3763</v>
      </c>
      <c r="DO242" s="237">
        <v>0</v>
      </c>
      <c r="DP242" s="237">
        <v>0</v>
      </c>
      <c r="DQ242" s="237">
        <v>0</v>
      </c>
      <c r="DR242" s="237">
        <v>0</v>
      </c>
      <c r="DS242" s="237">
        <v>96505</v>
      </c>
      <c r="DT242" s="237">
        <v>59718</v>
      </c>
      <c r="DU242" s="237">
        <v>2500</v>
      </c>
      <c r="DV242" s="237">
        <v>19900</v>
      </c>
      <c r="DW242" s="237">
        <v>14387</v>
      </c>
      <c r="DX242" s="237">
        <v>1439</v>
      </c>
      <c r="DY242" s="237">
        <v>185458</v>
      </c>
      <c r="DZ242" s="237">
        <v>5393</v>
      </c>
      <c r="EA242" s="237">
        <v>3576</v>
      </c>
      <c r="EB242" s="237">
        <v>15728</v>
      </c>
      <c r="EC242" s="237">
        <v>160761</v>
      </c>
      <c r="ED242" s="237">
        <v>515407</v>
      </c>
      <c r="EE242" s="237">
        <v>64788</v>
      </c>
      <c r="EF242" s="237">
        <v>236093</v>
      </c>
      <c r="EG242" s="237">
        <v>39571</v>
      </c>
      <c r="EH242" s="237">
        <v>104830</v>
      </c>
      <c r="EI242" s="237">
        <v>70125</v>
      </c>
      <c r="EJ242" s="237">
        <v>0</v>
      </c>
      <c r="EK242" s="237">
        <v>1682435</v>
      </c>
      <c r="EL242" s="104">
        <v>1682435</v>
      </c>
    </row>
    <row r="243" spans="1:142" s="224" customFormat="1">
      <c r="A243" s="235" t="s">
        <v>609</v>
      </c>
      <c r="B243" s="238" t="s">
        <v>9</v>
      </c>
      <c r="C243" s="245" t="s">
        <v>67</v>
      </c>
      <c r="D243" s="237">
        <v>0</v>
      </c>
      <c r="E243" s="237">
        <v>0</v>
      </c>
      <c r="F243" s="237">
        <v>0</v>
      </c>
      <c r="G243" s="237">
        <v>0</v>
      </c>
      <c r="H243" s="237">
        <v>0</v>
      </c>
      <c r="I243" s="237">
        <v>0</v>
      </c>
      <c r="J243" s="237">
        <v>0</v>
      </c>
      <c r="K243" s="237">
        <v>0</v>
      </c>
      <c r="L243" s="237">
        <v>0</v>
      </c>
      <c r="M243" s="237">
        <v>0</v>
      </c>
      <c r="N243" s="237">
        <v>0</v>
      </c>
      <c r="O243" s="237">
        <v>0</v>
      </c>
      <c r="P243" s="237">
        <v>0</v>
      </c>
      <c r="Q243" s="237">
        <v>0</v>
      </c>
      <c r="R243" s="237">
        <v>0</v>
      </c>
      <c r="S243" s="237">
        <v>0</v>
      </c>
      <c r="T243" s="237">
        <v>0</v>
      </c>
      <c r="U243" s="237">
        <v>0</v>
      </c>
      <c r="V243" s="237">
        <v>0</v>
      </c>
      <c r="W243" s="237">
        <v>0</v>
      </c>
      <c r="X243" s="237">
        <v>0</v>
      </c>
      <c r="Y243" s="237">
        <v>0</v>
      </c>
      <c r="Z243" s="237">
        <v>0</v>
      </c>
      <c r="AA243" s="237">
        <v>0</v>
      </c>
      <c r="AB243" s="237">
        <v>0</v>
      </c>
      <c r="AC243" s="237">
        <v>0</v>
      </c>
      <c r="AD243" s="237">
        <v>0</v>
      </c>
      <c r="AE243" s="237">
        <v>0</v>
      </c>
      <c r="AF243" s="237">
        <v>0</v>
      </c>
      <c r="AG243" s="237">
        <v>0</v>
      </c>
      <c r="AH243" s="237">
        <v>0</v>
      </c>
      <c r="AI243" s="237">
        <v>0</v>
      </c>
      <c r="AJ243" s="237">
        <v>0</v>
      </c>
      <c r="AK243" s="237">
        <v>0</v>
      </c>
      <c r="AL243" s="237">
        <v>0</v>
      </c>
      <c r="AM243" s="237">
        <v>0</v>
      </c>
      <c r="AN243" s="237">
        <v>0</v>
      </c>
      <c r="AO243" s="237">
        <v>0</v>
      </c>
      <c r="AP243" s="237">
        <v>0</v>
      </c>
      <c r="AQ243" s="237">
        <v>0</v>
      </c>
      <c r="AR243" s="237">
        <v>0</v>
      </c>
      <c r="AS243" s="237">
        <v>0</v>
      </c>
      <c r="AT243" s="237">
        <v>0</v>
      </c>
      <c r="AU243" s="237">
        <v>0</v>
      </c>
      <c r="AV243" s="237">
        <v>0</v>
      </c>
      <c r="AW243" s="237">
        <v>0</v>
      </c>
      <c r="AX243" s="237">
        <v>0</v>
      </c>
      <c r="AY243" s="237">
        <v>0</v>
      </c>
      <c r="AZ243" s="237">
        <v>0</v>
      </c>
      <c r="BA243" s="237">
        <v>0</v>
      </c>
      <c r="BB243" s="237">
        <v>0</v>
      </c>
      <c r="BC243" s="237">
        <v>0</v>
      </c>
      <c r="BD243" s="237">
        <v>0</v>
      </c>
      <c r="BE243" s="237">
        <v>0</v>
      </c>
      <c r="BF243" s="237">
        <v>0</v>
      </c>
      <c r="BG243" s="237">
        <v>0</v>
      </c>
      <c r="BH243" s="237">
        <v>0</v>
      </c>
      <c r="BI243" s="237">
        <v>0</v>
      </c>
      <c r="BJ243" s="237">
        <v>0</v>
      </c>
      <c r="BK243" s="237">
        <v>0</v>
      </c>
      <c r="BL243" s="237">
        <v>0</v>
      </c>
      <c r="BM243" s="237">
        <v>0</v>
      </c>
      <c r="BN243" s="237">
        <v>0</v>
      </c>
      <c r="BO243" s="237">
        <v>0</v>
      </c>
      <c r="BP243" s="237">
        <v>0</v>
      </c>
      <c r="BQ243" s="237">
        <v>0</v>
      </c>
      <c r="BR243" s="237">
        <v>0</v>
      </c>
      <c r="BS243" s="237">
        <v>0</v>
      </c>
      <c r="BT243" s="237">
        <v>0</v>
      </c>
      <c r="BU243" s="237">
        <v>0</v>
      </c>
      <c r="BV243" s="237">
        <v>0</v>
      </c>
      <c r="BW243" s="237">
        <v>0</v>
      </c>
      <c r="BX243" s="237">
        <v>0</v>
      </c>
      <c r="BY243" s="237">
        <v>0</v>
      </c>
      <c r="BZ243" s="237">
        <v>0</v>
      </c>
      <c r="CA243" s="237">
        <v>0</v>
      </c>
      <c r="CB243" s="237">
        <v>0</v>
      </c>
      <c r="CC243" s="237">
        <v>0</v>
      </c>
      <c r="CD243" s="237">
        <v>0</v>
      </c>
      <c r="CE243" s="237">
        <v>0</v>
      </c>
      <c r="CF243" s="237">
        <v>0</v>
      </c>
      <c r="CG243" s="237">
        <v>0</v>
      </c>
      <c r="CH243" s="237">
        <v>0</v>
      </c>
      <c r="CI243" s="237">
        <v>0</v>
      </c>
      <c r="CJ243" s="237">
        <v>0</v>
      </c>
      <c r="CK243" s="237">
        <v>0</v>
      </c>
      <c r="CL243" s="237">
        <v>0</v>
      </c>
      <c r="CM243" s="237">
        <v>0</v>
      </c>
      <c r="CN243" s="237">
        <v>0</v>
      </c>
      <c r="CO243" s="237">
        <v>0</v>
      </c>
      <c r="CP243" s="237">
        <v>0</v>
      </c>
      <c r="CQ243" s="237">
        <v>0</v>
      </c>
      <c r="CR243" s="237">
        <v>0</v>
      </c>
      <c r="CS243" s="237">
        <v>0</v>
      </c>
      <c r="CT243" s="237">
        <v>0</v>
      </c>
      <c r="CU243" s="237">
        <v>0</v>
      </c>
      <c r="CV243" s="237">
        <v>0</v>
      </c>
      <c r="CW243" s="237">
        <v>0</v>
      </c>
      <c r="CX243" s="237">
        <v>0</v>
      </c>
      <c r="CY243" s="237">
        <v>0</v>
      </c>
      <c r="CZ243" s="237">
        <v>0</v>
      </c>
      <c r="DA243" s="237">
        <v>0</v>
      </c>
      <c r="DB243" s="237">
        <v>0</v>
      </c>
      <c r="DC243" s="237">
        <v>0</v>
      </c>
      <c r="DD243" s="237">
        <v>0</v>
      </c>
      <c r="DE243" s="237">
        <v>0</v>
      </c>
      <c r="DF243" s="237">
        <v>0</v>
      </c>
      <c r="DG243" s="237">
        <v>0</v>
      </c>
      <c r="DH243" s="237">
        <v>0</v>
      </c>
      <c r="DI243" s="237">
        <v>0</v>
      </c>
      <c r="DJ243" s="237">
        <v>0</v>
      </c>
      <c r="DK243" s="237">
        <v>0</v>
      </c>
      <c r="DL243" s="237">
        <v>0</v>
      </c>
      <c r="DM243" s="237">
        <v>0</v>
      </c>
      <c r="DN243" s="237">
        <v>0</v>
      </c>
      <c r="DO243" s="237">
        <v>0</v>
      </c>
      <c r="DP243" s="237">
        <v>0</v>
      </c>
      <c r="DQ243" s="237">
        <v>0</v>
      </c>
      <c r="DR243" s="237">
        <v>0</v>
      </c>
      <c r="DS243" s="237">
        <v>0</v>
      </c>
      <c r="DT243" s="237">
        <v>0</v>
      </c>
      <c r="DU243" s="237">
        <v>0</v>
      </c>
      <c r="DV243" s="237">
        <v>0</v>
      </c>
      <c r="DW243" s="237">
        <v>0</v>
      </c>
      <c r="DX243" s="237">
        <v>0</v>
      </c>
      <c r="DY243" s="237">
        <v>0</v>
      </c>
      <c r="DZ243" s="237">
        <v>0</v>
      </c>
      <c r="EA243" s="237">
        <v>0</v>
      </c>
      <c r="EB243" s="237">
        <v>0</v>
      </c>
      <c r="EC243" s="237">
        <v>0</v>
      </c>
      <c r="ED243" s="237">
        <v>0</v>
      </c>
      <c r="EE243" s="237">
        <v>0</v>
      </c>
      <c r="EF243" s="237">
        <v>0</v>
      </c>
      <c r="EG243" s="237">
        <v>0</v>
      </c>
      <c r="EH243" s="237">
        <v>0</v>
      </c>
      <c r="EI243" s="237">
        <v>0</v>
      </c>
      <c r="EJ243" s="237">
        <v>0</v>
      </c>
      <c r="EK243" s="237">
        <v>0</v>
      </c>
      <c r="EL243" s="104">
        <v>0</v>
      </c>
    </row>
    <row r="244" spans="1:142" s="224" customFormat="1">
      <c r="A244" s="235" t="s">
        <v>610</v>
      </c>
      <c r="B244" s="238" t="s">
        <v>10</v>
      </c>
      <c r="C244" s="245" t="s">
        <v>67</v>
      </c>
      <c r="D244" s="237">
        <v>0</v>
      </c>
      <c r="E244" s="237">
        <v>0</v>
      </c>
      <c r="F244" s="237">
        <v>0</v>
      </c>
      <c r="G244" s="237">
        <v>0</v>
      </c>
      <c r="H244" s="237">
        <v>0</v>
      </c>
      <c r="I244" s="237">
        <v>0</v>
      </c>
      <c r="J244" s="237">
        <v>0</v>
      </c>
      <c r="K244" s="237">
        <v>0</v>
      </c>
      <c r="L244" s="237">
        <v>0</v>
      </c>
      <c r="M244" s="237">
        <v>0</v>
      </c>
      <c r="N244" s="237">
        <v>0</v>
      </c>
      <c r="O244" s="237">
        <v>0</v>
      </c>
      <c r="P244" s="237">
        <v>0</v>
      </c>
      <c r="Q244" s="237">
        <v>0</v>
      </c>
      <c r="R244" s="237">
        <v>0</v>
      </c>
      <c r="S244" s="237">
        <v>0</v>
      </c>
      <c r="T244" s="237">
        <v>0</v>
      </c>
      <c r="U244" s="237">
        <v>0</v>
      </c>
      <c r="V244" s="237">
        <v>0</v>
      </c>
      <c r="W244" s="237">
        <v>0</v>
      </c>
      <c r="X244" s="237">
        <v>0</v>
      </c>
      <c r="Y244" s="237">
        <v>0</v>
      </c>
      <c r="Z244" s="237">
        <v>0</v>
      </c>
      <c r="AA244" s="237">
        <v>0</v>
      </c>
      <c r="AB244" s="237">
        <v>0</v>
      </c>
      <c r="AC244" s="237">
        <v>0</v>
      </c>
      <c r="AD244" s="237">
        <v>0</v>
      </c>
      <c r="AE244" s="237">
        <v>0</v>
      </c>
      <c r="AF244" s="237">
        <v>0</v>
      </c>
      <c r="AG244" s="237">
        <v>0</v>
      </c>
      <c r="AH244" s="237">
        <v>0</v>
      </c>
      <c r="AI244" s="237">
        <v>0</v>
      </c>
      <c r="AJ244" s="237">
        <v>0</v>
      </c>
      <c r="AK244" s="237">
        <v>0</v>
      </c>
      <c r="AL244" s="237">
        <v>0</v>
      </c>
      <c r="AM244" s="237">
        <v>0</v>
      </c>
      <c r="AN244" s="237">
        <v>0</v>
      </c>
      <c r="AO244" s="237">
        <v>0</v>
      </c>
      <c r="AP244" s="237">
        <v>0</v>
      </c>
      <c r="AQ244" s="237">
        <v>0</v>
      </c>
      <c r="AR244" s="237">
        <v>0</v>
      </c>
      <c r="AS244" s="237">
        <v>0</v>
      </c>
      <c r="AT244" s="237">
        <v>0</v>
      </c>
      <c r="AU244" s="237">
        <v>0</v>
      </c>
      <c r="AV244" s="237">
        <v>0</v>
      </c>
      <c r="AW244" s="237">
        <v>0</v>
      </c>
      <c r="AX244" s="237">
        <v>0</v>
      </c>
      <c r="AY244" s="237">
        <v>0</v>
      </c>
      <c r="AZ244" s="237">
        <v>0</v>
      </c>
      <c r="BA244" s="237">
        <v>0</v>
      </c>
      <c r="BB244" s="237">
        <v>0</v>
      </c>
      <c r="BC244" s="237">
        <v>0</v>
      </c>
      <c r="BD244" s="237">
        <v>0</v>
      </c>
      <c r="BE244" s="237">
        <v>0</v>
      </c>
      <c r="BF244" s="237">
        <v>0</v>
      </c>
      <c r="BG244" s="237">
        <v>0</v>
      </c>
      <c r="BH244" s="237">
        <v>0</v>
      </c>
      <c r="BI244" s="237">
        <v>0</v>
      </c>
      <c r="BJ244" s="237">
        <v>0</v>
      </c>
      <c r="BK244" s="237">
        <v>0</v>
      </c>
      <c r="BL244" s="237">
        <v>0</v>
      </c>
      <c r="BM244" s="237">
        <v>0</v>
      </c>
      <c r="BN244" s="237">
        <v>0</v>
      </c>
      <c r="BO244" s="237">
        <v>0</v>
      </c>
      <c r="BP244" s="237">
        <v>0</v>
      </c>
      <c r="BQ244" s="237">
        <v>0</v>
      </c>
      <c r="BR244" s="237">
        <v>0</v>
      </c>
      <c r="BS244" s="237">
        <v>0</v>
      </c>
      <c r="BT244" s="237">
        <v>0</v>
      </c>
      <c r="BU244" s="237">
        <v>0</v>
      </c>
      <c r="BV244" s="237">
        <v>0</v>
      </c>
      <c r="BW244" s="237">
        <v>0</v>
      </c>
      <c r="BX244" s="237">
        <v>0</v>
      </c>
      <c r="BY244" s="237">
        <v>0</v>
      </c>
      <c r="BZ244" s="237">
        <v>0</v>
      </c>
      <c r="CA244" s="237">
        <v>0</v>
      </c>
      <c r="CB244" s="237">
        <v>0</v>
      </c>
      <c r="CC244" s="237">
        <v>0</v>
      </c>
      <c r="CD244" s="237">
        <v>0</v>
      </c>
      <c r="CE244" s="237">
        <v>0</v>
      </c>
      <c r="CF244" s="237">
        <v>0</v>
      </c>
      <c r="CG244" s="237">
        <v>0</v>
      </c>
      <c r="CH244" s="237">
        <v>0</v>
      </c>
      <c r="CI244" s="237">
        <v>0</v>
      </c>
      <c r="CJ244" s="237">
        <v>0</v>
      </c>
      <c r="CK244" s="237">
        <v>0</v>
      </c>
      <c r="CL244" s="237">
        <v>0</v>
      </c>
      <c r="CM244" s="237">
        <v>0</v>
      </c>
      <c r="CN244" s="237">
        <v>0</v>
      </c>
      <c r="CO244" s="237">
        <v>0</v>
      </c>
      <c r="CP244" s="237">
        <v>0</v>
      </c>
      <c r="CQ244" s="237">
        <v>0</v>
      </c>
      <c r="CR244" s="237">
        <v>0</v>
      </c>
      <c r="CS244" s="237">
        <v>0</v>
      </c>
      <c r="CT244" s="237">
        <v>0</v>
      </c>
      <c r="CU244" s="237">
        <v>0</v>
      </c>
      <c r="CV244" s="237">
        <v>0</v>
      </c>
      <c r="CW244" s="237">
        <v>0</v>
      </c>
      <c r="CX244" s="237">
        <v>5607</v>
      </c>
      <c r="CY244" s="237">
        <v>0</v>
      </c>
      <c r="CZ244" s="237">
        <v>0</v>
      </c>
      <c r="DA244" s="237">
        <v>0</v>
      </c>
      <c r="DB244" s="237">
        <v>0</v>
      </c>
      <c r="DC244" s="237">
        <v>0</v>
      </c>
      <c r="DD244" s="237">
        <v>0</v>
      </c>
      <c r="DE244" s="237">
        <v>5607</v>
      </c>
      <c r="DF244" s="237">
        <v>0</v>
      </c>
      <c r="DG244" s="237">
        <v>5607</v>
      </c>
      <c r="DH244" s="237">
        <v>0</v>
      </c>
      <c r="DI244" s="237">
        <v>0</v>
      </c>
      <c r="DJ244" s="237">
        <v>0</v>
      </c>
      <c r="DK244" s="237">
        <v>0</v>
      </c>
      <c r="DL244" s="237">
        <v>0</v>
      </c>
      <c r="DM244" s="237">
        <v>0</v>
      </c>
      <c r="DN244" s="237">
        <v>0</v>
      </c>
      <c r="DO244" s="237">
        <v>0</v>
      </c>
      <c r="DP244" s="237">
        <v>0</v>
      </c>
      <c r="DQ244" s="237">
        <v>0</v>
      </c>
      <c r="DR244" s="237">
        <v>0</v>
      </c>
      <c r="DS244" s="237">
        <v>0</v>
      </c>
      <c r="DT244" s="237">
        <v>0</v>
      </c>
      <c r="DU244" s="237">
        <v>0</v>
      </c>
      <c r="DV244" s="237">
        <v>0</v>
      </c>
      <c r="DW244" s="237">
        <v>0</v>
      </c>
      <c r="DX244" s="237">
        <v>0</v>
      </c>
      <c r="DY244" s="237">
        <v>0</v>
      </c>
      <c r="DZ244" s="237">
        <v>0</v>
      </c>
      <c r="EA244" s="237">
        <v>0</v>
      </c>
      <c r="EB244" s="237">
        <v>0</v>
      </c>
      <c r="EC244" s="237">
        <v>0</v>
      </c>
      <c r="ED244" s="237">
        <v>0</v>
      </c>
      <c r="EE244" s="237">
        <v>0</v>
      </c>
      <c r="EF244" s="237">
        <v>0</v>
      </c>
      <c r="EG244" s="237">
        <v>0</v>
      </c>
      <c r="EH244" s="237">
        <v>0</v>
      </c>
      <c r="EI244" s="237">
        <v>0</v>
      </c>
      <c r="EJ244" s="237">
        <v>0</v>
      </c>
      <c r="EK244" s="237">
        <v>0</v>
      </c>
      <c r="EL244" s="104">
        <v>0</v>
      </c>
    </row>
    <row r="245" spans="1:142" s="224" customFormat="1">
      <c r="A245" s="235" t="s">
        <v>611</v>
      </c>
      <c r="B245" s="238" t="s">
        <v>11</v>
      </c>
      <c r="C245" s="245" t="s">
        <v>67</v>
      </c>
      <c r="D245" s="237">
        <v>5478</v>
      </c>
      <c r="E245" s="237">
        <v>5478</v>
      </c>
      <c r="F245" s="237">
        <v>0</v>
      </c>
      <c r="G245" s="237">
        <v>0</v>
      </c>
      <c r="H245" s="237">
        <v>0</v>
      </c>
      <c r="I245" s="237">
        <v>0</v>
      </c>
      <c r="J245" s="237">
        <v>0</v>
      </c>
      <c r="K245" s="237">
        <v>0</v>
      </c>
      <c r="L245" s="237">
        <v>0</v>
      </c>
      <c r="M245" s="237">
        <v>0</v>
      </c>
      <c r="N245" s="237">
        <v>0</v>
      </c>
      <c r="O245" s="237">
        <v>0</v>
      </c>
      <c r="P245" s="237">
        <v>0</v>
      </c>
      <c r="Q245" s="237">
        <v>0</v>
      </c>
      <c r="R245" s="237">
        <v>0</v>
      </c>
      <c r="S245" s="237">
        <v>0</v>
      </c>
      <c r="T245" s="237">
        <v>0</v>
      </c>
      <c r="U245" s="237">
        <v>0</v>
      </c>
      <c r="V245" s="237">
        <v>0</v>
      </c>
      <c r="W245" s="237">
        <v>0</v>
      </c>
      <c r="X245" s="237">
        <v>0</v>
      </c>
      <c r="Y245" s="237">
        <v>0</v>
      </c>
      <c r="Z245" s="237">
        <v>0</v>
      </c>
      <c r="AA245" s="237">
        <v>0</v>
      </c>
      <c r="AB245" s="237">
        <v>0</v>
      </c>
      <c r="AC245" s="237">
        <v>0</v>
      </c>
      <c r="AD245" s="237">
        <v>0</v>
      </c>
      <c r="AE245" s="237">
        <v>0</v>
      </c>
      <c r="AF245" s="237">
        <v>0</v>
      </c>
      <c r="AG245" s="237">
        <v>0</v>
      </c>
      <c r="AH245" s="237">
        <v>0</v>
      </c>
      <c r="AI245" s="237">
        <v>0</v>
      </c>
      <c r="AJ245" s="237">
        <v>0</v>
      </c>
      <c r="AK245" s="237">
        <v>0</v>
      </c>
      <c r="AL245" s="237">
        <v>0</v>
      </c>
      <c r="AM245" s="237">
        <v>0</v>
      </c>
      <c r="AN245" s="237">
        <v>0</v>
      </c>
      <c r="AO245" s="237">
        <v>0</v>
      </c>
      <c r="AP245" s="237">
        <v>0</v>
      </c>
      <c r="AQ245" s="237">
        <v>0</v>
      </c>
      <c r="AR245" s="237">
        <v>0</v>
      </c>
      <c r="AS245" s="237">
        <v>0</v>
      </c>
      <c r="AT245" s="237">
        <v>0</v>
      </c>
      <c r="AU245" s="237">
        <v>0</v>
      </c>
      <c r="AV245" s="237">
        <v>0</v>
      </c>
      <c r="AW245" s="237">
        <v>0</v>
      </c>
      <c r="AX245" s="237">
        <v>0</v>
      </c>
      <c r="AY245" s="237">
        <v>0</v>
      </c>
      <c r="AZ245" s="237">
        <v>0</v>
      </c>
      <c r="BA245" s="237">
        <v>0</v>
      </c>
      <c r="BB245" s="237">
        <v>0</v>
      </c>
      <c r="BC245" s="237">
        <v>0</v>
      </c>
      <c r="BD245" s="237">
        <v>0</v>
      </c>
      <c r="BE245" s="237">
        <v>0</v>
      </c>
      <c r="BF245" s="237">
        <v>0</v>
      </c>
      <c r="BG245" s="237">
        <v>0</v>
      </c>
      <c r="BH245" s="237">
        <v>0</v>
      </c>
      <c r="BI245" s="237">
        <v>0</v>
      </c>
      <c r="BJ245" s="237">
        <v>0</v>
      </c>
      <c r="BK245" s="237">
        <v>0</v>
      </c>
      <c r="BL245" s="237">
        <v>0</v>
      </c>
      <c r="BM245" s="237">
        <v>0</v>
      </c>
      <c r="BN245" s="237">
        <v>0</v>
      </c>
      <c r="BO245" s="237">
        <v>0</v>
      </c>
      <c r="BP245" s="237">
        <v>0</v>
      </c>
      <c r="BQ245" s="237">
        <v>0</v>
      </c>
      <c r="BR245" s="237">
        <v>0</v>
      </c>
      <c r="BS245" s="237">
        <v>0</v>
      </c>
      <c r="BT245" s="237">
        <v>0</v>
      </c>
      <c r="BU245" s="237">
        <v>0</v>
      </c>
      <c r="BV245" s="237">
        <v>0</v>
      </c>
      <c r="BW245" s="237">
        <v>0</v>
      </c>
      <c r="BX245" s="237">
        <v>0</v>
      </c>
      <c r="BY245" s="237">
        <v>0</v>
      </c>
      <c r="BZ245" s="237">
        <v>0</v>
      </c>
      <c r="CA245" s="237">
        <v>0</v>
      </c>
      <c r="CB245" s="237">
        <v>0</v>
      </c>
      <c r="CC245" s="237">
        <v>0</v>
      </c>
      <c r="CD245" s="237">
        <v>0</v>
      </c>
      <c r="CE245" s="237">
        <v>0</v>
      </c>
      <c r="CF245" s="237">
        <v>0</v>
      </c>
      <c r="CG245" s="237">
        <v>0</v>
      </c>
      <c r="CH245" s="237">
        <v>0</v>
      </c>
      <c r="CI245" s="237">
        <v>0</v>
      </c>
      <c r="CJ245" s="237">
        <v>0</v>
      </c>
      <c r="CK245" s="237">
        <v>0</v>
      </c>
      <c r="CL245" s="237">
        <v>0</v>
      </c>
      <c r="CM245" s="237">
        <v>0</v>
      </c>
      <c r="CN245" s="237">
        <v>0</v>
      </c>
      <c r="CO245" s="237">
        <v>0</v>
      </c>
      <c r="CP245" s="237">
        <v>0</v>
      </c>
      <c r="CQ245" s="237">
        <v>0</v>
      </c>
      <c r="CR245" s="237">
        <v>0</v>
      </c>
      <c r="CS245" s="237">
        <v>0</v>
      </c>
      <c r="CT245" s="237">
        <v>0</v>
      </c>
      <c r="CU245" s="237">
        <v>0</v>
      </c>
      <c r="CV245" s="237">
        <v>0</v>
      </c>
      <c r="CW245" s="237">
        <v>0</v>
      </c>
      <c r="CX245" s="237">
        <v>0</v>
      </c>
      <c r="CY245" s="237">
        <v>0</v>
      </c>
      <c r="CZ245" s="237">
        <v>0</v>
      </c>
      <c r="DA245" s="237">
        <v>0</v>
      </c>
      <c r="DB245" s="237">
        <v>0</v>
      </c>
      <c r="DC245" s="237">
        <v>0</v>
      </c>
      <c r="DD245" s="237">
        <v>0</v>
      </c>
      <c r="DE245" s="237">
        <v>0</v>
      </c>
      <c r="DF245" s="237">
        <v>0</v>
      </c>
      <c r="DG245" s="237">
        <v>0</v>
      </c>
      <c r="DH245" s="237">
        <v>0</v>
      </c>
      <c r="DI245" s="237">
        <v>0</v>
      </c>
      <c r="DJ245" s="237">
        <v>0</v>
      </c>
      <c r="DK245" s="237">
        <v>0</v>
      </c>
      <c r="DL245" s="237">
        <v>0</v>
      </c>
      <c r="DM245" s="237">
        <v>0</v>
      </c>
      <c r="DN245" s="237">
        <v>0</v>
      </c>
      <c r="DO245" s="237">
        <v>0</v>
      </c>
      <c r="DP245" s="237">
        <v>0</v>
      </c>
      <c r="DQ245" s="237">
        <v>0</v>
      </c>
      <c r="DR245" s="237">
        <v>0</v>
      </c>
      <c r="DS245" s="237">
        <v>0</v>
      </c>
      <c r="DT245" s="237">
        <v>0</v>
      </c>
      <c r="DU245" s="237">
        <v>0</v>
      </c>
      <c r="DV245" s="237">
        <v>0</v>
      </c>
      <c r="DW245" s="237">
        <v>0</v>
      </c>
      <c r="DX245" s="237">
        <v>0</v>
      </c>
      <c r="DY245" s="237">
        <v>0</v>
      </c>
      <c r="DZ245" s="237">
        <v>0</v>
      </c>
      <c r="EA245" s="237">
        <v>0</v>
      </c>
      <c r="EB245" s="237">
        <v>0</v>
      </c>
      <c r="EC245" s="237">
        <v>0</v>
      </c>
      <c r="ED245" s="237">
        <v>0</v>
      </c>
      <c r="EE245" s="237">
        <v>0</v>
      </c>
      <c r="EF245" s="237">
        <v>0</v>
      </c>
      <c r="EG245" s="237">
        <v>0</v>
      </c>
      <c r="EH245" s="237">
        <v>0</v>
      </c>
      <c r="EI245" s="237">
        <v>0</v>
      </c>
      <c r="EJ245" s="237">
        <v>0</v>
      </c>
      <c r="EK245" s="237">
        <v>0</v>
      </c>
      <c r="EL245" s="104">
        <v>0</v>
      </c>
    </row>
    <row r="246" spans="1:142" s="224" customFormat="1">
      <c r="A246" s="235" t="s">
        <v>612</v>
      </c>
      <c r="B246" s="238" t="s">
        <v>13</v>
      </c>
      <c r="C246" s="245" t="s">
        <v>68</v>
      </c>
      <c r="D246" s="237">
        <v>0</v>
      </c>
      <c r="E246" s="237">
        <v>0</v>
      </c>
      <c r="F246" s="237">
        <v>0</v>
      </c>
      <c r="G246" s="237">
        <v>0</v>
      </c>
      <c r="H246" s="237">
        <v>0</v>
      </c>
      <c r="I246" s="237">
        <v>0</v>
      </c>
      <c r="J246" s="237">
        <v>0</v>
      </c>
      <c r="K246" s="237">
        <v>0</v>
      </c>
      <c r="L246" s="237">
        <v>0</v>
      </c>
      <c r="M246" s="237">
        <v>0</v>
      </c>
      <c r="N246" s="237">
        <v>0</v>
      </c>
      <c r="O246" s="237">
        <v>0</v>
      </c>
      <c r="P246" s="237">
        <v>0</v>
      </c>
      <c r="Q246" s="237">
        <v>0</v>
      </c>
      <c r="R246" s="237">
        <v>0</v>
      </c>
      <c r="S246" s="237">
        <v>0</v>
      </c>
      <c r="T246" s="237">
        <v>0</v>
      </c>
      <c r="U246" s="237">
        <v>0</v>
      </c>
      <c r="V246" s="237">
        <v>0</v>
      </c>
      <c r="W246" s="237">
        <v>0</v>
      </c>
      <c r="X246" s="237">
        <v>0</v>
      </c>
      <c r="Y246" s="237">
        <v>0</v>
      </c>
      <c r="Z246" s="237">
        <v>0</v>
      </c>
      <c r="AA246" s="237">
        <v>0</v>
      </c>
      <c r="AB246" s="237">
        <v>0</v>
      </c>
      <c r="AC246" s="237">
        <v>0</v>
      </c>
      <c r="AD246" s="237">
        <v>0</v>
      </c>
      <c r="AE246" s="237">
        <v>0</v>
      </c>
      <c r="AF246" s="237">
        <v>0</v>
      </c>
      <c r="AG246" s="237">
        <v>0</v>
      </c>
      <c r="AH246" s="237">
        <v>0</v>
      </c>
      <c r="AI246" s="237">
        <v>0</v>
      </c>
      <c r="AJ246" s="237">
        <v>0</v>
      </c>
      <c r="AK246" s="237">
        <v>0</v>
      </c>
      <c r="AL246" s="237">
        <v>0</v>
      </c>
      <c r="AM246" s="237">
        <v>0</v>
      </c>
      <c r="AN246" s="237">
        <v>0</v>
      </c>
      <c r="AO246" s="237">
        <v>0</v>
      </c>
      <c r="AP246" s="237">
        <v>0</v>
      </c>
      <c r="AQ246" s="237">
        <v>0</v>
      </c>
      <c r="AR246" s="237">
        <v>0</v>
      </c>
      <c r="AS246" s="237">
        <v>0</v>
      </c>
      <c r="AT246" s="237">
        <v>0</v>
      </c>
      <c r="AU246" s="237">
        <v>0</v>
      </c>
      <c r="AV246" s="237">
        <v>0</v>
      </c>
      <c r="AW246" s="237">
        <v>0</v>
      </c>
      <c r="AX246" s="237">
        <v>0</v>
      </c>
      <c r="AY246" s="237">
        <v>0</v>
      </c>
      <c r="AZ246" s="237">
        <v>0</v>
      </c>
      <c r="BA246" s="237">
        <v>0</v>
      </c>
      <c r="BB246" s="237">
        <v>0</v>
      </c>
      <c r="BC246" s="237">
        <v>0</v>
      </c>
      <c r="BD246" s="237">
        <v>0</v>
      </c>
      <c r="BE246" s="237">
        <v>0</v>
      </c>
      <c r="BF246" s="237">
        <v>0</v>
      </c>
      <c r="BG246" s="237">
        <v>0</v>
      </c>
      <c r="BH246" s="237">
        <v>0</v>
      </c>
      <c r="BI246" s="237">
        <v>0</v>
      </c>
      <c r="BJ246" s="237">
        <v>0</v>
      </c>
      <c r="BK246" s="237">
        <v>0</v>
      </c>
      <c r="BL246" s="237">
        <v>0</v>
      </c>
      <c r="BM246" s="237">
        <v>0</v>
      </c>
      <c r="BN246" s="237">
        <v>0</v>
      </c>
      <c r="BO246" s="237">
        <v>0</v>
      </c>
      <c r="BP246" s="237">
        <v>0</v>
      </c>
      <c r="BQ246" s="237">
        <v>0</v>
      </c>
      <c r="BR246" s="237">
        <v>0</v>
      </c>
      <c r="BS246" s="237">
        <v>0</v>
      </c>
      <c r="BT246" s="237">
        <v>0</v>
      </c>
      <c r="BU246" s="237">
        <v>0</v>
      </c>
      <c r="BV246" s="237">
        <v>0</v>
      </c>
      <c r="BW246" s="237">
        <v>0</v>
      </c>
      <c r="BX246" s="237">
        <v>0</v>
      </c>
      <c r="BY246" s="237">
        <v>0</v>
      </c>
      <c r="BZ246" s="237">
        <v>0</v>
      </c>
      <c r="CA246" s="237">
        <v>0</v>
      </c>
      <c r="CB246" s="237">
        <v>0</v>
      </c>
      <c r="CC246" s="237">
        <v>0</v>
      </c>
      <c r="CD246" s="237">
        <v>0</v>
      </c>
      <c r="CE246" s="237">
        <v>0</v>
      </c>
      <c r="CF246" s="237">
        <v>0</v>
      </c>
      <c r="CG246" s="237">
        <v>0</v>
      </c>
      <c r="CH246" s="237">
        <v>0</v>
      </c>
      <c r="CI246" s="237">
        <v>0</v>
      </c>
      <c r="CJ246" s="237">
        <v>0</v>
      </c>
      <c r="CK246" s="237">
        <v>0</v>
      </c>
      <c r="CL246" s="237">
        <v>0</v>
      </c>
      <c r="CM246" s="237">
        <v>0</v>
      </c>
      <c r="CN246" s="237">
        <v>0</v>
      </c>
      <c r="CO246" s="237">
        <v>0</v>
      </c>
      <c r="CP246" s="237">
        <v>0</v>
      </c>
      <c r="CQ246" s="237">
        <v>0</v>
      </c>
      <c r="CR246" s="237">
        <v>0</v>
      </c>
      <c r="CS246" s="237">
        <v>0</v>
      </c>
      <c r="CT246" s="237">
        <v>0</v>
      </c>
      <c r="CU246" s="237">
        <v>0</v>
      </c>
      <c r="CV246" s="237">
        <v>0</v>
      </c>
      <c r="CW246" s="237">
        <v>0</v>
      </c>
      <c r="CX246" s="237">
        <v>1290950</v>
      </c>
      <c r="CY246" s="237">
        <v>1290950</v>
      </c>
      <c r="CZ246" s="237">
        <v>0</v>
      </c>
      <c r="DA246" s="237">
        <v>0</v>
      </c>
      <c r="DB246" s="237">
        <v>0</v>
      </c>
      <c r="DC246" s="237">
        <v>0</v>
      </c>
      <c r="DD246" s="237">
        <v>0</v>
      </c>
      <c r="DE246" s="237">
        <v>0</v>
      </c>
      <c r="DF246" s="237">
        <v>0</v>
      </c>
      <c r="DG246" s="237">
        <v>0</v>
      </c>
      <c r="DH246" s="237">
        <v>0</v>
      </c>
      <c r="DI246" s="237">
        <v>0</v>
      </c>
      <c r="DJ246" s="237">
        <v>0</v>
      </c>
      <c r="DK246" s="237">
        <v>0</v>
      </c>
      <c r="DL246" s="237">
        <v>0</v>
      </c>
      <c r="DM246" s="237">
        <v>0</v>
      </c>
      <c r="DN246" s="237">
        <v>0</v>
      </c>
      <c r="DO246" s="237">
        <v>0</v>
      </c>
      <c r="DP246" s="237">
        <v>0</v>
      </c>
      <c r="DQ246" s="237">
        <v>0</v>
      </c>
      <c r="DR246" s="237">
        <v>0</v>
      </c>
      <c r="DS246" s="237">
        <v>0</v>
      </c>
      <c r="DT246" s="237">
        <v>0</v>
      </c>
      <c r="DU246" s="237">
        <v>0</v>
      </c>
      <c r="DV246" s="237">
        <v>0</v>
      </c>
      <c r="DW246" s="237">
        <v>0</v>
      </c>
      <c r="DX246" s="237">
        <v>0</v>
      </c>
      <c r="DY246" s="237">
        <v>0</v>
      </c>
      <c r="DZ246" s="237">
        <v>0</v>
      </c>
      <c r="EA246" s="237">
        <v>0</v>
      </c>
      <c r="EB246" s="237">
        <v>0</v>
      </c>
      <c r="EC246" s="237">
        <v>0</v>
      </c>
      <c r="ED246" s="237">
        <v>0</v>
      </c>
      <c r="EE246" s="237">
        <v>0</v>
      </c>
      <c r="EF246" s="237">
        <v>0</v>
      </c>
      <c r="EG246" s="237">
        <v>0</v>
      </c>
      <c r="EH246" s="237">
        <v>0</v>
      </c>
      <c r="EI246" s="237">
        <v>0</v>
      </c>
      <c r="EJ246" s="237">
        <v>0</v>
      </c>
      <c r="EK246" s="237">
        <v>0</v>
      </c>
      <c r="EL246" s="104">
        <v>0</v>
      </c>
    </row>
    <row r="247" spans="1:142" s="224" customFormat="1">
      <c r="A247" s="235" t="s">
        <v>613</v>
      </c>
      <c r="B247" s="238" t="s">
        <v>14</v>
      </c>
      <c r="C247" s="245" t="s">
        <v>68</v>
      </c>
      <c r="D247" s="237">
        <v>0</v>
      </c>
      <c r="E247" s="237">
        <v>0</v>
      </c>
      <c r="F247" s="237">
        <v>0</v>
      </c>
      <c r="G247" s="237">
        <v>0</v>
      </c>
      <c r="H247" s="237">
        <v>0</v>
      </c>
      <c r="I247" s="237">
        <v>0</v>
      </c>
      <c r="J247" s="237">
        <v>0</v>
      </c>
      <c r="K247" s="237">
        <v>0</v>
      </c>
      <c r="L247" s="237">
        <v>0</v>
      </c>
      <c r="M247" s="237">
        <v>0</v>
      </c>
      <c r="N247" s="237">
        <v>0</v>
      </c>
      <c r="O247" s="237">
        <v>0</v>
      </c>
      <c r="P247" s="237">
        <v>0</v>
      </c>
      <c r="Q247" s="237">
        <v>0</v>
      </c>
      <c r="R247" s="237">
        <v>0</v>
      </c>
      <c r="S247" s="237">
        <v>0</v>
      </c>
      <c r="T247" s="237">
        <v>0</v>
      </c>
      <c r="U247" s="237">
        <v>0</v>
      </c>
      <c r="V247" s="237">
        <v>0</v>
      </c>
      <c r="W247" s="237">
        <v>0</v>
      </c>
      <c r="X247" s="237">
        <v>0</v>
      </c>
      <c r="Y247" s="237">
        <v>0</v>
      </c>
      <c r="Z247" s="237">
        <v>0</v>
      </c>
      <c r="AA247" s="237">
        <v>0</v>
      </c>
      <c r="AB247" s="237">
        <v>0</v>
      </c>
      <c r="AC247" s="237">
        <v>0</v>
      </c>
      <c r="AD247" s="237">
        <v>0</v>
      </c>
      <c r="AE247" s="237">
        <v>0</v>
      </c>
      <c r="AF247" s="237">
        <v>0</v>
      </c>
      <c r="AG247" s="237">
        <v>0</v>
      </c>
      <c r="AH247" s="237">
        <v>0</v>
      </c>
      <c r="AI247" s="237">
        <v>0</v>
      </c>
      <c r="AJ247" s="237">
        <v>0</v>
      </c>
      <c r="AK247" s="237">
        <v>0</v>
      </c>
      <c r="AL247" s="237">
        <v>0</v>
      </c>
      <c r="AM247" s="237">
        <v>0</v>
      </c>
      <c r="AN247" s="237">
        <v>0</v>
      </c>
      <c r="AO247" s="237">
        <v>0</v>
      </c>
      <c r="AP247" s="237">
        <v>0</v>
      </c>
      <c r="AQ247" s="237">
        <v>0</v>
      </c>
      <c r="AR247" s="237">
        <v>0</v>
      </c>
      <c r="AS247" s="237">
        <v>0</v>
      </c>
      <c r="AT247" s="237">
        <v>0</v>
      </c>
      <c r="AU247" s="237">
        <v>0</v>
      </c>
      <c r="AV247" s="237">
        <v>0</v>
      </c>
      <c r="AW247" s="237">
        <v>0</v>
      </c>
      <c r="AX247" s="237">
        <v>0</v>
      </c>
      <c r="AY247" s="237">
        <v>0</v>
      </c>
      <c r="AZ247" s="237">
        <v>0</v>
      </c>
      <c r="BA247" s="237">
        <v>0</v>
      </c>
      <c r="BB247" s="237">
        <v>0</v>
      </c>
      <c r="BC247" s="237">
        <v>0</v>
      </c>
      <c r="BD247" s="237">
        <v>0</v>
      </c>
      <c r="BE247" s="237">
        <v>0</v>
      </c>
      <c r="BF247" s="237">
        <v>0</v>
      </c>
      <c r="BG247" s="237">
        <v>0</v>
      </c>
      <c r="BH247" s="237">
        <v>0</v>
      </c>
      <c r="BI247" s="237">
        <v>0</v>
      </c>
      <c r="BJ247" s="237">
        <v>0</v>
      </c>
      <c r="BK247" s="237">
        <v>0</v>
      </c>
      <c r="BL247" s="237">
        <v>0</v>
      </c>
      <c r="BM247" s="237">
        <v>0</v>
      </c>
      <c r="BN247" s="237">
        <v>0</v>
      </c>
      <c r="BO247" s="237">
        <v>0</v>
      </c>
      <c r="BP247" s="237">
        <v>0</v>
      </c>
      <c r="BQ247" s="237">
        <v>0</v>
      </c>
      <c r="BR247" s="237">
        <v>0</v>
      </c>
      <c r="BS247" s="237">
        <v>0</v>
      </c>
      <c r="BT247" s="237">
        <v>0</v>
      </c>
      <c r="BU247" s="237">
        <v>0</v>
      </c>
      <c r="BV247" s="237">
        <v>0</v>
      </c>
      <c r="BW247" s="237">
        <v>0</v>
      </c>
      <c r="BX247" s="237">
        <v>0</v>
      </c>
      <c r="BY247" s="237">
        <v>0</v>
      </c>
      <c r="BZ247" s="237">
        <v>0</v>
      </c>
      <c r="CA247" s="237">
        <v>0</v>
      </c>
      <c r="CB247" s="237">
        <v>0</v>
      </c>
      <c r="CC247" s="237">
        <v>0</v>
      </c>
      <c r="CD247" s="237">
        <v>0</v>
      </c>
      <c r="CE247" s="237">
        <v>0</v>
      </c>
      <c r="CF247" s="237">
        <v>0</v>
      </c>
      <c r="CG247" s="237">
        <v>0</v>
      </c>
      <c r="CH247" s="237">
        <v>0</v>
      </c>
      <c r="CI247" s="237">
        <v>815052</v>
      </c>
      <c r="CJ247" s="237">
        <v>815052</v>
      </c>
      <c r="CK247" s="237">
        <v>41890</v>
      </c>
      <c r="CL247" s="237">
        <v>299949</v>
      </c>
      <c r="CM247" s="237">
        <v>25085</v>
      </c>
      <c r="CN247" s="237">
        <v>0</v>
      </c>
      <c r="CO247" s="237">
        <v>0</v>
      </c>
      <c r="CP247" s="237">
        <v>0</v>
      </c>
      <c r="CQ247" s="237">
        <v>0</v>
      </c>
      <c r="CR247" s="237">
        <v>0</v>
      </c>
      <c r="CS247" s="237">
        <v>0</v>
      </c>
      <c r="CT247" s="237">
        <v>0</v>
      </c>
      <c r="CU247" s="237">
        <v>0</v>
      </c>
      <c r="CV247" s="237">
        <v>0</v>
      </c>
      <c r="CW247" s="237">
        <v>0</v>
      </c>
      <c r="CX247" s="237">
        <v>0</v>
      </c>
      <c r="CY247" s="237">
        <v>0</v>
      </c>
      <c r="CZ247" s="237">
        <v>0</v>
      </c>
      <c r="DA247" s="237">
        <v>0</v>
      </c>
      <c r="DB247" s="237">
        <v>0</v>
      </c>
      <c r="DC247" s="237">
        <v>0</v>
      </c>
      <c r="DD247" s="237">
        <v>0</v>
      </c>
      <c r="DE247" s="237">
        <v>0</v>
      </c>
      <c r="DF247" s="237">
        <v>0</v>
      </c>
      <c r="DG247" s="237">
        <v>0</v>
      </c>
      <c r="DH247" s="237">
        <v>0</v>
      </c>
      <c r="DI247" s="237">
        <v>0</v>
      </c>
      <c r="DJ247" s="237">
        <v>0</v>
      </c>
      <c r="DK247" s="237">
        <v>0</v>
      </c>
      <c r="DL247" s="237">
        <v>0</v>
      </c>
      <c r="DM247" s="237">
        <v>0</v>
      </c>
      <c r="DN247" s="237">
        <v>0</v>
      </c>
      <c r="DO247" s="237">
        <v>0</v>
      </c>
      <c r="DP247" s="237">
        <v>0</v>
      </c>
      <c r="DQ247" s="237">
        <v>0</v>
      </c>
      <c r="DR247" s="237">
        <v>0</v>
      </c>
      <c r="DS247" s="237">
        <v>0</v>
      </c>
      <c r="DT247" s="237">
        <v>0</v>
      </c>
      <c r="DU247" s="237">
        <v>0</v>
      </c>
      <c r="DV247" s="237">
        <v>0</v>
      </c>
      <c r="DW247" s="237">
        <v>0</v>
      </c>
      <c r="DX247" s="237">
        <v>0</v>
      </c>
      <c r="DY247" s="237">
        <v>0</v>
      </c>
      <c r="DZ247" s="237">
        <v>0</v>
      </c>
      <c r="EA247" s="237">
        <v>0</v>
      </c>
      <c r="EB247" s="237">
        <v>0</v>
      </c>
      <c r="EC247" s="237">
        <v>0</v>
      </c>
      <c r="ED247" s="237">
        <v>0</v>
      </c>
      <c r="EE247" s="237">
        <v>0</v>
      </c>
      <c r="EF247" s="237">
        <v>0</v>
      </c>
      <c r="EG247" s="237">
        <v>0</v>
      </c>
      <c r="EH247" s="237">
        <v>0</v>
      </c>
      <c r="EI247" s="237">
        <v>0</v>
      </c>
      <c r="EJ247" s="237">
        <v>0</v>
      </c>
      <c r="EK247" s="237">
        <v>0</v>
      </c>
      <c r="EL247" s="104">
        <v>0</v>
      </c>
    </row>
    <row r="248" spans="1:142" s="224" customFormat="1">
      <c r="A248" s="235" t="s">
        <v>614</v>
      </c>
      <c r="B248" s="238" t="s">
        <v>15</v>
      </c>
      <c r="C248" s="245" t="s">
        <v>68</v>
      </c>
      <c r="D248" s="237">
        <v>0</v>
      </c>
      <c r="E248" s="237">
        <v>0</v>
      </c>
      <c r="F248" s="237">
        <v>0</v>
      </c>
      <c r="G248" s="237">
        <v>0</v>
      </c>
      <c r="H248" s="237">
        <v>0</v>
      </c>
      <c r="I248" s="237">
        <v>0</v>
      </c>
      <c r="J248" s="237">
        <v>0</v>
      </c>
      <c r="K248" s="237">
        <v>0</v>
      </c>
      <c r="L248" s="237">
        <v>0</v>
      </c>
      <c r="M248" s="237">
        <v>0</v>
      </c>
      <c r="N248" s="237">
        <v>0</v>
      </c>
      <c r="O248" s="237">
        <v>0</v>
      </c>
      <c r="P248" s="237">
        <v>0</v>
      </c>
      <c r="Q248" s="237">
        <v>0</v>
      </c>
      <c r="R248" s="237">
        <v>0</v>
      </c>
      <c r="S248" s="237">
        <v>0</v>
      </c>
      <c r="T248" s="237">
        <v>0</v>
      </c>
      <c r="U248" s="237">
        <v>0</v>
      </c>
      <c r="V248" s="237">
        <v>0</v>
      </c>
      <c r="W248" s="237">
        <v>0</v>
      </c>
      <c r="X248" s="237">
        <v>0</v>
      </c>
      <c r="Y248" s="237">
        <v>0</v>
      </c>
      <c r="Z248" s="237">
        <v>0</v>
      </c>
      <c r="AA248" s="237">
        <v>0</v>
      </c>
      <c r="AB248" s="237">
        <v>0</v>
      </c>
      <c r="AC248" s="237">
        <v>0</v>
      </c>
      <c r="AD248" s="237">
        <v>0</v>
      </c>
      <c r="AE248" s="237">
        <v>0</v>
      </c>
      <c r="AF248" s="237">
        <v>0</v>
      </c>
      <c r="AG248" s="237">
        <v>0</v>
      </c>
      <c r="AH248" s="237">
        <v>0</v>
      </c>
      <c r="AI248" s="237">
        <v>0</v>
      </c>
      <c r="AJ248" s="237">
        <v>0</v>
      </c>
      <c r="AK248" s="237">
        <v>0</v>
      </c>
      <c r="AL248" s="237">
        <v>0</v>
      </c>
      <c r="AM248" s="237">
        <v>0</v>
      </c>
      <c r="AN248" s="237">
        <v>0</v>
      </c>
      <c r="AO248" s="237">
        <v>0</v>
      </c>
      <c r="AP248" s="237">
        <v>0</v>
      </c>
      <c r="AQ248" s="237">
        <v>0</v>
      </c>
      <c r="AR248" s="237">
        <v>0</v>
      </c>
      <c r="AS248" s="237">
        <v>0</v>
      </c>
      <c r="AT248" s="237">
        <v>0</v>
      </c>
      <c r="AU248" s="237">
        <v>0</v>
      </c>
      <c r="AV248" s="237">
        <v>0</v>
      </c>
      <c r="AW248" s="237">
        <v>0</v>
      </c>
      <c r="AX248" s="237">
        <v>0</v>
      </c>
      <c r="AY248" s="237">
        <v>0</v>
      </c>
      <c r="AZ248" s="237">
        <v>0</v>
      </c>
      <c r="BA248" s="237">
        <v>0</v>
      </c>
      <c r="BB248" s="237">
        <v>0</v>
      </c>
      <c r="BC248" s="237">
        <v>0</v>
      </c>
      <c r="BD248" s="237">
        <v>0</v>
      </c>
      <c r="BE248" s="237">
        <v>0</v>
      </c>
      <c r="BF248" s="237">
        <v>0</v>
      </c>
      <c r="BG248" s="237">
        <v>0</v>
      </c>
      <c r="BH248" s="237">
        <v>0</v>
      </c>
      <c r="BI248" s="237">
        <v>0</v>
      </c>
      <c r="BJ248" s="237">
        <v>0</v>
      </c>
      <c r="BK248" s="237">
        <v>0</v>
      </c>
      <c r="BL248" s="237">
        <v>0</v>
      </c>
      <c r="BM248" s="237">
        <v>0</v>
      </c>
      <c r="BN248" s="237">
        <v>0</v>
      </c>
      <c r="BO248" s="237">
        <v>0</v>
      </c>
      <c r="BP248" s="237">
        <v>0</v>
      </c>
      <c r="BQ248" s="237">
        <v>0</v>
      </c>
      <c r="BR248" s="237">
        <v>0</v>
      </c>
      <c r="BS248" s="237">
        <v>0</v>
      </c>
      <c r="BT248" s="237">
        <v>0</v>
      </c>
      <c r="BU248" s="237">
        <v>0</v>
      </c>
      <c r="BV248" s="237">
        <v>0</v>
      </c>
      <c r="BW248" s="237">
        <v>0</v>
      </c>
      <c r="BX248" s="237">
        <v>0</v>
      </c>
      <c r="BY248" s="237">
        <v>0</v>
      </c>
      <c r="BZ248" s="237">
        <v>0</v>
      </c>
      <c r="CA248" s="237">
        <v>0</v>
      </c>
      <c r="CB248" s="237">
        <v>0</v>
      </c>
      <c r="CC248" s="237">
        <v>0</v>
      </c>
      <c r="CD248" s="237">
        <v>0</v>
      </c>
      <c r="CE248" s="237">
        <v>0</v>
      </c>
      <c r="CF248" s="237">
        <v>0</v>
      </c>
      <c r="CG248" s="237">
        <v>0</v>
      </c>
      <c r="CH248" s="237">
        <v>0</v>
      </c>
      <c r="CI248" s="237">
        <v>0</v>
      </c>
      <c r="CJ248" s="237">
        <v>0</v>
      </c>
      <c r="CK248" s="237">
        <v>0</v>
      </c>
      <c r="CL248" s="237">
        <v>0</v>
      </c>
      <c r="CM248" s="237">
        <v>0</v>
      </c>
      <c r="CN248" s="237">
        <v>0</v>
      </c>
      <c r="CO248" s="237">
        <v>0</v>
      </c>
      <c r="CP248" s="237">
        <v>0</v>
      </c>
      <c r="CQ248" s="237">
        <v>0</v>
      </c>
      <c r="CR248" s="237">
        <v>0</v>
      </c>
      <c r="CS248" s="237">
        <v>0</v>
      </c>
      <c r="CT248" s="237">
        <v>0</v>
      </c>
      <c r="CU248" s="237">
        <v>0</v>
      </c>
      <c r="CV248" s="237">
        <v>0</v>
      </c>
      <c r="CW248" s="237">
        <v>0</v>
      </c>
      <c r="CX248" s="237">
        <v>0</v>
      </c>
      <c r="CY248" s="237">
        <v>0</v>
      </c>
      <c r="CZ248" s="237">
        <v>0</v>
      </c>
      <c r="DA248" s="237">
        <v>0</v>
      </c>
      <c r="DB248" s="237">
        <v>0</v>
      </c>
      <c r="DC248" s="237">
        <v>0</v>
      </c>
      <c r="DD248" s="237">
        <v>0</v>
      </c>
      <c r="DE248" s="237">
        <v>0</v>
      </c>
      <c r="DF248" s="237">
        <v>0</v>
      </c>
      <c r="DG248" s="237">
        <v>0</v>
      </c>
      <c r="DH248" s="237">
        <v>0</v>
      </c>
      <c r="DI248" s="237">
        <v>88803</v>
      </c>
      <c r="DJ248" s="237">
        <v>50218</v>
      </c>
      <c r="DK248" s="237">
        <v>38585</v>
      </c>
      <c r="DL248" s="237">
        <v>0</v>
      </c>
      <c r="DM248" s="237">
        <v>0</v>
      </c>
      <c r="DN248" s="237">
        <v>0</v>
      </c>
      <c r="DO248" s="237">
        <v>0</v>
      </c>
      <c r="DP248" s="237">
        <v>0</v>
      </c>
      <c r="DQ248" s="237">
        <v>0</v>
      </c>
      <c r="DR248" s="237">
        <v>0</v>
      </c>
      <c r="DS248" s="237">
        <v>0</v>
      </c>
      <c r="DT248" s="237">
        <v>0</v>
      </c>
      <c r="DU248" s="237">
        <v>0</v>
      </c>
      <c r="DV248" s="237">
        <v>0</v>
      </c>
      <c r="DW248" s="237">
        <v>0</v>
      </c>
      <c r="DX248" s="237">
        <v>0</v>
      </c>
      <c r="DY248" s="237">
        <v>0</v>
      </c>
      <c r="DZ248" s="237">
        <v>0</v>
      </c>
      <c r="EA248" s="237">
        <v>0</v>
      </c>
      <c r="EB248" s="237">
        <v>0</v>
      </c>
      <c r="EC248" s="237">
        <v>0</v>
      </c>
      <c r="ED248" s="237">
        <v>0</v>
      </c>
      <c r="EE248" s="237">
        <v>0</v>
      </c>
      <c r="EF248" s="237">
        <v>0</v>
      </c>
      <c r="EG248" s="237">
        <v>0</v>
      </c>
      <c r="EH248" s="237">
        <v>0</v>
      </c>
      <c r="EI248" s="237">
        <v>0</v>
      </c>
      <c r="EJ248" s="237">
        <v>0</v>
      </c>
      <c r="EK248" s="237">
        <v>0</v>
      </c>
      <c r="EL248" s="104">
        <v>0</v>
      </c>
    </row>
    <row r="249" spans="1:142" s="224" customFormat="1">
      <c r="A249" s="235" t="s">
        <v>615</v>
      </c>
      <c r="B249" s="238" t="s">
        <v>12</v>
      </c>
      <c r="C249" s="245" t="s">
        <v>68</v>
      </c>
      <c r="D249" s="237">
        <v>0</v>
      </c>
      <c r="E249" s="237">
        <v>0</v>
      </c>
      <c r="F249" s="237">
        <v>0</v>
      </c>
      <c r="G249" s="237">
        <v>0</v>
      </c>
      <c r="H249" s="237">
        <v>0</v>
      </c>
      <c r="I249" s="237">
        <v>0</v>
      </c>
      <c r="J249" s="237">
        <v>38141</v>
      </c>
      <c r="K249" s="237">
        <v>14596</v>
      </c>
      <c r="L249" s="237">
        <v>23545</v>
      </c>
      <c r="M249" s="237">
        <v>22783</v>
      </c>
      <c r="N249" s="237">
        <v>16569</v>
      </c>
      <c r="O249" s="237">
        <v>5788</v>
      </c>
      <c r="P249" s="237">
        <v>426</v>
      </c>
      <c r="Q249" s="237">
        <v>0</v>
      </c>
      <c r="R249" s="237">
        <v>13757</v>
      </c>
      <c r="S249" s="237">
        <v>8694</v>
      </c>
      <c r="T249" s="237">
        <v>5063</v>
      </c>
      <c r="U249" s="237">
        <v>587</v>
      </c>
      <c r="V249" s="237">
        <v>119</v>
      </c>
      <c r="W249" s="237">
        <v>47</v>
      </c>
      <c r="X249" s="237">
        <v>313</v>
      </c>
      <c r="Y249" s="237">
        <v>108</v>
      </c>
      <c r="Z249" s="237">
        <v>41674</v>
      </c>
      <c r="AA249" s="237">
        <v>468</v>
      </c>
      <c r="AB249" s="237">
        <v>2579</v>
      </c>
      <c r="AC249" s="237">
        <v>2496</v>
      </c>
      <c r="AD249" s="237">
        <v>7970</v>
      </c>
      <c r="AE249" s="237">
        <v>3557</v>
      </c>
      <c r="AF249" s="237">
        <v>534</v>
      </c>
      <c r="AG249" s="237">
        <v>18906</v>
      </c>
      <c r="AH249" s="237">
        <v>5164</v>
      </c>
      <c r="AI249" s="237">
        <v>2411</v>
      </c>
      <c r="AJ249" s="237">
        <v>1662</v>
      </c>
      <c r="AK249" s="237">
        <v>749</v>
      </c>
      <c r="AL249" s="237">
        <v>16</v>
      </c>
      <c r="AM249" s="237">
        <v>11</v>
      </c>
      <c r="AN249" s="237">
        <v>5</v>
      </c>
      <c r="AO249" s="237">
        <v>18163</v>
      </c>
      <c r="AP249" s="237">
        <v>6375</v>
      </c>
      <c r="AQ249" s="237">
        <v>5718</v>
      </c>
      <c r="AR249" s="237">
        <v>2467</v>
      </c>
      <c r="AS249" s="237">
        <v>3603</v>
      </c>
      <c r="AT249" s="237">
        <v>9074</v>
      </c>
      <c r="AU249" s="237">
        <v>6661</v>
      </c>
      <c r="AV249" s="237">
        <v>1888</v>
      </c>
      <c r="AW249" s="237">
        <v>349</v>
      </c>
      <c r="AX249" s="237">
        <v>176</v>
      </c>
      <c r="AY249" s="237">
        <v>34794</v>
      </c>
      <c r="AZ249" s="237">
        <v>6983</v>
      </c>
      <c r="BA249" s="237">
        <v>27811</v>
      </c>
      <c r="BB249" s="237">
        <v>24490</v>
      </c>
      <c r="BC249" s="237">
        <v>5257</v>
      </c>
      <c r="BD249" s="237">
        <v>19233</v>
      </c>
      <c r="BE249" s="237">
        <v>13795</v>
      </c>
      <c r="BF249" s="237">
        <v>19576</v>
      </c>
      <c r="BG249" s="237">
        <v>11910</v>
      </c>
      <c r="BH249" s="237">
        <v>35267</v>
      </c>
      <c r="BI249" s="237">
        <v>25041</v>
      </c>
      <c r="BJ249" s="237">
        <v>10226</v>
      </c>
      <c r="BK249" s="237">
        <v>73837</v>
      </c>
      <c r="BL249" s="237">
        <v>32450</v>
      </c>
      <c r="BM249" s="237">
        <v>14834</v>
      </c>
      <c r="BN249" s="237">
        <v>12722</v>
      </c>
      <c r="BO249" s="237">
        <v>13831</v>
      </c>
      <c r="BP249" s="237">
        <v>39557</v>
      </c>
      <c r="BQ249" s="237">
        <v>21279</v>
      </c>
      <c r="BR249" s="237">
        <v>18278</v>
      </c>
      <c r="BS249" s="237">
        <v>36284</v>
      </c>
      <c r="BT249" s="237">
        <v>6792</v>
      </c>
      <c r="BU249" s="237">
        <v>3106</v>
      </c>
      <c r="BV249" s="237">
        <v>20899</v>
      </c>
      <c r="BW249" s="237">
        <v>2633</v>
      </c>
      <c r="BX249" s="237">
        <v>2854</v>
      </c>
      <c r="BY249" s="237">
        <v>0</v>
      </c>
      <c r="BZ249" s="237">
        <v>95023</v>
      </c>
      <c r="CA249" s="237">
        <v>55698</v>
      </c>
      <c r="CB249" s="237">
        <v>1172</v>
      </c>
      <c r="CC249" s="237">
        <v>34736</v>
      </c>
      <c r="CD249" s="237">
        <v>3417</v>
      </c>
      <c r="CE249" s="237">
        <v>51289</v>
      </c>
      <c r="CF249" s="237">
        <v>17321</v>
      </c>
      <c r="CG249" s="237">
        <v>7492</v>
      </c>
      <c r="CH249" s="237">
        <v>26476</v>
      </c>
      <c r="CI249" s="237">
        <v>195184</v>
      </c>
      <c r="CJ249" s="237">
        <v>0</v>
      </c>
      <c r="CK249" s="237">
        <v>0</v>
      </c>
      <c r="CL249" s="237">
        <v>0</v>
      </c>
      <c r="CM249" s="237">
        <v>0</v>
      </c>
      <c r="CN249" s="237">
        <v>195184</v>
      </c>
      <c r="CO249" s="237">
        <v>0</v>
      </c>
      <c r="CP249" s="237">
        <v>181</v>
      </c>
      <c r="CQ249" s="237">
        <v>62421</v>
      </c>
      <c r="CR249" s="237">
        <v>50076</v>
      </c>
      <c r="CS249" s="237">
        <v>12345</v>
      </c>
      <c r="CT249" s="237">
        <v>19503</v>
      </c>
      <c r="CU249" s="237">
        <v>165480</v>
      </c>
      <c r="CV249" s="237">
        <v>34096</v>
      </c>
      <c r="CW249" s="237">
        <v>131384</v>
      </c>
      <c r="CX249" s="237">
        <v>733932</v>
      </c>
      <c r="CY249" s="237">
        <v>0</v>
      </c>
      <c r="CZ249" s="237">
        <v>12534</v>
      </c>
      <c r="DA249" s="237">
        <v>189157</v>
      </c>
      <c r="DB249" s="237">
        <v>98781</v>
      </c>
      <c r="DC249" s="237">
        <v>28598</v>
      </c>
      <c r="DD249" s="237">
        <v>95506</v>
      </c>
      <c r="DE249" s="237">
        <v>309356</v>
      </c>
      <c r="DF249" s="237">
        <v>0</v>
      </c>
      <c r="DG249" s="237">
        <v>0</v>
      </c>
      <c r="DH249" s="237">
        <v>0</v>
      </c>
      <c r="DI249" s="237">
        <v>507216</v>
      </c>
      <c r="DJ249" s="237">
        <v>427016</v>
      </c>
      <c r="DK249" s="237">
        <v>68574</v>
      </c>
      <c r="DL249" s="237">
        <v>3223</v>
      </c>
      <c r="DM249" s="237">
        <v>7393</v>
      </c>
      <c r="DN249" s="237">
        <v>1010</v>
      </c>
      <c r="DO249" s="237">
        <v>0</v>
      </c>
      <c r="DP249" s="237">
        <v>13037</v>
      </c>
      <c r="DQ249" s="237">
        <v>5069</v>
      </c>
      <c r="DR249" s="237">
        <v>7968</v>
      </c>
      <c r="DS249" s="237">
        <v>184294</v>
      </c>
      <c r="DT249" s="237">
        <v>133442</v>
      </c>
      <c r="DU249" s="237">
        <v>3267</v>
      </c>
      <c r="DV249" s="237">
        <v>14418</v>
      </c>
      <c r="DW249" s="237">
        <v>33167</v>
      </c>
      <c r="DX249" s="237">
        <v>2115</v>
      </c>
      <c r="DY249" s="237">
        <v>63934</v>
      </c>
      <c r="DZ249" s="237">
        <v>33789</v>
      </c>
      <c r="EA249" s="237">
        <v>3392</v>
      </c>
      <c r="EB249" s="237">
        <v>3457</v>
      </c>
      <c r="EC249" s="237">
        <v>23296</v>
      </c>
      <c r="ED249" s="237">
        <v>240066</v>
      </c>
      <c r="EE249" s="237">
        <v>0</v>
      </c>
      <c r="EF249" s="237">
        <v>64160</v>
      </c>
      <c r="EG249" s="237">
        <v>0</v>
      </c>
      <c r="EH249" s="237">
        <v>168181</v>
      </c>
      <c r="EI249" s="237">
        <v>7725</v>
      </c>
      <c r="EJ249" s="237">
        <v>0</v>
      </c>
      <c r="EK249" s="237">
        <v>479941</v>
      </c>
      <c r="EL249" s="104">
        <v>0</v>
      </c>
    </row>
    <row r="250" spans="1:142" s="224" customFormat="1">
      <c r="A250" s="235" t="s">
        <v>616</v>
      </c>
      <c r="B250" s="238" t="s">
        <v>388</v>
      </c>
      <c r="C250" s="245" t="s">
        <v>72</v>
      </c>
      <c r="D250" s="237">
        <v>86378</v>
      </c>
      <c r="E250" s="237">
        <v>46775</v>
      </c>
      <c r="F250" s="237">
        <v>7623</v>
      </c>
      <c r="G250" s="237">
        <v>5771</v>
      </c>
      <c r="H250" s="237">
        <v>3744</v>
      </c>
      <c r="I250" s="237">
        <v>22465</v>
      </c>
      <c r="J250" s="237">
        <v>10315</v>
      </c>
      <c r="K250" s="237">
        <v>3097</v>
      </c>
      <c r="L250" s="237">
        <v>7218</v>
      </c>
      <c r="M250" s="237">
        <v>110676</v>
      </c>
      <c r="N250" s="237">
        <v>77751</v>
      </c>
      <c r="O250" s="237">
        <v>30574</v>
      </c>
      <c r="P250" s="237">
        <v>2351</v>
      </c>
      <c r="Q250" s="237">
        <v>0</v>
      </c>
      <c r="R250" s="237">
        <v>55295</v>
      </c>
      <c r="S250" s="237">
        <v>37647</v>
      </c>
      <c r="T250" s="237">
        <v>17648</v>
      </c>
      <c r="U250" s="237">
        <v>46115</v>
      </c>
      <c r="V250" s="237">
        <v>11014</v>
      </c>
      <c r="W250" s="237">
        <v>9878</v>
      </c>
      <c r="X250" s="237">
        <v>17108</v>
      </c>
      <c r="Y250" s="237">
        <v>8115</v>
      </c>
      <c r="Z250" s="237">
        <v>147788</v>
      </c>
      <c r="AA250" s="237">
        <v>1995</v>
      </c>
      <c r="AB250" s="237">
        <v>17740</v>
      </c>
      <c r="AC250" s="237">
        <v>10956</v>
      </c>
      <c r="AD250" s="237">
        <v>28597</v>
      </c>
      <c r="AE250" s="237">
        <v>17247</v>
      </c>
      <c r="AF250" s="237">
        <v>6781</v>
      </c>
      <c r="AG250" s="237">
        <v>43217</v>
      </c>
      <c r="AH250" s="237">
        <v>21255</v>
      </c>
      <c r="AI250" s="237">
        <v>24050</v>
      </c>
      <c r="AJ250" s="237">
        <v>22439</v>
      </c>
      <c r="AK250" s="237">
        <v>1611</v>
      </c>
      <c r="AL250" s="237">
        <v>76522</v>
      </c>
      <c r="AM250" s="237">
        <v>58896</v>
      </c>
      <c r="AN250" s="237">
        <v>17626</v>
      </c>
      <c r="AO250" s="237">
        <v>42397</v>
      </c>
      <c r="AP250" s="237">
        <v>14164</v>
      </c>
      <c r="AQ250" s="237">
        <v>14458</v>
      </c>
      <c r="AR250" s="237">
        <v>4945</v>
      </c>
      <c r="AS250" s="237">
        <v>8830</v>
      </c>
      <c r="AT250" s="237">
        <v>77994</v>
      </c>
      <c r="AU250" s="237">
        <v>16299</v>
      </c>
      <c r="AV250" s="237">
        <v>51133</v>
      </c>
      <c r="AW250" s="237">
        <v>5508</v>
      </c>
      <c r="AX250" s="237">
        <v>5054</v>
      </c>
      <c r="AY250" s="237">
        <v>20852</v>
      </c>
      <c r="AZ250" s="237">
        <v>8744</v>
      </c>
      <c r="BA250" s="237">
        <v>12108</v>
      </c>
      <c r="BB250" s="237">
        <v>50282</v>
      </c>
      <c r="BC250" s="237">
        <v>18030</v>
      </c>
      <c r="BD250" s="237">
        <v>32252</v>
      </c>
      <c r="BE250" s="237">
        <v>108333</v>
      </c>
      <c r="BF250" s="237">
        <v>100615</v>
      </c>
      <c r="BG250" s="237">
        <v>51148</v>
      </c>
      <c r="BH250" s="237">
        <v>212063</v>
      </c>
      <c r="BI250" s="237">
        <v>184407</v>
      </c>
      <c r="BJ250" s="237">
        <v>27656</v>
      </c>
      <c r="BK250" s="237">
        <v>98285</v>
      </c>
      <c r="BL250" s="237">
        <v>46085</v>
      </c>
      <c r="BM250" s="237">
        <v>25516</v>
      </c>
      <c r="BN250" s="237">
        <v>10421</v>
      </c>
      <c r="BO250" s="237">
        <v>16263</v>
      </c>
      <c r="BP250" s="237">
        <v>56734</v>
      </c>
      <c r="BQ250" s="237">
        <v>39333</v>
      </c>
      <c r="BR250" s="237">
        <v>17401</v>
      </c>
      <c r="BS250" s="237">
        <v>265020</v>
      </c>
      <c r="BT250" s="237">
        <v>60289</v>
      </c>
      <c r="BU250" s="237">
        <v>19820</v>
      </c>
      <c r="BV250" s="237">
        <v>148181</v>
      </c>
      <c r="BW250" s="237">
        <v>20194</v>
      </c>
      <c r="BX250" s="237">
        <v>16536</v>
      </c>
      <c r="BY250" s="237">
        <v>3454</v>
      </c>
      <c r="BZ250" s="237">
        <v>84016</v>
      </c>
      <c r="CA250" s="237">
        <v>30574</v>
      </c>
      <c r="CB250" s="237">
        <v>3562</v>
      </c>
      <c r="CC250" s="237">
        <v>43190</v>
      </c>
      <c r="CD250" s="237">
        <v>6690</v>
      </c>
      <c r="CE250" s="237">
        <v>163043</v>
      </c>
      <c r="CF250" s="237">
        <v>63904</v>
      </c>
      <c r="CG250" s="237">
        <v>20325</v>
      </c>
      <c r="CH250" s="237">
        <v>78814</v>
      </c>
      <c r="CI250" s="237">
        <v>196121</v>
      </c>
      <c r="CJ250" s="237">
        <v>165578</v>
      </c>
      <c r="CK250" s="237">
        <v>6761</v>
      </c>
      <c r="CL250" s="237">
        <v>27978</v>
      </c>
      <c r="CM250" s="237">
        <v>10691</v>
      </c>
      <c r="CN250" s="237">
        <v>30543</v>
      </c>
      <c r="CO250" s="237">
        <v>1141</v>
      </c>
      <c r="CP250" s="237">
        <v>57016</v>
      </c>
      <c r="CQ250" s="237">
        <v>235530</v>
      </c>
      <c r="CR250" s="237">
        <v>91371</v>
      </c>
      <c r="CS250" s="237">
        <v>144159</v>
      </c>
      <c r="CT250" s="237">
        <v>68277</v>
      </c>
      <c r="CU250" s="237">
        <v>68269</v>
      </c>
      <c r="CV250" s="237">
        <v>31448</v>
      </c>
      <c r="CW250" s="237">
        <v>36821</v>
      </c>
      <c r="CX250" s="237">
        <v>342514</v>
      </c>
      <c r="CY250" s="237">
        <v>78876</v>
      </c>
      <c r="CZ250" s="237">
        <v>51419</v>
      </c>
      <c r="DA250" s="237">
        <v>46070</v>
      </c>
      <c r="DB250" s="237">
        <v>122857</v>
      </c>
      <c r="DC250" s="237">
        <v>1901</v>
      </c>
      <c r="DD250" s="237">
        <v>20790</v>
      </c>
      <c r="DE250" s="237">
        <v>20577</v>
      </c>
      <c r="DF250" s="237">
        <v>2630</v>
      </c>
      <c r="DG250" s="237">
        <v>89</v>
      </c>
      <c r="DH250" s="237">
        <v>24</v>
      </c>
      <c r="DI250" s="237">
        <v>262628</v>
      </c>
      <c r="DJ250" s="237">
        <v>191493</v>
      </c>
      <c r="DK250" s="237">
        <v>8220</v>
      </c>
      <c r="DL250" s="237">
        <v>21737</v>
      </c>
      <c r="DM250" s="237">
        <v>12353</v>
      </c>
      <c r="DN250" s="237">
        <v>28825</v>
      </c>
      <c r="DO250" s="237">
        <v>0</v>
      </c>
      <c r="DP250" s="237">
        <v>76777</v>
      </c>
      <c r="DQ250" s="237">
        <v>43792</v>
      </c>
      <c r="DR250" s="237">
        <v>32985</v>
      </c>
      <c r="DS250" s="237">
        <v>362659</v>
      </c>
      <c r="DT250" s="237">
        <v>340926</v>
      </c>
      <c r="DU250" s="237">
        <v>3952</v>
      </c>
      <c r="DV250" s="237">
        <v>6723</v>
      </c>
      <c r="DW250" s="237">
        <v>11058</v>
      </c>
      <c r="DX250" s="237">
        <v>4775</v>
      </c>
      <c r="DY250" s="237">
        <v>987688</v>
      </c>
      <c r="DZ250" s="237">
        <v>878818</v>
      </c>
      <c r="EA250" s="237">
        <v>14618</v>
      </c>
      <c r="EB250" s="237">
        <v>33168</v>
      </c>
      <c r="EC250" s="237">
        <v>61084</v>
      </c>
      <c r="ED250" s="237">
        <v>386648</v>
      </c>
      <c r="EE250" s="237">
        <v>87821</v>
      </c>
      <c r="EF250" s="237">
        <v>101283</v>
      </c>
      <c r="EG250" s="237">
        <v>12236</v>
      </c>
      <c r="EH250" s="237">
        <v>171218</v>
      </c>
      <c r="EI250" s="237">
        <v>14090</v>
      </c>
      <c r="EJ250" s="237">
        <v>5357</v>
      </c>
      <c r="EK250" s="237">
        <v>0</v>
      </c>
      <c r="EL250" s="104">
        <v>0</v>
      </c>
    </row>
    <row r="251" spans="1:142" s="224" customFormat="1">
      <c r="A251" s="235" t="s">
        <v>617</v>
      </c>
      <c r="B251" s="238" t="s">
        <v>389</v>
      </c>
      <c r="C251" s="245" t="s">
        <v>72</v>
      </c>
      <c r="D251" s="237">
        <v>278804</v>
      </c>
      <c r="E251" s="237">
        <v>224937</v>
      </c>
      <c r="F251" s="237">
        <v>34942</v>
      </c>
      <c r="G251" s="237">
        <v>17330</v>
      </c>
      <c r="H251" s="237">
        <v>680</v>
      </c>
      <c r="I251" s="237">
        <v>915</v>
      </c>
      <c r="J251" s="237">
        <v>1450</v>
      </c>
      <c r="K251" s="237">
        <v>56</v>
      </c>
      <c r="L251" s="237">
        <v>1394</v>
      </c>
      <c r="M251" s="237">
        <v>27866</v>
      </c>
      <c r="N251" s="237">
        <v>23461</v>
      </c>
      <c r="O251" s="237">
        <v>3707</v>
      </c>
      <c r="P251" s="237">
        <v>698</v>
      </c>
      <c r="Q251" s="237">
        <v>0</v>
      </c>
      <c r="R251" s="237">
        <v>25921</v>
      </c>
      <c r="S251" s="237">
        <v>14397</v>
      </c>
      <c r="T251" s="237">
        <v>11524</v>
      </c>
      <c r="U251" s="237">
        <v>22699</v>
      </c>
      <c r="V251" s="237">
        <v>7354</v>
      </c>
      <c r="W251" s="237">
        <v>9679</v>
      </c>
      <c r="X251" s="237">
        <v>978</v>
      </c>
      <c r="Y251" s="237">
        <v>4688</v>
      </c>
      <c r="Z251" s="237">
        <v>13586</v>
      </c>
      <c r="AA251" s="237">
        <v>214</v>
      </c>
      <c r="AB251" s="237">
        <v>1388</v>
      </c>
      <c r="AC251" s="237">
        <v>1076</v>
      </c>
      <c r="AD251" s="237">
        <v>3007</v>
      </c>
      <c r="AE251" s="237">
        <v>1468</v>
      </c>
      <c r="AF251" s="237">
        <v>455</v>
      </c>
      <c r="AG251" s="237">
        <v>4405</v>
      </c>
      <c r="AH251" s="237">
        <v>1573</v>
      </c>
      <c r="AI251" s="237">
        <v>825</v>
      </c>
      <c r="AJ251" s="237">
        <v>393</v>
      </c>
      <c r="AK251" s="237">
        <v>432</v>
      </c>
      <c r="AL251" s="237">
        <v>14035</v>
      </c>
      <c r="AM251" s="237">
        <v>10986</v>
      </c>
      <c r="AN251" s="237">
        <v>3049</v>
      </c>
      <c r="AO251" s="237">
        <v>11429</v>
      </c>
      <c r="AP251" s="237">
        <v>1068</v>
      </c>
      <c r="AQ251" s="237">
        <v>4341</v>
      </c>
      <c r="AR251" s="237">
        <v>2361</v>
      </c>
      <c r="AS251" s="237">
        <v>3659</v>
      </c>
      <c r="AT251" s="237">
        <v>4353</v>
      </c>
      <c r="AU251" s="237">
        <v>828</v>
      </c>
      <c r="AV251" s="237">
        <v>1424</v>
      </c>
      <c r="AW251" s="237">
        <v>952</v>
      </c>
      <c r="AX251" s="237">
        <v>1149</v>
      </c>
      <c r="AY251" s="237">
        <v>2621</v>
      </c>
      <c r="AZ251" s="237">
        <v>649</v>
      </c>
      <c r="BA251" s="237">
        <v>1972</v>
      </c>
      <c r="BB251" s="237">
        <v>27785</v>
      </c>
      <c r="BC251" s="237">
        <v>9883</v>
      </c>
      <c r="BD251" s="237">
        <v>17902</v>
      </c>
      <c r="BE251" s="237">
        <v>13052</v>
      </c>
      <c r="BF251" s="237">
        <v>15701</v>
      </c>
      <c r="BG251" s="237">
        <v>8924</v>
      </c>
      <c r="BH251" s="237">
        <v>10040</v>
      </c>
      <c r="BI251" s="237">
        <v>3745</v>
      </c>
      <c r="BJ251" s="237">
        <v>6295</v>
      </c>
      <c r="BK251" s="237">
        <v>12760</v>
      </c>
      <c r="BL251" s="237">
        <v>6842</v>
      </c>
      <c r="BM251" s="237">
        <v>2358</v>
      </c>
      <c r="BN251" s="237">
        <v>2268</v>
      </c>
      <c r="BO251" s="237">
        <v>1292</v>
      </c>
      <c r="BP251" s="237">
        <v>11627</v>
      </c>
      <c r="BQ251" s="237">
        <v>7440</v>
      </c>
      <c r="BR251" s="237">
        <v>4187</v>
      </c>
      <c r="BS251" s="237">
        <v>15131</v>
      </c>
      <c r="BT251" s="237">
        <v>3166</v>
      </c>
      <c r="BU251" s="237">
        <v>933</v>
      </c>
      <c r="BV251" s="237">
        <v>7851</v>
      </c>
      <c r="BW251" s="237">
        <v>1940</v>
      </c>
      <c r="BX251" s="237">
        <v>1241</v>
      </c>
      <c r="BY251" s="237">
        <v>313</v>
      </c>
      <c r="BZ251" s="237">
        <v>30800</v>
      </c>
      <c r="CA251" s="237">
        <v>13220</v>
      </c>
      <c r="CB251" s="237">
        <v>2635</v>
      </c>
      <c r="CC251" s="237">
        <v>12995</v>
      </c>
      <c r="CD251" s="237">
        <v>1950</v>
      </c>
      <c r="CE251" s="237">
        <v>101962</v>
      </c>
      <c r="CF251" s="237">
        <v>38961</v>
      </c>
      <c r="CG251" s="237">
        <v>23050</v>
      </c>
      <c r="CH251" s="237">
        <v>39951</v>
      </c>
      <c r="CI251" s="237">
        <v>4388</v>
      </c>
      <c r="CJ251" s="237">
        <v>3102</v>
      </c>
      <c r="CK251" s="237">
        <v>106</v>
      </c>
      <c r="CL251" s="237">
        <v>905</v>
      </c>
      <c r="CM251" s="237">
        <v>140</v>
      </c>
      <c r="CN251" s="237">
        <v>1286</v>
      </c>
      <c r="CO251" s="237">
        <v>0</v>
      </c>
      <c r="CP251" s="237">
        <v>7807</v>
      </c>
      <c r="CQ251" s="237">
        <v>181154</v>
      </c>
      <c r="CR251" s="237">
        <v>73450</v>
      </c>
      <c r="CS251" s="237">
        <v>107704</v>
      </c>
      <c r="CT251" s="237">
        <v>40699</v>
      </c>
      <c r="CU251" s="237">
        <v>78042</v>
      </c>
      <c r="CV251" s="237">
        <v>37309</v>
      </c>
      <c r="CW251" s="237">
        <v>40733</v>
      </c>
      <c r="CX251" s="237">
        <v>85316</v>
      </c>
      <c r="CY251" s="237">
        <v>4843</v>
      </c>
      <c r="CZ251" s="237">
        <v>65348</v>
      </c>
      <c r="DA251" s="237">
        <v>2410</v>
      </c>
      <c r="DB251" s="237">
        <v>650</v>
      </c>
      <c r="DC251" s="237">
        <v>1792</v>
      </c>
      <c r="DD251" s="237">
        <v>3244</v>
      </c>
      <c r="DE251" s="237">
        <v>7007</v>
      </c>
      <c r="DF251" s="237">
        <v>1445</v>
      </c>
      <c r="DG251" s="237">
        <v>37</v>
      </c>
      <c r="DH251" s="237">
        <v>22</v>
      </c>
      <c r="DI251" s="237">
        <v>111752</v>
      </c>
      <c r="DJ251" s="237">
        <v>83986</v>
      </c>
      <c r="DK251" s="237">
        <v>3323</v>
      </c>
      <c r="DL251" s="237">
        <v>10818</v>
      </c>
      <c r="DM251" s="237">
        <v>2618</v>
      </c>
      <c r="DN251" s="237">
        <v>11007</v>
      </c>
      <c r="DO251" s="237">
        <v>0</v>
      </c>
      <c r="DP251" s="237">
        <v>26514</v>
      </c>
      <c r="DQ251" s="237">
        <v>23134</v>
      </c>
      <c r="DR251" s="237">
        <v>3380</v>
      </c>
      <c r="DS251" s="237">
        <v>70961</v>
      </c>
      <c r="DT251" s="237">
        <v>43735</v>
      </c>
      <c r="DU251" s="237">
        <v>941</v>
      </c>
      <c r="DV251" s="237">
        <v>8269</v>
      </c>
      <c r="DW251" s="237">
        <v>18016</v>
      </c>
      <c r="DX251" s="237">
        <v>1813</v>
      </c>
      <c r="DY251" s="237">
        <v>293159</v>
      </c>
      <c r="DZ251" s="237">
        <v>184274</v>
      </c>
      <c r="EA251" s="237">
        <v>9127</v>
      </c>
      <c r="EB251" s="237">
        <v>30809</v>
      </c>
      <c r="EC251" s="237">
        <v>68949</v>
      </c>
      <c r="ED251" s="237">
        <v>109205</v>
      </c>
      <c r="EE251" s="237">
        <v>28467</v>
      </c>
      <c r="EF251" s="237">
        <v>36218</v>
      </c>
      <c r="EG251" s="237">
        <v>12033</v>
      </c>
      <c r="EH251" s="237">
        <v>18364</v>
      </c>
      <c r="EI251" s="237">
        <v>14123</v>
      </c>
      <c r="EJ251" s="237">
        <v>3021</v>
      </c>
      <c r="EK251" s="237">
        <v>0</v>
      </c>
      <c r="EL251" s="104">
        <v>0</v>
      </c>
    </row>
    <row r="252" spans="1:142" s="224" customFormat="1">
      <c r="A252" s="235" t="s">
        <v>618</v>
      </c>
      <c r="B252" s="238" t="s">
        <v>619</v>
      </c>
      <c r="C252" s="245" t="s">
        <v>74</v>
      </c>
      <c r="D252" s="237">
        <v>0</v>
      </c>
      <c r="E252" s="237">
        <v>0</v>
      </c>
      <c r="F252" s="237">
        <v>0</v>
      </c>
      <c r="G252" s="237">
        <v>0</v>
      </c>
      <c r="H252" s="237">
        <v>0</v>
      </c>
      <c r="I252" s="237">
        <v>0</v>
      </c>
      <c r="J252" s="237">
        <v>0</v>
      </c>
      <c r="K252" s="237">
        <v>0</v>
      </c>
      <c r="L252" s="237">
        <v>0</v>
      </c>
      <c r="M252" s="237">
        <v>0</v>
      </c>
      <c r="N252" s="237">
        <v>0</v>
      </c>
      <c r="O252" s="237">
        <v>0</v>
      </c>
      <c r="P252" s="237">
        <v>0</v>
      </c>
      <c r="Q252" s="237">
        <v>0</v>
      </c>
      <c r="R252" s="237">
        <v>0</v>
      </c>
      <c r="S252" s="237">
        <v>0</v>
      </c>
      <c r="T252" s="237">
        <v>0</v>
      </c>
      <c r="U252" s="237">
        <v>0</v>
      </c>
      <c r="V252" s="237">
        <v>0</v>
      </c>
      <c r="W252" s="237">
        <v>0</v>
      </c>
      <c r="X252" s="237">
        <v>0</v>
      </c>
      <c r="Y252" s="237">
        <v>0</v>
      </c>
      <c r="Z252" s="237">
        <v>0</v>
      </c>
      <c r="AA252" s="237">
        <v>0</v>
      </c>
      <c r="AB252" s="237">
        <v>0</v>
      </c>
      <c r="AC252" s="237">
        <v>0</v>
      </c>
      <c r="AD252" s="237">
        <v>0</v>
      </c>
      <c r="AE252" s="237">
        <v>0</v>
      </c>
      <c r="AF252" s="237">
        <v>0</v>
      </c>
      <c r="AG252" s="237">
        <v>0</v>
      </c>
      <c r="AH252" s="237">
        <v>0</v>
      </c>
      <c r="AI252" s="237">
        <v>0</v>
      </c>
      <c r="AJ252" s="237">
        <v>0</v>
      </c>
      <c r="AK252" s="237">
        <v>0</v>
      </c>
      <c r="AL252" s="237">
        <v>0</v>
      </c>
      <c r="AM252" s="237">
        <v>0</v>
      </c>
      <c r="AN252" s="237">
        <v>0</v>
      </c>
      <c r="AO252" s="237">
        <v>0</v>
      </c>
      <c r="AP252" s="237">
        <v>0</v>
      </c>
      <c r="AQ252" s="237">
        <v>0</v>
      </c>
      <c r="AR252" s="237">
        <v>0</v>
      </c>
      <c r="AS252" s="237">
        <v>0</v>
      </c>
      <c r="AT252" s="237">
        <v>0</v>
      </c>
      <c r="AU252" s="237">
        <v>0</v>
      </c>
      <c r="AV252" s="237">
        <v>0</v>
      </c>
      <c r="AW252" s="237">
        <v>0</v>
      </c>
      <c r="AX252" s="237">
        <v>0</v>
      </c>
      <c r="AY252" s="237">
        <v>0</v>
      </c>
      <c r="AZ252" s="237">
        <v>0</v>
      </c>
      <c r="BA252" s="237">
        <v>0</v>
      </c>
      <c r="BB252" s="237">
        <v>0</v>
      </c>
      <c r="BC252" s="237">
        <v>0</v>
      </c>
      <c r="BD252" s="237">
        <v>0</v>
      </c>
      <c r="BE252" s="237">
        <v>0</v>
      </c>
      <c r="BF252" s="237">
        <v>0</v>
      </c>
      <c r="BG252" s="237">
        <v>0</v>
      </c>
      <c r="BH252" s="237">
        <v>0</v>
      </c>
      <c r="BI252" s="237">
        <v>0</v>
      </c>
      <c r="BJ252" s="237">
        <v>0</v>
      </c>
      <c r="BK252" s="237">
        <v>0</v>
      </c>
      <c r="BL252" s="237">
        <v>0</v>
      </c>
      <c r="BM252" s="237">
        <v>0</v>
      </c>
      <c r="BN252" s="237">
        <v>0</v>
      </c>
      <c r="BO252" s="237">
        <v>0</v>
      </c>
      <c r="BP252" s="237">
        <v>0</v>
      </c>
      <c r="BQ252" s="237">
        <v>0</v>
      </c>
      <c r="BR252" s="237">
        <v>0</v>
      </c>
      <c r="BS252" s="237">
        <v>0</v>
      </c>
      <c r="BT252" s="237">
        <v>0</v>
      </c>
      <c r="BU252" s="237">
        <v>0</v>
      </c>
      <c r="BV252" s="237">
        <v>0</v>
      </c>
      <c r="BW252" s="237">
        <v>0</v>
      </c>
      <c r="BX252" s="237">
        <v>0</v>
      </c>
      <c r="BY252" s="237">
        <v>0</v>
      </c>
      <c r="BZ252" s="237">
        <v>0</v>
      </c>
      <c r="CA252" s="237">
        <v>0</v>
      </c>
      <c r="CB252" s="237">
        <v>0</v>
      </c>
      <c r="CC252" s="237">
        <v>0</v>
      </c>
      <c r="CD252" s="237">
        <v>0</v>
      </c>
      <c r="CE252" s="237">
        <v>0</v>
      </c>
      <c r="CF252" s="237">
        <v>0</v>
      </c>
      <c r="CG252" s="237">
        <v>0</v>
      </c>
      <c r="CH252" s="237">
        <v>0</v>
      </c>
      <c r="CI252" s="237">
        <v>0</v>
      </c>
      <c r="CJ252" s="237">
        <v>0</v>
      </c>
      <c r="CK252" s="237">
        <v>0</v>
      </c>
      <c r="CL252" s="237">
        <v>0</v>
      </c>
      <c r="CM252" s="237">
        <v>0</v>
      </c>
      <c r="CN252" s="237">
        <v>0</v>
      </c>
      <c r="CO252" s="237">
        <v>0</v>
      </c>
      <c r="CP252" s="237">
        <v>0</v>
      </c>
      <c r="CQ252" s="237">
        <v>0</v>
      </c>
      <c r="CR252" s="237">
        <v>0</v>
      </c>
      <c r="CS252" s="237">
        <v>0</v>
      </c>
      <c r="CT252" s="237">
        <v>0</v>
      </c>
      <c r="CU252" s="237">
        <v>173552</v>
      </c>
      <c r="CV252" s="237">
        <v>99500</v>
      </c>
      <c r="CW252" s="237">
        <v>74052</v>
      </c>
      <c r="CX252" s="237">
        <v>0</v>
      </c>
      <c r="CY252" s="237">
        <v>0</v>
      </c>
      <c r="CZ252" s="237">
        <v>0</v>
      </c>
      <c r="DA252" s="237">
        <v>0</v>
      </c>
      <c r="DB252" s="237">
        <v>0</v>
      </c>
      <c r="DC252" s="237">
        <v>0</v>
      </c>
      <c r="DD252" s="237">
        <v>0</v>
      </c>
      <c r="DE252" s="237">
        <v>0</v>
      </c>
      <c r="DF252" s="237">
        <v>0</v>
      </c>
      <c r="DG252" s="237">
        <v>0</v>
      </c>
      <c r="DH252" s="237">
        <v>0</v>
      </c>
      <c r="DI252" s="237">
        <v>0</v>
      </c>
      <c r="DJ252" s="237">
        <v>0</v>
      </c>
      <c r="DK252" s="237">
        <v>0</v>
      </c>
      <c r="DL252" s="237">
        <v>0</v>
      </c>
      <c r="DM252" s="237">
        <v>0</v>
      </c>
      <c r="DN252" s="237">
        <v>0</v>
      </c>
      <c r="DO252" s="237">
        <v>0</v>
      </c>
      <c r="DP252" s="237">
        <v>0</v>
      </c>
      <c r="DQ252" s="237">
        <v>0</v>
      </c>
      <c r="DR252" s="237">
        <v>0</v>
      </c>
      <c r="DS252" s="237">
        <v>0</v>
      </c>
      <c r="DT252" s="237">
        <v>0</v>
      </c>
      <c r="DU252" s="237">
        <v>0</v>
      </c>
      <c r="DV252" s="237">
        <v>0</v>
      </c>
      <c r="DW252" s="237">
        <v>0</v>
      </c>
      <c r="DX252" s="237">
        <v>0</v>
      </c>
      <c r="DY252" s="237">
        <v>0</v>
      </c>
      <c r="DZ252" s="237">
        <v>0</v>
      </c>
      <c r="EA252" s="237">
        <v>0</v>
      </c>
      <c r="EB252" s="237">
        <v>0</v>
      </c>
      <c r="EC252" s="237">
        <v>0</v>
      </c>
      <c r="ED252" s="237">
        <v>0</v>
      </c>
      <c r="EE252" s="237">
        <v>0</v>
      </c>
      <c r="EF252" s="237">
        <v>0</v>
      </c>
      <c r="EG252" s="237">
        <v>0</v>
      </c>
      <c r="EH252" s="237">
        <v>0</v>
      </c>
      <c r="EI252" s="237">
        <v>0</v>
      </c>
      <c r="EJ252" s="237">
        <v>0</v>
      </c>
      <c r="EK252" s="237">
        <v>2680105</v>
      </c>
      <c r="EL252" s="104">
        <v>2680105</v>
      </c>
    </row>
    <row r="253" spans="1:142" s="224" customFormat="1">
      <c r="A253" s="235" t="s">
        <v>620</v>
      </c>
      <c r="B253" s="238" t="s">
        <v>621</v>
      </c>
      <c r="C253" s="245" t="s">
        <v>76</v>
      </c>
      <c r="D253" s="237">
        <v>29</v>
      </c>
      <c r="E253" s="237">
        <v>22</v>
      </c>
      <c r="F253" s="237">
        <v>3</v>
      </c>
      <c r="G253" s="237">
        <v>2</v>
      </c>
      <c r="H253" s="237">
        <v>0</v>
      </c>
      <c r="I253" s="237">
        <v>2</v>
      </c>
      <c r="J253" s="237">
        <v>1</v>
      </c>
      <c r="K253" s="237">
        <v>0</v>
      </c>
      <c r="L253" s="237">
        <v>1</v>
      </c>
      <c r="M253" s="237">
        <v>35</v>
      </c>
      <c r="N253" s="237">
        <v>19</v>
      </c>
      <c r="O253" s="237">
        <v>15</v>
      </c>
      <c r="P253" s="237">
        <v>1</v>
      </c>
      <c r="Q253" s="237">
        <v>0</v>
      </c>
      <c r="R253" s="237">
        <v>16</v>
      </c>
      <c r="S253" s="237">
        <v>10</v>
      </c>
      <c r="T253" s="237">
        <v>6</v>
      </c>
      <c r="U253" s="237">
        <v>13</v>
      </c>
      <c r="V253" s="237">
        <v>3</v>
      </c>
      <c r="W253" s="237">
        <v>5</v>
      </c>
      <c r="X253" s="237">
        <v>3</v>
      </c>
      <c r="Y253" s="237">
        <v>2</v>
      </c>
      <c r="Z253" s="237">
        <v>12</v>
      </c>
      <c r="AA253" s="237">
        <v>0</v>
      </c>
      <c r="AB253" s="237">
        <v>1</v>
      </c>
      <c r="AC253" s="237">
        <v>1</v>
      </c>
      <c r="AD253" s="237">
        <v>2</v>
      </c>
      <c r="AE253" s="237">
        <v>1</v>
      </c>
      <c r="AF253" s="237">
        <v>1</v>
      </c>
      <c r="AG253" s="237">
        <v>4</v>
      </c>
      <c r="AH253" s="237">
        <v>2</v>
      </c>
      <c r="AI253" s="237">
        <v>2</v>
      </c>
      <c r="AJ253" s="237">
        <v>2</v>
      </c>
      <c r="AK253" s="237">
        <v>0</v>
      </c>
      <c r="AL253" s="237">
        <v>17</v>
      </c>
      <c r="AM253" s="237">
        <v>15</v>
      </c>
      <c r="AN253" s="237">
        <v>2</v>
      </c>
      <c r="AO253" s="237">
        <v>5</v>
      </c>
      <c r="AP253" s="237">
        <v>2</v>
      </c>
      <c r="AQ253" s="237">
        <v>1</v>
      </c>
      <c r="AR253" s="237">
        <v>1</v>
      </c>
      <c r="AS253" s="237">
        <v>1</v>
      </c>
      <c r="AT253" s="237">
        <v>8</v>
      </c>
      <c r="AU253" s="237">
        <v>1</v>
      </c>
      <c r="AV253" s="237">
        <v>5</v>
      </c>
      <c r="AW253" s="237">
        <v>1</v>
      </c>
      <c r="AX253" s="237">
        <v>1</v>
      </c>
      <c r="AY253" s="237">
        <v>3</v>
      </c>
      <c r="AZ253" s="237">
        <v>1</v>
      </c>
      <c r="BA253" s="237">
        <v>2</v>
      </c>
      <c r="BB253" s="237">
        <v>15</v>
      </c>
      <c r="BC253" s="237">
        <v>6</v>
      </c>
      <c r="BD253" s="237">
        <v>9</v>
      </c>
      <c r="BE253" s="237">
        <v>18</v>
      </c>
      <c r="BF253" s="237">
        <v>17</v>
      </c>
      <c r="BG253" s="237">
        <v>8</v>
      </c>
      <c r="BH253" s="237">
        <v>13</v>
      </c>
      <c r="BI253" s="237">
        <v>9</v>
      </c>
      <c r="BJ253" s="237">
        <v>4</v>
      </c>
      <c r="BK253" s="237">
        <v>13</v>
      </c>
      <c r="BL253" s="237">
        <v>6</v>
      </c>
      <c r="BM253" s="237">
        <v>4</v>
      </c>
      <c r="BN253" s="237">
        <v>1</v>
      </c>
      <c r="BO253" s="237">
        <v>2</v>
      </c>
      <c r="BP253" s="237">
        <v>9</v>
      </c>
      <c r="BQ253" s="237">
        <v>6</v>
      </c>
      <c r="BR253" s="237">
        <v>3</v>
      </c>
      <c r="BS253" s="237">
        <v>51</v>
      </c>
      <c r="BT253" s="237">
        <v>10</v>
      </c>
      <c r="BU253" s="237">
        <v>4</v>
      </c>
      <c r="BV253" s="237">
        <v>31</v>
      </c>
      <c r="BW253" s="237">
        <v>2</v>
      </c>
      <c r="BX253" s="237">
        <v>4</v>
      </c>
      <c r="BY253" s="237">
        <v>1</v>
      </c>
      <c r="BZ253" s="237">
        <v>21</v>
      </c>
      <c r="CA253" s="237">
        <v>10</v>
      </c>
      <c r="CB253" s="237">
        <v>1</v>
      </c>
      <c r="CC253" s="237">
        <v>8</v>
      </c>
      <c r="CD253" s="237">
        <v>2</v>
      </c>
      <c r="CE253" s="237">
        <v>40</v>
      </c>
      <c r="CF253" s="237">
        <v>18</v>
      </c>
      <c r="CG253" s="237">
        <v>7</v>
      </c>
      <c r="CH253" s="237">
        <v>15</v>
      </c>
      <c r="CI253" s="237">
        <v>12</v>
      </c>
      <c r="CJ253" s="237">
        <v>10</v>
      </c>
      <c r="CK253" s="237">
        <v>0</v>
      </c>
      <c r="CL253" s="237">
        <v>2</v>
      </c>
      <c r="CM253" s="237">
        <v>1</v>
      </c>
      <c r="CN253" s="237">
        <v>2</v>
      </c>
      <c r="CO253" s="237">
        <v>0</v>
      </c>
      <c r="CP253" s="237">
        <v>3</v>
      </c>
      <c r="CQ253" s="237">
        <v>52</v>
      </c>
      <c r="CR253" s="237">
        <v>20</v>
      </c>
      <c r="CS253" s="237">
        <v>32</v>
      </c>
      <c r="CT253" s="237">
        <v>18</v>
      </c>
      <c r="CU253" s="237">
        <v>30</v>
      </c>
      <c r="CV253" s="237">
        <v>13</v>
      </c>
      <c r="CW253" s="237">
        <v>17</v>
      </c>
      <c r="CX253" s="237">
        <v>101</v>
      </c>
      <c r="CY253" s="237">
        <v>70</v>
      </c>
      <c r="CZ253" s="237">
        <v>19</v>
      </c>
      <c r="DA253" s="237">
        <v>2</v>
      </c>
      <c r="DB253" s="237">
        <v>0</v>
      </c>
      <c r="DC253" s="237">
        <v>0</v>
      </c>
      <c r="DD253" s="237">
        <v>5</v>
      </c>
      <c r="DE253" s="237">
        <v>5</v>
      </c>
      <c r="DF253" s="237">
        <v>1</v>
      </c>
      <c r="DG253" s="237">
        <v>0</v>
      </c>
      <c r="DH253" s="237">
        <v>0</v>
      </c>
      <c r="DI253" s="237">
        <v>46</v>
      </c>
      <c r="DJ253" s="237">
        <v>24</v>
      </c>
      <c r="DK253" s="237">
        <v>1</v>
      </c>
      <c r="DL253" s="237">
        <v>5</v>
      </c>
      <c r="DM253" s="237">
        <v>2</v>
      </c>
      <c r="DN253" s="237">
        <v>14</v>
      </c>
      <c r="DO253" s="237">
        <v>0</v>
      </c>
      <c r="DP253" s="237">
        <v>11</v>
      </c>
      <c r="DQ253" s="237">
        <v>7</v>
      </c>
      <c r="DR253" s="237">
        <v>4</v>
      </c>
      <c r="DS253" s="237">
        <v>30</v>
      </c>
      <c r="DT253" s="237">
        <v>23</v>
      </c>
      <c r="DU253" s="237">
        <v>0</v>
      </c>
      <c r="DV253" s="237">
        <v>3</v>
      </c>
      <c r="DW253" s="237">
        <v>4</v>
      </c>
      <c r="DX253" s="237">
        <v>1</v>
      </c>
      <c r="DY253" s="237">
        <v>130</v>
      </c>
      <c r="DZ253" s="237">
        <v>84</v>
      </c>
      <c r="EA253" s="237">
        <v>4</v>
      </c>
      <c r="EB253" s="237">
        <v>18</v>
      </c>
      <c r="EC253" s="237">
        <v>24</v>
      </c>
      <c r="ED253" s="237">
        <v>102</v>
      </c>
      <c r="EE253" s="237">
        <v>16</v>
      </c>
      <c r="EF253" s="237">
        <v>16</v>
      </c>
      <c r="EG253" s="237">
        <v>4</v>
      </c>
      <c r="EH253" s="237">
        <v>62</v>
      </c>
      <c r="EI253" s="237">
        <v>4</v>
      </c>
      <c r="EJ253" s="237">
        <v>2</v>
      </c>
      <c r="EK253" s="237">
        <v>0</v>
      </c>
      <c r="EL253" s="104">
        <v>0</v>
      </c>
    </row>
    <row r="254" spans="1:142" s="224" customFormat="1">
      <c r="A254" s="235" t="s">
        <v>622</v>
      </c>
      <c r="B254" s="238" t="s">
        <v>623</v>
      </c>
      <c r="C254" s="245" t="s">
        <v>76</v>
      </c>
      <c r="D254" s="237">
        <v>10264</v>
      </c>
      <c r="E254" s="237">
        <v>6621</v>
      </c>
      <c r="F254" s="237">
        <v>1100</v>
      </c>
      <c r="G254" s="237">
        <v>618</v>
      </c>
      <c r="H254" s="237">
        <v>379</v>
      </c>
      <c r="I254" s="237">
        <v>1546</v>
      </c>
      <c r="J254" s="237">
        <v>839</v>
      </c>
      <c r="K254" s="237">
        <v>159</v>
      </c>
      <c r="L254" s="237">
        <v>680</v>
      </c>
      <c r="M254" s="237">
        <v>16508</v>
      </c>
      <c r="N254" s="237">
        <v>12249</v>
      </c>
      <c r="O254" s="237">
        <v>3908</v>
      </c>
      <c r="P254" s="237">
        <v>351</v>
      </c>
      <c r="Q254" s="237">
        <v>0</v>
      </c>
      <c r="R254" s="237">
        <v>8652</v>
      </c>
      <c r="S254" s="237">
        <v>5277</v>
      </c>
      <c r="T254" s="237">
        <v>3375</v>
      </c>
      <c r="U254" s="237">
        <v>8421</v>
      </c>
      <c r="V254" s="237">
        <v>2329</v>
      </c>
      <c r="W254" s="237">
        <v>2555</v>
      </c>
      <c r="X254" s="237">
        <v>1956</v>
      </c>
      <c r="Y254" s="237">
        <v>1581</v>
      </c>
      <c r="Z254" s="237">
        <v>14053</v>
      </c>
      <c r="AA254" s="237">
        <v>190</v>
      </c>
      <c r="AB254" s="237">
        <v>1632</v>
      </c>
      <c r="AC254" s="237">
        <v>1034</v>
      </c>
      <c r="AD254" s="237">
        <v>2746</v>
      </c>
      <c r="AE254" s="237">
        <v>1605</v>
      </c>
      <c r="AF254" s="237">
        <v>588</v>
      </c>
      <c r="AG254" s="237">
        <v>4167</v>
      </c>
      <c r="AH254" s="237">
        <v>2091</v>
      </c>
      <c r="AI254" s="237">
        <v>2689</v>
      </c>
      <c r="AJ254" s="237">
        <v>2471</v>
      </c>
      <c r="AK254" s="237">
        <v>218</v>
      </c>
      <c r="AL254" s="237">
        <v>9319</v>
      </c>
      <c r="AM254" s="237">
        <v>7283</v>
      </c>
      <c r="AN254" s="237">
        <v>2036</v>
      </c>
      <c r="AO254" s="237">
        <v>5135</v>
      </c>
      <c r="AP254" s="237">
        <v>1318</v>
      </c>
      <c r="AQ254" s="237">
        <v>1658</v>
      </c>
      <c r="AR254" s="237">
        <v>815</v>
      </c>
      <c r="AS254" s="237">
        <v>1344</v>
      </c>
      <c r="AT254" s="237">
        <v>10003</v>
      </c>
      <c r="AU254" s="237">
        <v>1746</v>
      </c>
      <c r="AV254" s="237">
        <v>6755</v>
      </c>
      <c r="AW254" s="237">
        <v>744</v>
      </c>
      <c r="AX254" s="237">
        <v>758</v>
      </c>
      <c r="AY254" s="237">
        <v>2458</v>
      </c>
      <c r="AZ254" s="237">
        <v>886</v>
      </c>
      <c r="BA254" s="237">
        <v>1572</v>
      </c>
      <c r="BB254" s="237">
        <v>9856</v>
      </c>
      <c r="BC254" s="237">
        <v>3576</v>
      </c>
      <c r="BD254" s="237">
        <v>6280</v>
      </c>
      <c r="BE254" s="237">
        <v>13257</v>
      </c>
      <c r="BF254" s="237">
        <v>11820</v>
      </c>
      <c r="BG254" s="237">
        <v>6528</v>
      </c>
      <c r="BH254" s="237">
        <v>21656</v>
      </c>
      <c r="BI254" s="237">
        <v>18281</v>
      </c>
      <c r="BJ254" s="237">
        <v>3375</v>
      </c>
      <c r="BK254" s="237">
        <v>10958</v>
      </c>
      <c r="BL254" s="237">
        <v>5366</v>
      </c>
      <c r="BM254" s="237">
        <v>2739</v>
      </c>
      <c r="BN254" s="237">
        <v>1208</v>
      </c>
      <c r="BO254" s="237">
        <v>1645</v>
      </c>
      <c r="BP254" s="237">
        <v>6181</v>
      </c>
      <c r="BQ254" s="237">
        <v>4186</v>
      </c>
      <c r="BR254" s="237">
        <v>1995</v>
      </c>
      <c r="BS254" s="237">
        <v>30493</v>
      </c>
      <c r="BT254" s="237">
        <v>7241</v>
      </c>
      <c r="BU254" s="237">
        <v>2242</v>
      </c>
      <c r="BV254" s="237">
        <v>16844</v>
      </c>
      <c r="BW254" s="237">
        <v>2284</v>
      </c>
      <c r="BX254" s="237">
        <v>1882</v>
      </c>
      <c r="BY254" s="237">
        <v>403</v>
      </c>
      <c r="BZ254" s="237">
        <v>12757</v>
      </c>
      <c r="CA254" s="237">
        <v>4897</v>
      </c>
      <c r="CB254" s="237">
        <v>764</v>
      </c>
      <c r="CC254" s="237">
        <v>6393</v>
      </c>
      <c r="CD254" s="237">
        <v>703</v>
      </c>
      <c r="CE254" s="237">
        <v>25333</v>
      </c>
      <c r="CF254" s="237">
        <v>9550</v>
      </c>
      <c r="CG254" s="237">
        <v>5083</v>
      </c>
      <c r="CH254" s="237">
        <v>10700</v>
      </c>
      <c r="CI254" s="237">
        <v>75131</v>
      </c>
      <c r="CJ254" s="237">
        <v>71574</v>
      </c>
      <c r="CK254" s="237">
        <v>507</v>
      </c>
      <c r="CL254" s="237">
        <v>2682</v>
      </c>
      <c r="CM254" s="237">
        <v>1051</v>
      </c>
      <c r="CN254" s="237">
        <v>3557</v>
      </c>
      <c r="CO254" s="237">
        <v>99</v>
      </c>
      <c r="CP254" s="237">
        <v>4339</v>
      </c>
      <c r="CQ254" s="237">
        <v>45167</v>
      </c>
      <c r="CR254" s="237">
        <v>18133</v>
      </c>
      <c r="CS254" s="237">
        <v>27034</v>
      </c>
      <c r="CT254" s="237">
        <v>10512</v>
      </c>
      <c r="CU254" s="237">
        <v>18928</v>
      </c>
      <c r="CV254" s="237">
        <v>8789</v>
      </c>
      <c r="CW254" s="237">
        <v>10139</v>
      </c>
      <c r="CX254" s="237">
        <v>43877</v>
      </c>
      <c r="CY254" s="237">
        <v>9234</v>
      </c>
      <c r="CZ254" s="237">
        <v>14249</v>
      </c>
      <c r="DA254" s="237">
        <v>1834</v>
      </c>
      <c r="DB254" s="237">
        <v>13101</v>
      </c>
      <c r="DC254" s="237">
        <v>453</v>
      </c>
      <c r="DD254" s="237">
        <v>2520</v>
      </c>
      <c r="DE254" s="237">
        <v>2482</v>
      </c>
      <c r="DF254" s="237">
        <v>555</v>
      </c>
      <c r="DG254" s="237">
        <v>15</v>
      </c>
      <c r="DH254" s="237">
        <v>4</v>
      </c>
      <c r="DI254" s="237">
        <v>20336</v>
      </c>
      <c r="DJ254" s="237">
        <v>11388</v>
      </c>
      <c r="DK254" s="237">
        <v>930</v>
      </c>
      <c r="DL254" s="237">
        <v>2862</v>
      </c>
      <c r="DM254" s="237">
        <v>960</v>
      </c>
      <c r="DN254" s="237">
        <v>4196</v>
      </c>
      <c r="DO254" s="237">
        <v>0</v>
      </c>
      <c r="DP254" s="237">
        <v>9992</v>
      </c>
      <c r="DQ254" s="237">
        <v>6504</v>
      </c>
      <c r="DR254" s="237">
        <v>3488</v>
      </c>
      <c r="DS254" s="237">
        <v>30143</v>
      </c>
      <c r="DT254" s="237">
        <v>24977</v>
      </c>
      <c r="DU254" s="237">
        <v>351</v>
      </c>
      <c r="DV254" s="237">
        <v>1733</v>
      </c>
      <c r="DW254" s="237">
        <v>3082</v>
      </c>
      <c r="DX254" s="237">
        <v>705</v>
      </c>
      <c r="DY254" s="237">
        <v>96286</v>
      </c>
      <c r="DZ254" s="237">
        <v>70247</v>
      </c>
      <c r="EA254" s="237">
        <v>2630</v>
      </c>
      <c r="EB254" s="237">
        <v>7401</v>
      </c>
      <c r="EC254" s="237">
        <v>16008</v>
      </c>
      <c r="ED254" s="237">
        <v>53212</v>
      </c>
      <c r="EE254" s="237">
        <v>13429</v>
      </c>
      <c r="EF254" s="237">
        <v>15705</v>
      </c>
      <c r="EG254" s="237">
        <v>2800</v>
      </c>
      <c r="EH254" s="237">
        <v>18105</v>
      </c>
      <c r="EI254" s="237">
        <v>3173</v>
      </c>
      <c r="EJ254" s="237">
        <v>971</v>
      </c>
      <c r="EK254" s="237">
        <v>0</v>
      </c>
      <c r="EL254" s="104">
        <v>0</v>
      </c>
    </row>
    <row r="255" spans="1:142" s="224" customFormat="1">
      <c r="A255" s="235" t="s">
        <v>624</v>
      </c>
      <c r="B255" s="238" t="s">
        <v>625</v>
      </c>
      <c r="C255" s="245" t="s">
        <v>76</v>
      </c>
      <c r="D255" s="237">
        <v>103</v>
      </c>
      <c r="E255" s="237">
        <v>65</v>
      </c>
      <c r="F255" s="237">
        <v>12</v>
      </c>
      <c r="G255" s="237">
        <v>4</v>
      </c>
      <c r="H255" s="237">
        <v>6</v>
      </c>
      <c r="I255" s="237">
        <v>16</v>
      </c>
      <c r="J255" s="237">
        <v>9</v>
      </c>
      <c r="K255" s="237">
        <v>1</v>
      </c>
      <c r="L255" s="237">
        <v>8</v>
      </c>
      <c r="M255" s="237">
        <v>156</v>
      </c>
      <c r="N255" s="237">
        <v>128</v>
      </c>
      <c r="O255" s="237">
        <v>24</v>
      </c>
      <c r="P255" s="237">
        <v>4</v>
      </c>
      <c r="Q255" s="237">
        <v>0</v>
      </c>
      <c r="R255" s="237">
        <v>87</v>
      </c>
      <c r="S255" s="237">
        <v>47</v>
      </c>
      <c r="T255" s="237">
        <v>40</v>
      </c>
      <c r="U255" s="237">
        <v>104</v>
      </c>
      <c r="V255" s="237">
        <v>34</v>
      </c>
      <c r="W255" s="237">
        <v>35</v>
      </c>
      <c r="X255" s="237">
        <v>14</v>
      </c>
      <c r="Y255" s="237">
        <v>21</v>
      </c>
      <c r="Z255" s="237">
        <v>98</v>
      </c>
      <c r="AA255" s="237">
        <v>2</v>
      </c>
      <c r="AB255" s="237">
        <v>11</v>
      </c>
      <c r="AC255" s="237">
        <v>8</v>
      </c>
      <c r="AD255" s="237">
        <v>21</v>
      </c>
      <c r="AE255" s="237">
        <v>9</v>
      </c>
      <c r="AF255" s="237">
        <v>3</v>
      </c>
      <c r="AG255" s="237">
        <v>29</v>
      </c>
      <c r="AH255" s="237">
        <v>15</v>
      </c>
      <c r="AI255" s="237">
        <v>15</v>
      </c>
      <c r="AJ255" s="237">
        <v>12</v>
      </c>
      <c r="AK255" s="237">
        <v>3</v>
      </c>
      <c r="AL255" s="237">
        <v>140</v>
      </c>
      <c r="AM255" s="237">
        <v>118</v>
      </c>
      <c r="AN255" s="237">
        <v>22</v>
      </c>
      <c r="AO255" s="237">
        <v>72</v>
      </c>
      <c r="AP255" s="237">
        <v>17</v>
      </c>
      <c r="AQ255" s="237">
        <v>27</v>
      </c>
      <c r="AR255" s="237">
        <v>9</v>
      </c>
      <c r="AS255" s="237">
        <v>19</v>
      </c>
      <c r="AT255" s="237">
        <v>66</v>
      </c>
      <c r="AU255" s="237">
        <v>11</v>
      </c>
      <c r="AV255" s="237">
        <v>38</v>
      </c>
      <c r="AW255" s="237">
        <v>8</v>
      </c>
      <c r="AX255" s="237">
        <v>9</v>
      </c>
      <c r="AY255" s="237">
        <v>26</v>
      </c>
      <c r="AZ255" s="237">
        <v>9</v>
      </c>
      <c r="BA255" s="237">
        <v>17</v>
      </c>
      <c r="BB255" s="237">
        <v>124</v>
      </c>
      <c r="BC255" s="237">
        <v>44</v>
      </c>
      <c r="BD255" s="237">
        <v>80</v>
      </c>
      <c r="BE255" s="237">
        <v>103</v>
      </c>
      <c r="BF255" s="237">
        <v>115</v>
      </c>
      <c r="BG255" s="237">
        <v>59</v>
      </c>
      <c r="BH255" s="237">
        <v>42</v>
      </c>
      <c r="BI255" s="237">
        <v>16</v>
      </c>
      <c r="BJ255" s="237">
        <v>26</v>
      </c>
      <c r="BK255" s="237">
        <v>94</v>
      </c>
      <c r="BL255" s="237">
        <v>44</v>
      </c>
      <c r="BM255" s="237">
        <v>29</v>
      </c>
      <c r="BN255" s="237">
        <v>10</v>
      </c>
      <c r="BO255" s="237">
        <v>11</v>
      </c>
      <c r="BP255" s="237">
        <v>55</v>
      </c>
      <c r="BQ255" s="237">
        <v>40</v>
      </c>
      <c r="BR255" s="237">
        <v>15</v>
      </c>
      <c r="BS255" s="237">
        <v>319</v>
      </c>
      <c r="BT255" s="237">
        <v>53</v>
      </c>
      <c r="BU255" s="237">
        <v>26</v>
      </c>
      <c r="BV255" s="237">
        <v>202</v>
      </c>
      <c r="BW255" s="237">
        <v>18</v>
      </c>
      <c r="BX255" s="237">
        <v>20</v>
      </c>
      <c r="BY255" s="237">
        <v>3</v>
      </c>
      <c r="BZ255" s="237">
        <v>149</v>
      </c>
      <c r="CA255" s="237">
        <v>72</v>
      </c>
      <c r="CB255" s="237">
        <v>9</v>
      </c>
      <c r="CC255" s="237">
        <v>62</v>
      </c>
      <c r="CD255" s="237">
        <v>6</v>
      </c>
      <c r="CE255" s="237">
        <v>645</v>
      </c>
      <c r="CF255" s="237">
        <v>249</v>
      </c>
      <c r="CG255" s="237">
        <v>123</v>
      </c>
      <c r="CH255" s="237">
        <v>273</v>
      </c>
      <c r="CI255" s="237">
        <v>371</v>
      </c>
      <c r="CJ255" s="237">
        <v>354</v>
      </c>
      <c r="CK255" s="237">
        <v>3</v>
      </c>
      <c r="CL255" s="237">
        <v>16</v>
      </c>
      <c r="CM255" s="237">
        <v>5</v>
      </c>
      <c r="CN255" s="237">
        <v>17</v>
      </c>
      <c r="CO255" s="237">
        <v>1</v>
      </c>
      <c r="CP255" s="237">
        <v>63</v>
      </c>
      <c r="CQ255" s="237">
        <v>979</v>
      </c>
      <c r="CR255" s="237">
        <v>400</v>
      </c>
      <c r="CS255" s="237">
        <v>579</v>
      </c>
      <c r="CT255" s="237">
        <v>149</v>
      </c>
      <c r="CU255" s="237">
        <v>268</v>
      </c>
      <c r="CV255" s="237">
        <v>140</v>
      </c>
      <c r="CW255" s="237">
        <v>128</v>
      </c>
      <c r="CX255" s="237">
        <v>1123</v>
      </c>
      <c r="CY255" s="237">
        <v>229</v>
      </c>
      <c r="CZ255" s="237">
        <v>417</v>
      </c>
      <c r="DA255" s="237">
        <v>22</v>
      </c>
      <c r="DB255" s="237">
        <v>361</v>
      </c>
      <c r="DC255" s="237">
        <v>13</v>
      </c>
      <c r="DD255" s="237">
        <v>43</v>
      </c>
      <c r="DE255" s="237">
        <v>38</v>
      </c>
      <c r="DF255" s="237">
        <v>5</v>
      </c>
      <c r="DG255" s="237">
        <v>0</v>
      </c>
      <c r="DH255" s="237">
        <v>0</v>
      </c>
      <c r="DI255" s="237">
        <v>189</v>
      </c>
      <c r="DJ255" s="237">
        <v>69</v>
      </c>
      <c r="DK255" s="237">
        <v>7</v>
      </c>
      <c r="DL255" s="237">
        <v>32</v>
      </c>
      <c r="DM255" s="237">
        <v>7</v>
      </c>
      <c r="DN255" s="237">
        <v>74</v>
      </c>
      <c r="DO255" s="237">
        <v>0</v>
      </c>
      <c r="DP255" s="237">
        <v>104</v>
      </c>
      <c r="DQ255" s="237">
        <v>83</v>
      </c>
      <c r="DR255" s="237">
        <v>21</v>
      </c>
      <c r="DS255" s="237">
        <v>349</v>
      </c>
      <c r="DT255" s="237">
        <v>203</v>
      </c>
      <c r="DU255" s="237">
        <v>5</v>
      </c>
      <c r="DV255" s="237">
        <v>38</v>
      </c>
      <c r="DW255" s="237">
        <v>103</v>
      </c>
      <c r="DX255" s="237">
        <v>10</v>
      </c>
      <c r="DY255" s="237">
        <v>1168</v>
      </c>
      <c r="DZ255" s="237">
        <v>703</v>
      </c>
      <c r="EA255" s="237">
        <v>28</v>
      </c>
      <c r="EB255" s="237">
        <v>161</v>
      </c>
      <c r="EC255" s="237">
        <v>276</v>
      </c>
      <c r="ED255" s="237">
        <v>697</v>
      </c>
      <c r="EE255" s="237">
        <v>107</v>
      </c>
      <c r="EF255" s="237">
        <v>190</v>
      </c>
      <c r="EG255" s="237">
        <v>53</v>
      </c>
      <c r="EH255" s="237">
        <v>289</v>
      </c>
      <c r="EI255" s="237">
        <v>58</v>
      </c>
      <c r="EJ255" s="237">
        <v>11</v>
      </c>
      <c r="EK255" s="237">
        <v>0</v>
      </c>
      <c r="EL255" s="104">
        <v>0</v>
      </c>
    </row>
    <row r="256" spans="1:142" s="224" customFormat="1">
      <c r="A256" s="235" t="s">
        <v>626</v>
      </c>
      <c r="B256" s="238" t="s">
        <v>627</v>
      </c>
      <c r="C256" s="245" t="s">
        <v>76</v>
      </c>
      <c r="D256" s="237">
        <v>416</v>
      </c>
      <c r="E256" s="237">
        <v>296</v>
      </c>
      <c r="F256" s="237">
        <v>52</v>
      </c>
      <c r="G256" s="237">
        <v>21</v>
      </c>
      <c r="H256" s="237">
        <v>13</v>
      </c>
      <c r="I256" s="237">
        <v>34</v>
      </c>
      <c r="J256" s="237">
        <v>22</v>
      </c>
      <c r="K256" s="237">
        <v>4</v>
      </c>
      <c r="L256" s="237">
        <v>18</v>
      </c>
      <c r="M256" s="237">
        <v>482</v>
      </c>
      <c r="N256" s="237">
        <v>354</v>
      </c>
      <c r="O256" s="237">
        <v>116</v>
      </c>
      <c r="P256" s="237">
        <v>12</v>
      </c>
      <c r="Q256" s="237">
        <v>0</v>
      </c>
      <c r="R256" s="237">
        <v>159</v>
      </c>
      <c r="S256" s="237">
        <v>94</v>
      </c>
      <c r="T256" s="237">
        <v>65</v>
      </c>
      <c r="U256" s="237">
        <v>202</v>
      </c>
      <c r="V256" s="237">
        <v>53</v>
      </c>
      <c r="W256" s="237">
        <v>51</v>
      </c>
      <c r="X256" s="237">
        <v>54</v>
      </c>
      <c r="Y256" s="237">
        <v>44</v>
      </c>
      <c r="Z256" s="237">
        <v>458</v>
      </c>
      <c r="AA256" s="237">
        <v>5</v>
      </c>
      <c r="AB256" s="237">
        <v>47</v>
      </c>
      <c r="AC256" s="237">
        <v>36</v>
      </c>
      <c r="AD256" s="237">
        <v>95</v>
      </c>
      <c r="AE256" s="237">
        <v>52</v>
      </c>
      <c r="AF256" s="237">
        <v>17</v>
      </c>
      <c r="AG256" s="237">
        <v>146</v>
      </c>
      <c r="AH256" s="237">
        <v>60</v>
      </c>
      <c r="AI256" s="237">
        <v>72</v>
      </c>
      <c r="AJ256" s="237">
        <v>64</v>
      </c>
      <c r="AK256" s="237">
        <v>8</v>
      </c>
      <c r="AL256" s="237">
        <v>306</v>
      </c>
      <c r="AM256" s="237">
        <v>246</v>
      </c>
      <c r="AN256" s="237">
        <v>60</v>
      </c>
      <c r="AO256" s="237">
        <v>168</v>
      </c>
      <c r="AP256" s="237">
        <v>43</v>
      </c>
      <c r="AQ256" s="237">
        <v>66</v>
      </c>
      <c r="AR256" s="237">
        <v>19</v>
      </c>
      <c r="AS256" s="237">
        <v>40</v>
      </c>
      <c r="AT256" s="237">
        <v>272</v>
      </c>
      <c r="AU256" s="237">
        <v>44</v>
      </c>
      <c r="AV256" s="237">
        <v>184</v>
      </c>
      <c r="AW256" s="237">
        <v>20</v>
      </c>
      <c r="AX256" s="237">
        <v>24</v>
      </c>
      <c r="AY256" s="237">
        <v>67</v>
      </c>
      <c r="AZ256" s="237">
        <v>24</v>
      </c>
      <c r="BA256" s="237">
        <v>43</v>
      </c>
      <c r="BB256" s="237">
        <v>264</v>
      </c>
      <c r="BC256" s="237">
        <v>86</v>
      </c>
      <c r="BD256" s="237">
        <v>178</v>
      </c>
      <c r="BE256" s="237">
        <v>356</v>
      </c>
      <c r="BF256" s="237">
        <v>365</v>
      </c>
      <c r="BG256" s="237">
        <v>173</v>
      </c>
      <c r="BH256" s="237">
        <v>521</v>
      </c>
      <c r="BI256" s="237">
        <v>431</v>
      </c>
      <c r="BJ256" s="237">
        <v>90</v>
      </c>
      <c r="BK256" s="237">
        <v>314</v>
      </c>
      <c r="BL256" s="237">
        <v>151</v>
      </c>
      <c r="BM256" s="237">
        <v>82</v>
      </c>
      <c r="BN256" s="237">
        <v>34</v>
      </c>
      <c r="BO256" s="237">
        <v>47</v>
      </c>
      <c r="BP256" s="237">
        <v>172</v>
      </c>
      <c r="BQ256" s="237">
        <v>119</v>
      </c>
      <c r="BR256" s="237">
        <v>53</v>
      </c>
      <c r="BS256" s="237">
        <v>942</v>
      </c>
      <c r="BT256" s="237">
        <v>199</v>
      </c>
      <c r="BU256" s="237">
        <v>71</v>
      </c>
      <c r="BV256" s="237">
        <v>545</v>
      </c>
      <c r="BW256" s="237">
        <v>71</v>
      </c>
      <c r="BX256" s="237">
        <v>56</v>
      </c>
      <c r="BY256" s="237">
        <v>10</v>
      </c>
      <c r="BZ256" s="237">
        <v>319</v>
      </c>
      <c r="CA256" s="237">
        <v>128</v>
      </c>
      <c r="CB256" s="237">
        <v>13</v>
      </c>
      <c r="CC256" s="237">
        <v>158</v>
      </c>
      <c r="CD256" s="237">
        <v>20</v>
      </c>
      <c r="CE256" s="237">
        <v>1602</v>
      </c>
      <c r="CF256" s="237">
        <v>614</v>
      </c>
      <c r="CG256" s="237">
        <v>281</v>
      </c>
      <c r="CH256" s="237">
        <v>707</v>
      </c>
      <c r="CI256" s="237">
        <v>2211</v>
      </c>
      <c r="CJ256" s="237">
        <v>2112</v>
      </c>
      <c r="CK256" s="237">
        <v>14</v>
      </c>
      <c r="CL256" s="237">
        <v>110</v>
      </c>
      <c r="CM256" s="237">
        <v>31</v>
      </c>
      <c r="CN256" s="237">
        <v>99</v>
      </c>
      <c r="CO256" s="237">
        <v>3</v>
      </c>
      <c r="CP256" s="237">
        <v>174</v>
      </c>
      <c r="CQ256" s="237">
        <v>2664</v>
      </c>
      <c r="CR256" s="237">
        <v>1080</v>
      </c>
      <c r="CS256" s="237">
        <v>1584</v>
      </c>
      <c r="CT256" s="237">
        <v>340</v>
      </c>
      <c r="CU256" s="237">
        <v>368</v>
      </c>
      <c r="CV256" s="237">
        <v>229</v>
      </c>
      <c r="CW256" s="237">
        <v>139</v>
      </c>
      <c r="CX256" s="237">
        <v>1659</v>
      </c>
      <c r="CY256" s="237">
        <v>243</v>
      </c>
      <c r="CZ256" s="237">
        <v>908</v>
      </c>
      <c r="DA256" s="237">
        <v>58</v>
      </c>
      <c r="DB256" s="237">
        <v>284</v>
      </c>
      <c r="DC256" s="237">
        <v>27</v>
      </c>
      <c r="DD256" s="237">
        <v>80</v>
      </c>
      <c r="DE256" s="237">
        <v>59</v>
      </c>
      <c r="DF256" s="237">
        <v>13</v>
      </c>
      <c r="DG256" s="237">
        <v>0</v>
      </c>
      <c r="DH256" s="237">
        <v>0</v>
      </c>
      <c r="DI256" s="237">
        <v>726</v>
      </c>
      <c r="DJ256" s="237">
        <v>480</v>
      </c>
      <c r="DK256" s="237">
        <v>33</v>
      </c>
      <c r="DL256" s="237">
        <v>76</v>
      </c>
      <c r="DM256" s="237">
        <v>45</v>
      </c>
      <c r="DN256" s="237">
        <v>92</v>
      </c>
      <c r="DO256" s="237">
        <v>0</v>
      </c>
      <c r="DP256" s="237">
        <v>321</v>
      </c>
      <c r="DQ256" s="237">
        <v>215</v>
      </c>
      <c r="DR256" s="237">
        <v>106</v>
      </c>
      <c r="DS256" s="237">
        <v>957</v>
      </c>
      <c r="DT256" s="237">
        <v>609</v>
      </c>
      <c r="DU256" s="237">
        <v>15</v>
      </c>
      <c r="DV256" s="237">
        <v>79</v>
      </c>
      <c r="DW256" s="237">
        <v>254</v>
      </c>
      <c r="DX256" s="237">
        <v>30</v>
      </c>
      <c r="DY256" s="237">
        <v>3266</v>
      </c>
      <c r="DZ256" s="237">
        <v>2430</v>
      </c>
      <c r="EA256" s="237">
        <v>52</v>
      </c>
      <c r="EB256" s="237">
        <v>283</v>
      </c>
      <c r="EC256" s="237">
        <v>501</v>
      </c>
      <c r="ED256" s="237">
        <v>1313</v>
      </c>
      <c r="EE256" s="237">
        <v>217</v>
      </c>
      <c r="EF256" s="237">
        <v>479</v>
      </c>
      <c r="EG256" s="237">
        <v>112</v>
      </c>
      <c r="EH256" s="237">
        <v>374</v>
      </c>
      <c r="EI256" s="237">
        <v>131</v>
      </c>
      <c r="EJ256" s="237">
        <v>19</v>
      </c>
      <c r="EK256" s="237">
        <v>0</v>
      </c>
      <c r="EL256" s="104">
        <v>0</v>
      </c>
    </row>
    <row r="257" spans="1:142" s="224" customFormat="1">
      <c r="A257" s="235" t="s">
        <v>628</v>
      </c>
      <c r="B257" s="238" t="s">
        <v>629</v>
      </c>
      <c r="C257" s="245" t="s">
        <v>76</v>
      </c>
      <c r="D257" s="237">
        <v>2</v>
      </c>
      <c r="E257" s="237">
        <v>0</v>
      </c>
      <c r="F257" s="237">
        <v>0</v>
      </c>
      <c r="G257" s="237">
        <v>1</v>
      </c>
      <c r="H257" s="237">
        <v>0</v>
      </c>
      <c r="I257" s="237">
        <v>1</v>
      </c>
      <c r="J257" s="237">
        <v>0</v>
      </c>
      <c r="K257" s="237">
        <v>0</v>
      </c>
      <c r="L257" s="237">
        <v>0</v>
      </c>
      <c r="M257" s="237">
        <v>20</v>
      </c>
      <c r="N257" s="237">
        <v>16</v>
      </c>
      <c r="O257" s="237">
        <v>3</v>
      </c>
      <c r="P257" s="237">
        <v>1</v>
      </c>
      <c r="Q257" s="237">
        <v>0</v>
      </c>
      <c r="R257" s="237">
        <v>10</v>
      </c>
      <c r="S257" s="237">
        <v>6</v>
      </c>
      <c r="T257" s="237">
        <v>4</v>
      </c>
      <c r="U257" s="237">
        <v>9</v>
      </c>
      <c r="V257" s="237">
        <v>2</v>
      </c>
      <c r="W257" s="237">
        <v>4</v>
      </c>
      <c r="X257" s="237">
        <v>2</v>
      </c>
      <c r="Y257" s="237">
        <v>1</v>
      </c>
      <c r="Z257" s="237">
        <v>21</v>
      </c>
      <c r="AA257" s="237">
        <v>0</v>
      </c>
      <c r="AB257" s="237">
        <v>3</v>
      </c>
      <c r="AC257" s="237">
        <v>1</v>
      </c>
      <c r="AD257" s="237">
        <v>4</v>
      </c>
      <c r="AE257" s="237">
        <v>3</v>
      </c>
      <c r="AF257" s="237">
        <v>1</v>
      </c>
      <c r="AG257" s="237">
        <v>6</v>
      </c>
      <c r="AH257" s="237">
        <v>3</v>
      </c>
      <c r="AI257" s="237">
        <v>2</v>
      </c>
      <c r="AJ257" s="237">
        <v>2</v>
      </c>
      <c r="AK257" s="237">
        <v>0</v>
      </c>
      <c r="AL257" s="237">
        <v>7</v>
      </c>
      <c r="AM257" s="237">
        <v>5</v>
      </c>
      <c r="AN257" s="237">
        <v>2</v>
      </c>
      <c r="AO257" s="237">
        <v>4</v>
      </c>
      <c r="AP257" s="237">
        <v>1</v>
      </c>
      <c r="AQ257" s="237">
        <v>1</v>
      </c>
      <c r="AR257" s="237">
        <v>1</v>
      </c>
      <c r="AS257" s="237">
        <v>1</v>
      </c>
      <c r="AT257" s="237">
        <v>6</v>
      </c>
      <c r="AU257" s="237">
        <v>1</v>
      </c>
      <c r="AV257" s="237">
        <v>4</v>
      </c>
      <c r="AW257" s="237">
        <v>1</v>
      </c>
      <c r="AX257" s="237">
        <v>0</v>
      </c>
      <c r="AY257" s="237">
        <v>3</v>
      </c>
      <c r="AZ257" s="237">
        <v>2</v>
      </c>
      <c r="BA257" s="237">
        <v>1</v>
      </c>
      <c r="BB257" s="237">
        <v>11</v>
      </c>
      <c r="BC257" s="237">
        <v>5</v>
      </c>
      <c r="BD257" s="237">
        <v>6</v>
      </c>
      <c r="BE257" s="237">
        <v>14</v>
      </c>
      <c r="BF257" s="237">
        <v>13</v>
      </c>
      <c r="BG257" s="237">
        <v>9</v>
      </c>
      <c r="BH257" s="237">
        <v>10</v>
      </c>
      <c r="BI257" s="237">
        <v>4</v>
      </c>
      <c r="BJ257" s="237">
        <v>6</v>
      </c>
      <c r="BK257" s="237">
        <v>15</v>
      </c>
      <c r="BL257" s="237">
        <v>7</v>
      </c>
      <c r="BM257" s="237">
        <v>3</v>
      </c>
      <c r="BN257" s="237">
        <v>3</v>
      </c>
      <c r="BO257" s="237">
        <v>2</v>
      </c>
      <c r="BP257" s="237">
        <v>13</v>
      </c>
      <c r="BQ257" s="237">
        <v>7</v>
      </c>
      <c r="BR257" s="237">
        <v>6</v>
      </c>
      <c r="BS257" s="237">
        <v>29</v>
      </c>
      <c r="BT257" s="237">
        <v>8</v>
      </c>
      <c r="BU257" s="237">
        <v>2</v>
      </c>
      <c r="BV257" s="237">
        <v>14</v>
      </c>
      <c r="BW257" s="237">
        <v>2</v>
      </c>
      <c r="BX257" s="237">
        <v>3</v>
      </c>
      <c r="BY257" s="237">
        <v>1</v>
      </c>
      <c r="BZ257" s="237">
        <v>17</v>
      </c>
      <c r="CA257" s="237">
        <v>7</v>
      </c>
      <c r="CB257" s="237">
        <v>1</v>
      </c>
      <c r="CC257" s="237">
        <v>8</v>
      </c>
      <c r="CD257" s="237">
        <v>1</v>
      </c>
      <c r="CE257" s="237">
        <v>28</v>
      </c>
      <c r="CF257" s="237">
        <v>12</v>
      </c>
      <c r="CG257" s="237">
        <v>5</v>
      </c>
      <c r="CH257" s="237">
        <v>11</v>
      </c>
      <c r="CI257" s="237">
        <v>43</v>
      </c>
      <c r="CJ257" s="237">
        <v>33</v>
      </c>
      <c r="CK257" s="237">
        <v>0</v>
      </c>
      <c r="CL257" s="237">
        <v>30</v>
      </c>
      <c r="CM257" s="237">
        <v>0</v>
      </c>
      <c r="CN257" s="237">
        <v>10</v>
      </c>
      <c r="CO257" s="237">
        <v>0</v>
      </c>
      <c r="CP257" s="237">
        <v>3</v>
      </c>
      <c r="CQ257" s="237">
        <v>52</v>
      </c>
      <c r="CR257" s="237">
        <v>14</v>
      </c>
      <c r="CS257" s="237">
        <v>38</v>
      </c>
      <c r="CT257" s="237">
        <v>32</v>
      </c>
      <c r="CU257" s="237">
        <v>23</v>
      </c>
      <c r="CV257" s="237">
        <v>10</v>
      </c>
      <c r="CW257" s="237">
        <v>13</v>
      </c>
      <c r="CX257" s="237">
        <v>187</v>
      </c>
      <c r="CY257" s="237">
        <v>3</v>
      </c>
      <c r="CZ257" s="237">
        <v>9</v>
      </c>
      <c r="DA257" s="237">
        <v>1</v>
      </c>
      <c r="DB257" s="237">
        <v>165</v>
      </c>
      <c r="DC257" s="237">
        <v>0</v>
      </c>
      <c r="DD257" s="237">
        <v>4</v>
      </c>
      <c r="DE257" s="237">
        <v>5</v>
      </c>
      <c r="DF257" s="237">
        <v>0</v>
      </c>
      <c r="DG257" s="237">
        <v>0</v>
      </c>
      <c r="DH257" s="237">
        <v>0</v>
      </c>
      <c r="DI257" s="237">
        <v>90</v>
      </c>
      <c r="DJ257" s="237">
        <v>59</v>
      </c>
      <c r="DK257" s="237">
        <v>3</v>
      </c>
      <c r="DL257" s="237">
        <v>10</v>
      </c>
      <c r="DM257" s="237">
        <v>12</v>
      </c>
      <c r="DN257" s="237">
        <v>6</v>
      </c>
      <c r="DO257" s="237">
        <v>0</v>
      </c>
      <c r="DP257" s="237">
        <v>39</v>
      </c>
      <c r="DQ257" s="237">
        <v>27</v>
      </c>
      <c r="DR257" s="237">
        <v>12</v>
      </c>
      <c r="DS257" s="237">
        <v>112</v>
      </c>
      <c r="DT257" s="237">
        <v>107</v>
      </c>
      <c r="DU257" s="237">
        <v>1</v>
      </c>
      <c r="DV257" s="237">
        <v>2</v>
      </c>
      <c r="DW257" s="237">
        <v>2</v>
      </c>
      <c r="DX257" s="237">
        <v>1</v>
      </c>
      <c r="DY257" s="237">
        <v>349</v>
      </c>
      <c r="DZ257" s="237">
        <v>313</v>
      </c>
      <c r="EA257" s="237">
        <v>5</v>
      </c>
      <c r="EB257" s="237">
        <v>10</v>
      </c>
      <c r="EC257" s="237">
        <v>21</v>
      </c>
      <c r="ED257" s="237">
        <v>46</v>
      </c>
      <c r="EE257" s="237">
        <v>16</v>
      </c>
      <c r="EF257" s="237">
        <v>10</v>
      </c>
      <c r="EG257" s="237">
        <v>4</v>
      </c>
      <c r="EH257" s="237">
        <v>10</v>
      </c>
      <c r="EI257" s="237">
        <v>6</v>
      </c>
      <c r="EJ257" s="237">
        <v>1</v>
      </c>
      <c r="EK257" s="237">
        <v>0</v>
      </c>
      <c r="EL257" s="104">
        <v>0</v>
      </c>
    </row>
    <row r="258" spans="1:142" s="224" customFormat="1">
      <c r="A258" s="235" t="s">
        <v>630</v>
      </c>
      <c r="B258" s="238" t="s">
        <v>397</v>
      </c>
      <c r="C258" s="245" t="s">
        <v>76</v>
      </c>
      <c r="D258" s="237">
        <v>639</v>
      </c>
      <c r="E258" s="237">
        <v>412</v>
      </c>
      <c r="F258" s="237">
        <v>69</v>
      </c>
      <c r="G258" s="237">
        <v>39</v>
      </c>
      <c r="H258" s="237">
        <v>24</v>
      </c>
      <c r="I258" s="237">
        <v>95</v>
      </c>
      <c r="J258" s="237">
        <v>53</v>
      </c>
      <c r="K258" s="237">
        <v>10</v>
      </c>
      <c r="L258" s="237">
        <v>43</v>
      </c>
      <c r="M258" s="237">
        <v>1089</v>
      </c>
      <c r="N258" s="237">
        <v>807</v>
      </c>
      <c r="O258" s="237">
        <v>259</v>
      </c>
      <c r="P258" s="237">
        <v>23</v>
      </c>
      <c r="Q258" s="237">
        <v>0</v>
      </c>
      <c r="R258" s="237">
        <v>555</v>
      </c>
      <c r="S258" s="237">
        <v>339</v>
      </c>
      <c r="T258" s="237">
        <v>216</v>
      </c>
      <c r="U258" s="237">
        <v>541</v>
      </c>
      <c r="V258" s="237">
        <v>149</v>
      </c>
      <c r="W258" s="237">
        <v>165</v>
      </c>
      <c r="X258" s="237">
        <v>125</v>
      </c>
      <c r="Y258" s="237">
        <v>102</v>
      </c>
      <c r="Z258" s="237">
        <v>936</v>
      </c>
      <c r="AA258" s="237">
        <v>13</v>
      </c>
      <c r="AB258" s="237">
        <v>110</v>
      </c>
      <c r="AC258" s="237">
        <v>68</v>
      </c>
      <c r="AD258" s="237">
        <v>181</v>
      </c>
      <c r="AE258" s="237">
        <v>107</v>
      </c>
      <c r="AF258" s="237">
        <v>41</v>
      </c>
      <c r="AG258" s="237">
        <v>277</v>
      </c>
      <c r="AH258" s="237">
        <v>139</v>
      </c>
      <c r="AI258" s="237">
        <v>172</v>
      </c>
      <c r="AJ258" s="237">
        <v>158</v>
      </c>
      <c r="AK258" s="237">
        <v>14</v>
      </c>
      <c r="AL258" s="237">
        <v>612</v>
      </c>
      <c r="AM258" s="237">
        <v>481</v>
      </c>
      <c r="AN258" s="237">
        <v>131</v>
      </c>
      <c r="AO258" s="237">
        <v>334</v>
      </c>
      <c r="AP258" s="237">
        <v>86</v>
      </c>
      <c r="AQ258" s="237">
        <v>108</v>
      </c>
      <c r="AR258" s="237">
        <v>52</v>
      </c>
      <c r="AS258" s="237">
        <v>88</v>
      </c>
      <c r="AT258" s="237">
        <v>622</v>
      </c>
      <c r="AU258" s="237">
        <v>110</v>
      </c>
      <c r="AV258" s="237">
        <v>416</v>
      </c>
      <c r="AW258" s="237">
        <v>48</v>
      </c>
      <c r="AX258" s="237">
        <v>48</v>
      </c>
      <c r="AY258" s="237">
        <v>164</v>
      </c>
      <c r="AZ258" s="237">
        <v>62</v>
      </c>
      <c r="BA258" s="237">
        <v>102</v>
      </c>
      <c r="BB258" s="237">
        <v>633</v>
      </c>
      <c r="BC258" s="237">
        <v>230</v>
      </c>
      <c r="BD258" s="237">
        <v>403</v>
      </c>
      <c r="BE258" s="237">
        <v>856</v>
      </c>
      <c r="BF258" s="237">
        <v>771</v>
      </c>
      <c r="BG258" s="237">
        <v>429</v>
      </c>
      <c r="BH258" s="237">
        <v>1368</v>
      </c>
      <c r="BI258" s="237">
        <v>1137</v>
      </c>
      <c r="BJ258" s="237">
        <v>231</v>
      </c>
      <c r="BK258" s="237">
        <v>716</v>
      </c>
      <c r="BL258" s="237">
        <v>346</v>
      </c>
      <c r="BM258" s="237">
        <v>179</v>
      </c>
      <c r="BN258" s="237">
        <v>83</v>
      </c>
      <c r="BO258" s="237">
        <v>108</v>
      </c>
      <c r="BP258" s="237">
        <v>420</v>
      </c>
      <c r="BQ258" s="237">
        <v>280</v>
      </c>
      <c r="BR258" s="237">
        <v>140</v>
      </c>
      <c r="BS258" s="237">
        <v>1993</v>
      </c>
      <c r="BT258" s="237">
        <v>470</v>
      </c>
      <c r="BU258" s="237">
        <v>147</v>
      </c>
      <c r="BV258" s="237">
        <v>1105</v>
      </c>
      <c r="BW258" s="237">
        <v>145</v>
      </c>
      <c r="BX258" s="237">
        <v>126</v>
      </c>
      <c r="BY258" s="237">
        <v>28</v>
      </c>
      <c r="BZ258" s="237">
        <v>833</v>
      </c>
      <c r="CA258" s="237">
        <v>324</v>
      </c>
      <c r="CB258" s="237">
        <v>48</v>
      </c>
      <c r="CC258" s="237">
        <v>415</v>
      </c>
      <c r="CD258" s="237">
        <v>46</v>
      </c>
      <c r="CE258" s="237">
        <v>1734</v>
      </c>
      <c r="CF258" s="237">
        <v>657</v>
      </c>
      <c r="CG258" s="237">
        <v>339</v>
      </c>
      <c r="CH258" s="237">
        <v>738</v>
      </c>
      <c r="CI258" s="237">
        <v>4735</v>
      </c>
      <c r="CJ258" s="237">
        <v>4458</v>
      </c>
      <c r="CK258" s="237">
        <v>31</v>
      </c>
      <c r="CL258" s="237">
        <v>209</v>
      </c>
      <c r="CM258" s="237">
        <v>63</v>
      </c>
      <c r="CN258" s="237">
        <v>277</v>
      </c>
      <c r="CO258" s="237">
        <v>6</v>
      </c>
      <c r="CP258" s="237">
        <v>284</v>
      </c>
      <c r="CQ258" s="237">
        <v>3046</v>
      </c>
      <c r="CR258" s="237">
        <v>1214</v>
      </c>
      <c r="CS258" s="237">
        <v>1832</v>
      </c>
      <c r="CT258" s="237">
        <v>716</v>
      </c>
      <c r="CU258" s="237">
        <v>1209</v>
      </c>
      <c r="CV258" s="237">
        <v>565</v>
      </c>
      <c r="CW258" s="237">
        <v>644</v>
      </c>
      <c r="CX258" s="237">
        <v>3273</v>
      </c>
      <c r="CY258" s="237">
        <v>659</v>
      </c>
      <c r="CZ258" s="237">
        <v>959</v>
      </c>
      <c r="DA258" s="237">
        <v>117</v>
      </c>
      <c r="DB258" s="237">
        <v>1160</v>
      </c>
      <c r="DC258" s="237">
        <v>30</v>
      </c>
      <c r="DD258" s="237">
        <v>181</v>
      </c>
      <c r="DE258" s="237">
        <v>167</v>
      </c>
      <c r="DF258" s="237">
        <v>35</v>
      </c>
      <c r="DG258" s="237">
        <v>1</v>
      </c>
      <c r="DH258" s="237">
        <v>0</v>
      </c>
      <c r="DI258" s="237">
        <v>1434</v>
      </c>
      <c r="DJ258" s="237">
        <v>811</v>
      </c>
      <c r="DK258" s="237">
        <v>65</v>
      </c>
      <c r="DL258" s="237">
        <v>195</v>
      </c>
      <c r="DM258" s="237">
        <v>80</v>
      </c>
      <c r="DN258" s="237">
        <v>283</v>
      </c>
      <c r="DO258" s="237">
        <v>0</v>
      </c>
      <c r="DP258" s="237">
        <v>729</v>
      </c>
      <c r="DQ258" s="237">
        <v>465</v>
      </c>
      <c r="DR258" s="237">
        <v>264</v>
      </c>
      <c r="DS258" s="237">
        <v>2033</v>
      </c>
      <c r="DT258" s="237">
        <v>1684</v>
      </c>
      <c r="DU258" s="237">
        <v>24</v>
      </c>
      <c r="DV258" s="237">
        <v>114</v>
      </c>
      <c r="DW258" s="237">
        <v>211</v>
      </c>
      <c r="DX258" s="237">
        <v>49</v>
      </c>
      <c r="DY258" s="237">
        <v>6740</v>
      </c>
      <c r="DZ258" s="237">
        <v>5030</v>
      </c>
      <c r="EA258" s="237">
        <v>172</v>
      </c>
      <c r="EB258" s="237">
        <v>496</v>
      </c>
      <c r="EC258" s="237">
        <v>1042</v>
      </c>
      <c r="ED258" s="237">
        <v>3472</v>
      </c>
      <c r="EE258" s="237">
        <v>858</v>
      </c>
      <c r="EF258" s="237">
        <v>1006</v>
      </c>
      <c r="EG258" s="237">
        <v>185</v>
      </c>
      <c r="EH258" s="237">
        <v>1210</v>
      </c>
      <c r="EI258" s="237">
        <v>213</v>
      </c>
      <c r="EJ258" s="237">
        <v>62</v>
      </c>
      <c r="EK258" s="237">
        <v>0</v>
      </c>
      <c r="EL258" s="104">
        <v>0</v>
      </c>
    </row>
    <row r="259" spans="1:142" s="224" customFormat="1">
      <c r="A259" s="235" t="s">
        <v>631</v>
      </c>
      <c r="B259" s="238" t="s">
        <v>398</v>
      </c>
      <c r="C259" s="245" t="s">
        <v>76</v>
      </c>
      <c r="D259" s="237">
        <v>1108</v>
      </c>
      <c r="E259" s="237">
        <v>692</v>
      </c>
      <c r="F259" s="237">
        <v>113</v>
      </c>
      <c r="G259" s="237">
        <v>63</v>
      </c>
      <c r="H259" s="237">
        <v>28</v>
      </c>
      <c r="I259" s="237">
        <v>212</v>
      </c>
      <c r="J259" s="237">
        <v>65</v>
      </c>
      <c r="K259" s="237">
        <v>16</v>
      </c>
      <c r="L259" s="237">
        <v>49</v>
      </c>
      <c r="M259" s="237">
        <v>1479</v>
      </c>
      <c r="N259" s="237">
        <v>1104</v>
      </c>
      <c r="O259" s="237">
        <v>346</v>
      </c>
      <c r="P259" s="237">
        <v>29</v>
      </c>
      <c r="Q259" s="237">
        <v>0</v>
      </c>
      <c r="R259" s="237">
        <v>444</v>
      </c>
      <c r="S259" s="237">
        <v>293</v>
      </c>
      <c r="T259" s="237">
        <v>151</v>
      </c>
      <c r="U259" s="237">
        <v>506</v>
      </c>
      <c r="V259" s="237">
        <v>118</v>
      </c>
      <c r="W259" s="237">
        <v>101</v>
      </c>
      <c r="X259" s="237">
        <v>193</v>
      </c>
      <c r="Y259" s="237">
        <v>94</v>
      </c>
      <c r="Z259" s="237">
        <v>1392</v>
      </c>
      <c r="AA259" s="237">
        <v>18</v>
      </c>
      <c r="AB259" s="237">
        <v>166</v>
      </c>
      <c r="AC259" s="237">
        <v>103</v>
      </c>
      <c r="AD259" s="237">
        <v>275</v>
      </c>
      <c r="AE259" s="237">
        <v>162</v>
      </c>
      <c r="AF259" s="237">
        <v>61</v>
      </c>
      <c r="AG259" s="237">
        <v>405</v>
      </c>
      <c r="AH259" s="237">
        <v>202</v>
      </c>
      <c r="AI259" s="237">
        <v>281</v>
      </c>
      <c r="AJ259" s="237">
        <v>262</v>
      </c>
      <c r="AK259" s="237">
        <v>19</v>
      </c>
      <c r="AL259" s="237">
        <v>876</v>
      </c>
      <c r="AM259" s="237">
        <v>708</v>
      </c>
      <c r="AN259" s="237">
        <v>168</v>
      </c>
      <c r="AO259" s="237">
        <v>377</v>
      </c>
      <c r="AP259" s="237">
        <v>128</v>
      </c>
      <c r="AQ259" s="237">
        <v>121</v>
      </c>
      <c r="AR259" s="237">
        <v>43</v>
      </c>
      <c r="AS259" s="237">
        <v>85</v>
      </c>
      <c r="AT259" s="237">
        <v>995</v>
      </c>
      <c r="AU259" s="237">
        <v>172</v>
      </c>
      <c r="AV259" s="237">
        <v>692</v>
      </c>
      <c r="AW259" s="237">
        <v>66</v>
      </c>
      <c r="AX259" s="237">
        <v>65</v>
      </c>
      <c r="AY259" s="237">
        <v>229</v>
      </c>
      <c r="AZ259" s="237">
        <v>84</v>
      </c>
      <c r="BA259" s="237">
        <v>145</v>
      </c>
      <c r="BB259" s="237">
        <v>718</v>
      </c>
      <c r="BC259" s="237">
        <v>213</v>
      </c>
      <c r="BD259" s="237">
        <v>505</v>
      </c>
      <c r="BE259" s="237">
        <v>1233</v>
      </c>
      <c r="BF259" s="237">
        <v>1089</v>
      </c>
      <c r="BG259" s="237">
        <v>579</v>
      </c>
      <c r="BH259" s="237">
        <v>2193</v>
      </c>
      <c r="BI259" s="237">
        <v>1898</v>
      </c>
      <c r="BJ259" s="237">
        <v>295</v>
      </c>
      <c r="BK259" s="237">
        <v>1066</v>
      </c>
      <c r="BL259" s="237">
        <v>507</v>
      </c>
      <c r="BM259" s="237">
        <v>291</v>
      </c>
      <c r="BN259" s="237">
        <v>108</v>
      </c>
      <c r="BO259" s="237">
        <v>160</v>
      </c>
      <c r="BP259" s="237">
        <v>601</v>
      </c>
      <c r="BQ259" s="237">
        <v>422</v>
      </c>
      <c r="BR259" s="237">
        <v>179</v>
      </c>
      <c r="BS259" s="237">
        <v>3343</v>
      </c>
      <c r="BT259" s="237">
        <v>757</v>
      </c>
      <c r="BU259" s="237">
        <v>255</v>
      </c>
      <c r="BV259" s="237">
        <v>1912</v>
      </c>
      <c r="BW259" s="237">
        <v>227</v>
      </c>
      <c r="BX259" s="237">
        <v>192</v>
      </c>
      <c r="BY259" s="237">
        <v>39</v>
      </c>
      <c r="BZ259" s="237">
        <v>874</v>
      </c>
      <c r="CA259" s="237">
        <v>316</v>
      </c>
      <c r="CB259" s="237">
        <v>30</v>
      </c>
      <c r="CC259" s="237">
        <v>469</v>
      </c>
      <c r="CD259" s="237">
        <v>59</v>
      </c>
      <c r="CE259" s="237">
        <v>1883</v>
      </c>
      <c r="CF259" s="237">
        <v>736</v>
      </c>
      <c r="CG259" s="237">
        <v>287</v>
      </c>
      <c r="CH259" s="237">
        <v>860</v>
      </c>
      <c r="CI259" s="237">
        <v>2280</v>
      </c>
      <c r="CJ259" s="237">
        <v>1940</v>
      </c>
      <c r="CK259" s="237">
        <v>59</v>
      </c>
      <c r="CL259" s="237">
        <v>368</v>
      </c>
      <c r="CM259" s="237">
        <v>115</v>
      </c>
      <c r="CN259" s="237">
        <v>340</v>
      </c>
      <c r="CO259" s="237">
        <v>13</v>
      </c>
      <c r="CP259" s="237">
        <v>384</v>
      </c>
      <c r="CQ259" s="237">
        <v>3474</v>
      </c>
      <c r="CR259" s="237">
        <v>1309</v>
      </c>
      <c r="CS259" s="237">
        <v>2165</v>
      </c>
      <c r="CT259" s="237">
        <v>686</v>
      </c>
      <c r="CU259" s="237">
        <v>645</v>
      </c>
      <c r="CV259" s="237">
        <v>330</v>
      </c>
      <c r="CW259" s="237">
        <v>315</v>
      </c>
      <c r="CX259" s="237">
        <v>3254</v>
      </c>
      <c r="CY259" s="237">
        <v>541</v>
      </c>
      <c r="CZ259" s="237">
        <v>883</v>
      </c>
      <c r="DA259" s="237">
        <v>159</v>
      </c>
      <c r="DB259" s="237">
        <v>1266</v>
      </c>
      <c r="DC259" s="237">
        <v>28</v>
      </c>
      <c r="DD259" s="237">
        <v>215</v>
      </c>
      <c r="DE259" s="237">
        <v>162</v>
      </c>
      <c r="DF259" s="237">
        <v>29</v>
      </c>
      <c r="DG259" s="237">
        <v>1</v>
      </c>
      <c r="DH259" s="237">
        <v>0</v>
      </c>
      <c r="DI259" s="237">
        <v>2199</v>
      </c>
      <c r="DJ259" s="237">
        <v>1511</v>
      </c>
      <c r="DK259" s="237">
        <v>93</v>
      </c>
      <c r="DL259" s="237">
        <v>188</v>
      </c>
      <c r="DM259" s="237">
        <v>126</v>
      </c>
      <c r="DN259" s="237">
        <v>281</v>
      </c>
      <c r="DO259" s="237">
        <v>0</v>
      </c>
      <c r="DP259" s="237">
        <v>804</v>
      </c>
      <c r="DQ259" s="237">
        <v>457</v>
      </c>
      <c r="DR259" s="237">
        <v>347</v>
      </c>
      <c r="DS259" s="237">
        <v>2042</v>
      </c>
      <c r="DT259" s="237">
        <v>1730</v>
      </c>
      <c r="DU259" s="237">
        <v>25</v>
      </c>
      <c r="DV259" s="237">
        <v>88</v>
      </c>
      <c r="DW259" s="237">
        <v>199</v>
      </c>
      <c r="DX259" s="237">
        <v>57</v>
      </c>
      <c r="DY259" s="237">
        <v>7982</v>
      </c>
      <c r="DZ259" s="237">
        <v>6777</v>
      </c>
      <c r="EA259" s="237">
        <v>141</v>
      </c>
      <c r="EB259" s="237">
        <v>384</v>
      </c>
      <c r="EC259" s="237">
        <v>680</v>
      </c>
      <c r="ED259" s="237">
        <v>4218</v>
      </c>
      <c r="EE259" s="237">
        <v>981</v>
      </c>
      <c r="EF259" s="237">
        <v>1337</v>
      </c>
      <c r="EG259" s="237">
        <v>149</v>
      </c>
      <c r="EH259" s="237">
        <v>1579</v>
      </c>
      <c r="EI259" s="237">
        <v>172</v>
      </c>
      <c r="EJ259" s="237">
        <v>49</v>
      </c>
      <c r="EK259" s="237">
        <v>0</v>
      </c>
      <c r="EL259" s="104">
        <v>0</v>
      </c>
    </row>
    <row r="260" spans="1:142" s="224" customFormat="1">
      <c r="A260" s="235" t="s">
        <v>632</v>
      </c>
      <c r="B260" s="238" t="s">
        <v>633</v>
      </c>
      <c r="C260" s="245" t="s">
        <v>77</v>
      </c>
      <c r="D260" s="237">
        <v>12653</v>
      </c>
      <c r="E260" s="237">
        <v>1507</v>
      </c>
      <c r="F260" s="237">
        <v>478</v>
      </c>
      <c r="G260" s="237">
        <v>3664</v>
      </c>
      <c r="H260" s="237">
        <v>291</v>
      </c>
      <c r="I260" s="237">
        <v>6713</v>
      </c>
      <c r="J260" s="237">
        <v>2535</v>
      </c>
      <c r="K260" s="237">
        <v>2355</v>
      </c>
      <c r="L260" s="237">
        <v>180</v>
      </c>
      <c r="M260" s="237">
        <v>115448</v>
      </c>
      <c r="N260" s="237">
        <v>93599</v>
      </c>
      <c r="O260" s="237">
        <v>13264</v>
      </c>
      <c r="P260" s="237">
        <v>8585</v>
      </c>
      <c r="Q260" s="237">
        <v>0</v>
      </c>
      <c r="R260" s="237">
        <v>32362</v>
      </c>
      <c r="S260" s="237">
        <v>18927</v>
      </c>
      <c r="T260" s="237">
        <v>13435</v>
      </c>
      <c r="U260" s="237">
        <v>30217</v>
      </c>
      <c r="V260" s="237">
        <v>2500</v>
      </c>
      <c r="W260" s="237">
        <v>15187</v>
      </c>
      <c r="X260" s="237">
        <v>5565</v>
      </c>
      <c r="Y260" s="237">
        <v>6965</v>
      </c>
      <c r="Z260" s="237">
        <v>200222</v>
      </c>
      <c r="AA260" s="237">
        <v>772</v>
      </c>
      <c r="AB260" s="237">
        <v>4426</v>
      </c>
      <c r="AC260" s="237">
        <v>2516</v>
      </c>
      <c r="AD260" s="237">
        <v>36083</v>
      </c>
      <c r="AE260" s="237">
        <v>11695</v>
      </c>
      <c r="AF260" s="237">
        <v>1911</v>
      </c>
      <c r="AG260" s="237">
        <v>89361</v>
      </c>
      <c r="AH260" s="237">
        <v>53458</v>
      </c>
      <c r="AI260" s="237">
        <v>23320</v>
      </c>
      <c r="AJ260" s="237">
        <v>15759</v>
      </c>
      <c r="AK260" s="237">
        <v>7561</v>
      </c>
      <c r="AL260" s="237">
        <v>52289</v>
      </c>
      <c r="AM260" s="237">
        <v>31239</v>
      </c>
      <c r="AN260" s="237">
        <v>21050</v>
      </c>
      <c r="AO260" s="237">
        <v>32328</v>
      </c>
      <c r="AP260" s="237">
        <v>15448</v>
      </c>
      <c r="AQ260" s="237">
        <v>5921</v>
      </c>
      <c r="AR260" s="237">
        <v>6667</v>
      </c>
      <c r="AS260" s="237">
        <v>4292</v>
      </c>
      <c r="AT260" s="237">
        <v>67420</v>
      </c>
      <c r="AU260" s="237">
        <v>20986</v>
      </c>
      <c r="AV260" s="237">
        <v>34779</v>
      </c>
      <c r="AW260" s="237">
        <v>6021</v>
      </c>
      <c r="AX260" s="237">
        <v>5634</v>
      </c>
      <c r="AY260" s="237">
        <v>35341</v>
      </c>
      <c r="AZ260" s="237">
        <v>6462</v>
      </c>
      <c r="BA260" s="237">
        <v>28879</v>
      </c>
      <c r="BB260" s="237">
        <v>98166</v>
      </c>
      <c r="BC260" s="237">
        <v>48387</v>
      </c>
      <c r="BD260" s="237">
        <v>49779</v>
      </c>
      <c r="BE260" s="237">
        <v>70219</v>
      </c>
      <c r="BF260" s="237">
        <v>75710</v>
      </c>
      <c r="BG260" s="237">
        <v>136155</v>
      </c>
      <c r="BH260" s="237">
        <v>294967</v>
      </c>
      <c r="BI260" s="237">
        <v>140076</v>
      </c>
      <c r="BJ260" s="237">
        <v>154891</v>
      </c>
      <c r="BK260" s="237">
        <v>286044</v>
      </c>
      <c r="BL260" s="237">
        <v>125046</v>
      </c>
      <c r="BM260" s="237">
        <v>49301</v>
      </c>
      <c r="BN260" s="237">
        <v>55517</v>
      </c>
      <c r="BO260" s="237">
        <v>56180</v>
      </c>
      <c r="BP260" s="237">
        <v>378171</v>
      </c>
      <c r="BQ260" s="237">
        <v>195037</v>
      </c>
      <c r="BR260" s="237">
        <v>183134</v>
      </c>
      <c r="BS260" s="237">
        <v>322013</v>
      </c>
      <c r="BT260" s="237">
        <v>107063</v>
      </c>
      <c r="BU260" s="237">
        <v>21111</v>
      </c>
      <c r="BV260" s="237">
        <v>140124</v>
      </c>
      <c r="BW260" s="237">
        <v>10996</v>
      </c>
      <c r="BX260" s="237">
        <v>42719</v>
      </c>
      <c r="BY260" s="237">
        <v>8977</v>
      </c>
      <c r="BZ260" s="237">
        <v>68175</v>
      </c>
      <c r="CA260" s="237">
        <v>41491</v>
      </c>
      <c r="CB260" s="237">
        <v>182</v>
      </c>
      <c r="CC260" s="237">
        <v>8364</v>
      </c>
      <c r="CD260" s="237">
        <v>18138</v>
      </c>
      <c r="CE260" s="237">
        <v>168076</v>
      </c>
      <c r="CF260" s="237">
        <v>66979</v>
      </c>
      <c r="CG260" s="237">
        <v>13375</v>
      </c>
      <c r="CH260" s="237">
        <v>87722</v>
      </c>
      <c r="CI260" s="237">
        <v>72948</v>
      </c>
      <c r="CJ260" s="237">
        <v>14948</v>
      </c>
      <c r="CK260" s="237">
        <v>526</v>
      </c>
      <c r="CL260" s="237">
        <v>4514</v>
      </c>
      <c r="CM260" s="237">
        <v>689</v>
      </c>
      <c r="CN260" s="237">
        <v>58000</v>
      </c>
      <c r="CO260" s="237">
        <v>0</v>
      </c>
      <c r="CP260" s="237">
        <v>38243</v>
      </c>
      <c r="CQ260" s="237">
        <v>1261600</v>
      </c>
      <c r="CR260" s="237">
        <v>724198</v>
      </c>
      <c r="CS260" s="237">
        <v>537402</v>
      </c>
      <c r="CT260" s="237">
        <v>1859581</v>
      </c>
      <c r="CU260" s="237">
        <v>62053</v>
      </c>
      <c r="CV260" s="237">
        <v>40845</v>
      </c>
      <c r="CW260" s="237">
        <v>21208</v>
      </c>
      <c r="CX260" s="237">
        <v>275580</v>
      </c>
      <c r="CY260" s="237">
        <v>59635</v>
      </c>
      <c r="CZ260" s="237">
        <v>54981</v>
      </c>
      <c r="DA260" s="237">
        <v>33318</v>
      </c>
      <c r="DB260" s="237">
        <v>84390</v>
      </c>
      <c r="DC260" s="237">
        <v>10796</v>
      </c>
      <c r="DD260" s="237">
        <v>11865</v>
      </c>
      <c r="DE260" s="237">
        <v>20514</v>
      </c>
      <c r="DF260" s="237">
        <v>0</v>
      </c>
      <c r="DG260" s="237">
        <v>152</v>
      </c>
      <c r="DH260" s="237">
        <v>81</v>
      </c>
      <c r="DI260" s="237">
        <v>1125884</v>
      </c>
      <c r="DJ260" s="237">
        <v>240634</v>
      </c>
      <c r="DK260" s="237">
        <v>48225</v>
      </c>
      <c r="DL260" s="237">
        <v>574228</v>
      </c>
      <c r="DM260" s="237">
        <v>142581</v>
      </c>
      <c r="DN260" s="237">
        <v>120216</v>
      </c>
      <c r="DO260" s="237">
        <v>0</v>
      </c>
      <c r="DP260" s="237">
        <v>223379</v>
      </c>
      <c r="DQ260" s="237">
        <v>30007</v>
      </c>
      <c r="DR260" s="237">
        <v>193372</v>
      </c>
      <c r="DS260" s="237">
        <v>97105</v>
      </c>
      <c r="DT260" s="237">
        <v>70368</v>
      </c>
      <c r="DU260" s="237">
        <v>2032</v>
      </c>
      <c r="DV260" s="237">
        <v>15456</v>
      </c>
      <c r="DW260" s="237">
        <v>9249</v>
      </c>
      <c r="DX260" s="237">
        <v>21954</v>
      </c>
      <c r="DY260" s="237">
        <v>465961</v>
      </c>
      <c r="DZ260" s="237">
        <v>83776</v>
      </c>
      <c r="EA260" s="237">
        <v>326583</v>
      </c>
      <c r="EB260" s="237">
        <v>9359</v>
      </c>
      <c r="EC260" s="237">
        <v>46243</v>
      </c>
      <c r="ED260" s="237">
        <v>256843</v>
      </c>
      <c r="EE260" s="237">
        <v>9270</v>
      </c>
      <c r="EF260" s="237">
        <v>158895</v>
      </c>
      <c r="EG260" s="237">
        <v>9656</v>
      </c>
      <c r="EH260" s="237">
        <v>68398</v>
      </c>
      <c r="EI260" s="237">
        <v>10624</v>
      </c>
      <c r="EJ260" s="237">
        <v>0</v>
      </c>
      <c r="EK260" s="237">
        <v>0</v>
      </c>
      <c r="EL260" s="104">
        <v>0</v>
      </c>
    </row>
    <row r="261" spans="1:142" s="224" customFormat="1">
      <c r="A261" s="235" t="s">
        <v>634</v>
      </c>
      <c r="B261" s="238" t="s">
        <v>635</v>
      </c>
      <c r="C261" s="245" t="s">
        <v>77</v>
      </c>
      <c r="D261" s="237">
        <v>0</v>
      </c>
      <c r="E261" s="237">
        <v>0</v>
      </c>
      <c r="F261" s="237">
        <v>0</v>
      </c>
      <c r="G261" s="237">
        <v>0</v>
      </c>
      <c r="H261" s="237">
        <v>0</v>
      </c>
      <c r="I261" s="237">
        <v>0</v>
      </c>
      <c r="J261" s="237">
        <v>0</v>
      </c>
      <c r="K261" s="237">
        <v>0</v>
      </c>
      <c r="L261" s="237">
        <v>0</v>
      </c>
      <c r="M261" s="237">
        <v>0</v>
      </c>
      <c r="N261" s="237">
        <v>0</v>
      </c>
      <c r="O261" s="237">
        <v>0</v>
      </c>
      <c r="P261" s="237">
        <v>0</v>
      </c>
      <c r="Q261" s="237">
        <v>0</v>
      </c>
      <c r="R261" s="237">
        <v>0</v>
      </c>
      <c r="S261" s="237">
        <v>0</v>
      </c>
      <c r="T261" s="237">
        <v>0</v>
      </c>
      <c r="U261" s="237">
        <v>0</v>
      </c>
      <c r="V261" s="237">
        <v>0</v>
      </c>
      <c r="W261" s="237">
        <v>0</v>
      </c>
      <c r="X261" s="237">
        <v>0</v>
      </c>
      <c r="Y261" s="237">
        <v>0</v>
      </c>
      <c r="Z261" s="237">
        <v>0</v>
      </c>
      <c r="AA261" s="237">
        <v>0</v>
      </c>
      <c r="AB261" s="237">
        <v>0</v>
      </c>
      <c r="AC261" s="237">
        <v>0</v>
      </c>
      <c r="AD261" s="237">
        <v>0</v>
      </c>
      <c r="AE261" s="237">
        <v>0</v>
      </c>
      <c r="AF261" s="237">
        <v>0</v>
      </c>
      <c r="AG261" s="237">
        <v>0</v>
      </c>
      <c r="AH261" s="237">
        <v>0</v>
      </c>
      <c r="AI261" s="237">
        <v>0</v>
      </c>
      <c r="AJ261" s="237">
        <v>0</v>
      </c>
      <c r="AK261" s="237">
        <v>0</v>
      </c>
      <c r="AL261" s="237">
        <v>0</v>
      </c>
      <c r="AM261" s="237">
        <v>0</v>
      </c>
      <c r="AN261" s="237">
        <v>0</v>
      </c>
      <c r="AO261" s="237">
        <v>0</v>
      </c>
      <c r="AP261" s="237">
        <v>0</v>
      </c>
      <c r="AQ261" s="237">
        <v>0</v>
      </c>
      <c r="AR261" s="237">
        <v>0</v>
      </c>
      <c r="AS261" s="237">
        <v>0</v>
      </c>
      <c r="AT261" s="237">
        <v>0</v>
      </c>
      <c r="AU261" s="237">
        <v>0</v>
      </c>
      <c r="AV261" s="237">
        <v>0</v>
      </c>
      <c r="AW261" s="237">
        <v>0</v>
      </c>
      <c r="AX261" s="237">
        <v>0</v>
      </c>
      <c r="AY261" s="237">
        <v>0</v>
      </c>
      <c r="AZ261" s="237">
        <v>0</v>
      </c>
      <c r="BA261" s="237">
        <v>0</v>
      </c>
      <c r="BB261" s="237">
        <v>0</v>
      </c>
      <c r="BC261" s="237">
        <v>0</v>
      </c>
      <c r="BD261" s="237">
        <v>0</v>
      </c>
      <c r="BE261" s="237">
        <v>0</v>
      </c>
      <c r="BF261" s="237">
        <v>0</v>
      </c>
      <c r="BG261" s="237">
        <v>0</v>
      </c>
      <c r="BH261" s="237">
        <v>0</v>
      </c>
      <c r="BI261" s="237">
        <v>0</v>
      </c>
      <c r="BJ261" s="237">
        <v>0</v>
      </c>
      <c r="BK261" s="237">
        <v>0</v>
      </c>
      <c r="BL261" s="237">
        <v>0</v>
      </c>
      <c r="BM261" s="237">
        <v>0</v>
      </c>
      <c r="BN261" s="237">
        <v>0</v>
      </c>
      <c r="BO261" s="237">
        <v>0</v>
      </c>
      <c r="BP261" s="237">
        <v>0</v>
      </c>
      <c r="BQ261" s="237">
        <v>0</v>
      </c>
      <c r="BR261" s="237">
        <v>0</v>
      </c>
      <c r="BS261" s="237">
        <v>0</v>
      </c>
      <c r="BT261" s="237">
        <v>0</v>
      </c>
      <c r="BU261" s="237">
        <v>0</v>
      </c>
      <c r="BV261" s="237">
        <v>0</v>
      </c>
      <c r="BW261" s="237">
        <v>0</v>
      </c>
      <c r="BX261" s="237">
        <v>0</v>
      </c>
      <c r="BY261" s="237">
        <v>0</v>
      </c>
      <c r="BZ261" s="237">
        <v>0</v>
      </c>
      <c r="CA261" s="237">
        <v>0</v>
      </c>
      <c r="CB261" s="237">
        <v>0</v>
      </c>
      <c r="CC261" s="237">
        <v>0</v>
      </c>
      <c r="CD261" s="237">
        <v>0</v>
      </c>
      <c r="CE261" s="237">
        <v>0</v>
      </c>
      <c r="CF261" s="237">
        <v>0</v>
      </c>
      <c r="CG261" s="237">
        <v>0</v>
      </c>
      <c r="CH261" s="237">
        <v>0</v>
      </c>
      <c r="CI261" s="237">
        <v>0</v>
      </c>
      <c r="CJ261" s="237">
        <v>0</v>
      </c>
      <c r="CK261" s="237">
        <v>0</v>
      </c>
      <c r="CL261" s="237">
        <v>0</v>
      </c>
      <c r="CM261" s="237">
        <v>0</v>
      </c>
      <c r="CN261" s="237">
        <v>0</v>
      </c>
      <c r="CO261" s="237">
        <v>0</v>
      </c>
      <c r="CP261" s="237">
        <v>0</v>
      </c>
      <c r="CQ261" s="237">
        <v>0</v>
      </c>
      <c r="CR261" s="237">
        <v>0</v>
      </c>
      <c r="CS261" s="237">
        <v>0</v>
      </c>
      <c r="CT261" s="237">
        <v>0</v>
      </c>
      <c r="CU261" s="237">
        <v>0</v>
      </c>
      <c r="CV261" s="237">
        <v>0</v>
      </c>
      <c r="CW261" s="237">
        <v>0</v>
      </c>
      <c r="CX261" s="237">
        <v>0</v>
      </c>
      <c r="CY261" s="237">
        <v>0</v>
      </c>
      <c r="CZ261" s="237">
        <v>0</v>
      </c>
      <c r="DA261" s="237">
        <v>0</v>
      </c>
      <c r="DB261" s="237">
        <v>0</v>
      </c>
      <c r="DC261" s="237">
        <v>0</v>
      </c>
      <c r="DD261" s="237">
        <v>0</v>
      </c>
      <c r="DE261" s="237">
        <v>0</v>
      </c>
      <c r="DF261" s="237">
        <v>0</v>
      </c>
      <c r="DG261" s="237">
        <v>0</v>
      </c>
      <c r="DH261" s="237">
        <v>0</v>
      </c>
      <c r="DI261" s="237">
        <v>0</v>
      </c>
      <c r="DJ261" s="237">
        <v>0</v>
      </c>
      <c r="DK261" s="237">
        <v>0</v>
      </c>
      <c r="DL261" s="237">
        <v>0</v>
      </c>
      <c r="DM261" s="237">
        <v>0</v>
      </c>
      <c r="DN261" s="237">
        <v>0</v>
      </c>
      <c r="DO261" s="237">
        <v>0</v>
      </c>
      <c r="DP261" s="237">
        <v>0</v>
      </c>
      <c r="DQ261" s="237">
        <v>0</v>
      </c>
      <c r="DR261" s="237">
        <v>0</v>
      </c>
      <c r="DS261" s="237">
        <v>0</v>
      </c>
      <c r="DT261" s="237">
        <v>0</v>
      </c>
      <c r="DU261" s="237">
        <v>0</v>
      </c>
      <c r="DV261" s="237">
        <v>0</v>
      </c>
      <c r="DW261" s="237">
        <v>0</v>
      </c>
      <c r="DX261" s="237">
        <v>0</v>
      </c>
      <c r="DY261" s="237">
        <v>59744</v>
      </c>
      <c r="DZ261" s="237">
        <v>59744</v>
      </c>
      <c r="EA261" s="237">
        <v>0</v>
      </c>
      <c r="EB261" s="237">
        <v>0</v>
      </c>
      <c r="EC261" s="237">
        <v>0</v>
      </c>
      <c r="ED261" s="237">
        <v>0</v>
      </c>
      <c r="EE261" s="237">
        <v>0</v>
      </c>
      <c r="EF261" s="237">
        <v>0</v>
      </c>
      <c r="EG261" s="237">
        <v>0</v>
      </c>
      <c r="EH261" s="237">
        <v>0</v>
      </c>
      <c r="EI261" s="237">
        <v>0</v>
      </c>
      <c r="EJ261" s="237">
        <v>0</v>
      </c>
      <c r="EK261" s="237">
        <v>0</v>
      </c>
      <c r="EL261" s="104">
        <v>0</v>
      </c>
    </row>
    <row r="262" spans="1:142" s="224" customFormat="1">
      <c r="A262" s="235" t="s">
        <v>636</v>
      </c>
      <c r="B262" s="238" t="s">
        <v>637</v>
      </c>
      <c r="C262" s="245" t="s">
        <v>79</v>
      </c>
      <c r="D262" s="237">
        <v>0</v>
      </c>
      <c r="E262" s="237">
        <v>0</v>
      </c>
      <c r="F262" s="237">
        <v>0</v>
      </c>
      <c r="G262" s="237">
        <v>0</v>
      </c>
      <c r="H262" s="237">
        <v>0</v>
      </c>
      <c r="I262" s="237">
        <v>0</v>
      </c>
      <c r="J262" s="237">
        <v>0</v>
      </c>
      <c r="K262" s="237">
        <v>0</v>
      </c>
      <c r="L262" s="237">
        <v>0</v>
      </c>
      <c r="M262" s="237">
        <v>0</v>
      </c>
      <c r="N262" s="237">
        <v>0</v>
      </c>
      <c r="O262" s="237">
        <v>0</v>
      </c>
      <c r="P262" s="237">
        <v>0</v>
      </c>
      <c r="Q262" s="237">
        <v>0</v>
      </c>
      <c r="R262" s="237">
        <v>0</v>
      </c>
      <c r="S262" s="237">
        <v>0</v>
      </c>
      <c r="T262" s="237">
        <v>0</v>
      </c>
      <c r="U262" s="237">
        <v>0</v>
      </c>
      <c r="V262" s="237">
        <v>0</v>
      </c>
      <c r="W262" s="237">
        <v>0</v>
      </c>
      <c r="X262" s="237">
        <v>0</v>
      </c>
      <c r="Y262" s="237">
        <v>0</v>
      </c>
      <c r="Z262" s="237">
        <v>0</v>
      </c>
      <c r="AA262" s="237">
        <v>0</v>
      </c>
      <c r="AB262" s="237">
        <v>0</v>
      </c>
      <c r="AC262" s="237">
        <v>0</v>
      </c>
      <c r="AD262" s="237">
        <v>0</v>
      </c>
      <c r="AE262" s="237">
        <v>0</v>
      </c>
      <c r="AF262" s="237">
        <v>0</v>
      </c>
      <c r="AG262" s="237">
        <v>0</v>
      </c>
      <c r="AH262" s="237">
        <v>0</v>
      </c>
      <c r="AI262" s="237">
        <v>0</v>
      </c>
      <c r="AJ262" s="237">
        <v>0</v>
      </c>
      <c r="AK262" s="237">
        <v>0</v>
      </c>
      <c r="AL262" s="237">
        <v>0</v>
      </c>
      <c r="AM262" s="237">
        <v>0</v>
      </c>
      <c r="AN262" s="237">
        <v>0</v>
      </c>
      <c r="AO262" s="237">
        <v>0</v>
      </c>
      <c r="AP262" s="237">
        <v>0</v>
      </c>
      <c r="AQ262" s="237">
        <v>0</v>
      </c>
      <c r="AR262" s="237">
        <v>0</v>
      </c>
      <c r="AS262" s="237">
        <v>0</v>
      </c>
      <c r="AT262" s="237">
        <v>0</v>
      </c>
      <c r="AU262" s="237">
        <v>0</v>
      </c>
      <c r="AV262" s="237">
        <v>0</v>
      </c>
      <c r="AW262" s="237">
        <v>0</v>
      </c>
      <c r="AX262" s="237">
        <v>0</v>
      </c>
      <c r="AY262" s="237">
        <v>0</v>
      </c>
      <c r="AZ262" s="237">
        <v>0</v>
      </c>
      <c r="BA262" s="237">
        <v>0</v>
      </c>
      <c r="BB262" s="237">
        <v>0</v>
      </c>
      <c r="BC262" s="237">
        <v>0</v>
      </c>
      <c r="BD262" s="237">
        <v>0</v>
      </c>
      <c r="BE262" s="237">
        <v>0</v>
      </c>
      <c r="BF262" s="237">
        <v>0</v>
      </c>
      <c r="BG262" s="237">
        <v>0</v>
      </c>
      <c r="BH262" s="237">
        <v>0</v>
      </c>
      <c r="BI262" s="237">
        <v>0</v>
      </c>
      <c r="BJ262" s="237">
        <v>0</v>
      </c>
      <c r="BK262" s="237">
        <v>0</v>
      </c>
      <c r="BL262" s="237">
        <v>0</v>
      </c>
      <c r="BM262" s="237">
        <v>0</v>
      </c>
      <c r="BN262" s="237">
        <v>0</v>
      </c>
      <c r="BO262" s="237">
        <v>0</v>
      </c>
      <c r="BP262" s="237">
        <v>0</v>
      </c>
      <c r="BQ262" s="237">
        <v>0</v>
      </c>
      <c r="BR262" s="237">
        <v>0</v>
      </c>
      <c r="BS262" s="237">
        <v>0</v>
      </c>
      <c r="BT262" s="237">
        <v>0</v>
      </c>
      <c r="BU262" s="237">
        <v>0</v>
      </c>
      <c r="BV262" s="237">
        <v>0</v>
      </c>
      <c r="BW262" s="237">
        <v>0</v>
      </c>
      <c r="BX262" s="237">
        <v>0</v>
      </c>
      <c r="BY262" s="237">
        <v>0</v>
      </c>
      <c r="BZ262" s="237">
        <v>0</v>
      </c>
      <c r="CA262" s="237">
        <v>0</v>
      </c>
      <c r="CB262" s="237">
        <v>0</v>
      </c>
      <c r="CC262" s="237">
        <v>0</v>
      </c>
      <c r="CD262" s="237">
        <v>0</v>
      </c>
      <c r="CE262" s="237">
        <v>0</v>
      </c>
      <c r="CF262" s="237">
        <v>0</v>
      </c>
      <c r="CG262" s="237">
        <v>0</v>
      </c>
      <c r="CH262" s="237">
        <v>0</v>
      </c>
      <c r="CI262" s="237">
        <v>0</v>
      </c>
      <c r="CJ262" s="237">
        <v>0</v>
      </c>
      <c r="CK262" s="237">
        <v>0</v>
      </c>
      <c r="CL262" s="237">
        <v>0</v>
      </c>
      <c r="CM262" s="237">
        <v>0</v>
      </c>
      <c r="CN262" s="237">
        <v>0</v>
      </c>
      <c r="CO262" s="237">
        <v>0</v>
      </c>
      <c r="CP262" s="237">
        <v>0</v>
      </c>
      <c r="CQ262" s="237">
        <v>0</v>
      </c>
      <c r="CR262" s="237">
        <v>0</v>
      </c>
      <c r="CS262" s="237">
        <v>0</v>
      </c>
      <c r="CT262" s="237">
        <v>0</v>
      </c>
      <c r="CU262" s="237">
        <v>0</v>
      </c>
      <c r="CV262" s="237">
        <v>0</v>
      </c>
      <c r="CW262" s="237">
        <v>0</v>
      </c>
      <c r="CX262" s="237">
        <v>0</v>
      </c>
      <c r="CY262" s="237">
        <v>0</v>
      </c>
      <c r="CZ262" s="237">
        <v>0</v>
      </c>
      <c r="DA262" s="237">
        <v>0</v>
      </c>
      <c r="DB262" s="237">
        <v>0</v>
      </c>
      <c r="DC262" s="237">
        <v>0</v>
      </c>
      <c r="DD262" s="237">
        <v>0</v>
      </c>
      <c r="DE262" s="237">
        <v>0</v>
      </c>
      <c r="DF262" s="237">
        <v>0</v>
      </c>
      <c r="DG262" s="237">
        <v>0</v>
      </c>
      <c r="DH262" s="237">
        <v>0</v>
      </c>
      <c r="DI262" s="237">
        <v>0</v>
      </c>
      <c r="DJ262" s="237">
        <v>0</v>
      </c>
      <c r="DK262" s="237">
        <v>0</v>
      </c>
      <c r="DL262" s="237">
        <v>0</v>
      </c>
      <c r="DM262" s="237">
        <v>0</v>
      </c>
      <c r="DN262" s="237">
        <v>0</v>
      </c>
      <c r="DO262" s="237">
        <v>0</v>
      </c>
      <c r="DP262" s="237">
        <v>0</v>
      </c>
      <c r="DQ262" s="237">
        <v>0</v>
      </c>
      <c r="DR262" s="237">
        <v>0</v>
      </c>
      <c r="DS262" s="237">
        <v>0</v>
      </c>
      <c r="DT262" s="237">
        <v>0</v>
      </c>
      <c r="DU262" s="237">
        <v>0</v>
      </c>
      <c r="DV262" s="237">
        <v>0</v>
      </c>
      <c r="DW262" s="237">
        <v>0</v>
      </c>
      <c r="DX262" s="237">
        <v>0</v>
      </c>
      <c r="DY262" s="237">
        <v>0</v>
      </c>
      <c r="DZ262" s="237">
        <v>0</v>
      </c>
      <c r="EA262" s="237">
        <v>0</v>
      </c>
      <c r="EB262" s="237">
        <v>0</v>
      </c>
      <c r="EC262" s="237">
        <v>0</v>
      </c>
      <c r="ED262" s="237">
        <v>0</v>
      </c>
      <c r="EE262" s="237">
        <v>0</v>
      </c>
      <c r="EF262" s="237">
        <v>0</v>
      </c>
      <c r="EG262" s="237">
        <v>0</v>
      </c>
      <c r="EH262" s="237">
        <v>0</v>
      </c>
      <c r="EI262" s="237">
        <v>0</v>
      </c>
      <c r="EJ262" s="237">
        <v>0</v>
      </c>
      <c r="EK262" s="237">
        <v>0</v>
      </c>
      <c r="EL262" s="104">
        <v>0</v>
      </c>
    </row>
    <row r="263" spans="1:142" s="224" customFormat="1">
      <c r="A263" s="235" t="s">
        <v>638</v>
      </c>
      <c r="B263" s="238" t="s">
        <v>639</v>
      </c>
      <c r="C263" s="245" t="s">
        <v>79</v>
      </c>
      <c r="D263" s="237">
        <v>0</v>
      </c>
      <c r="E263" s="237">
        <v>0</v>
      </c>
      <c r="F263" s="237">
        <v>0</v>
      </c>
      <c r="G263" s="237">
        <v>0</v>
      </c>
      <c r="H263" s="237">
        <v>0</v>
      </c>
      <c r="I263" s="237">
        <v>0</v>
      </c>
      <c r="J263" s="237">
        <v>0</v>
      </c>
      <c r="K263" s="237">
        <v>0</v>
      </c>
      <c r="L263" s="237">
        <v>0</v>
      </c>
      <c r="M263" s="237">
        <v>0</v>
      </c>
      <c r="N263" s="237">
        <v>0</v>
      </c>
      <c r="O263" s="237">
        <v>0</v>
      </c>
      <c r="P263" s="237">
        <v>0</v>
      </c>
      <c r="Q263" s="237">
        <v>0</v>
      </c>
      <c r="R263" s="237">
        <v>0</v>
      </c>
      <c r="S263" s="237">
        <v>0</v>
      </c>
      <c r="T263" s="237">
        <v>0</v>
      </c>
      <c r="U263" s="237">
        <v>0</v>
      </c>
      <c r="V263" s="237">
        <v>0</v>
      </c>
      <c r="W263" s="237">
        <v>0</v>
      </c>
      <c r="X263" s="237">
        <v>0</v>
      </c>
      <c r="Y263" s="237">
        <v>0</v>
      </c>
      <c r="Z263" s="237">
        <v>0</v>
      </c>
      <c r="AA263" s="237">
        <v>0</v>
      </c>
      <c r="AB263" s="237">
        <v>0</v>
      </c>
      <c r="AC263" s="237">
        <v>0</v>
      </c>
      <c r="AD263" s="237">
        <v>0</v>
      </c>
      <c r="AE263" s="237">
        <v>0</v>
      </c>
      <c r="AF263" s="237">
        <v>0</v>
      </c>
      <c r="AG263" s="237">
        <v>0</v>
      </c>
      <c r="AH263" s="237">
        <v>0</v>
      </c>
      <c r="AI263" s="237">
        <v>0</v>
      </c>
      <c r="AJ263" s="237">
        <v>0</v>
      </c>
      <c r="AK263" s="237">
        <v>0</v>
      </c>
      <c r="AL263" s="237">
        <v>0</v>
      </c>
      <c r="AM263" s="237">
        <v>0</v>
      </c>
      <c r="AN263" s="237">
        <v>0</v>
      </c>
      <c r="AO263" s="237">
        <v>0</v>
      </c>
      <c r="AP263" s="237">
        <v>0</v>
      </c>
      <c r="AQ263" s="237">
        <v>0</v>
      </c>
      <c r="AR263" s="237">
        <v>0</v>
      </c>
      <c r="AS263" s="237">
        <v>0</v>
      </c>
      <c r="AT263" s="237">
        <v>0</v>
      </c>
      <c r="AU263" s="237">
        <v>0</v>
      </c>
      <c r="AV263" s="237">
        <v>0</v>
      </c>
      <c r="AW263" s="237">
        <v>0</v>
      </c>
      <c r="AX263" s="237">
        <v>0</v>
      </c>
      <c r="AY263" s="237">
        <v>0</v>
      </c>
      <c r="AZ263" s="237">
        <v>0</v>
      </c>
      <c r="BA263" s="237">
        <v>0</v>
      </c>
      <c r="BB263" s="237">
        <v>0</v>
      </c>
      <c r="BC263" s="237">
        <v>0</v>
      </c>
      <c r="BD263" s="237">
        <v>0</v>
      </c>
      <c r="BE263" s="237">
        <v>0</v>
      </c>
      <c r="BF263" s="237">
        <v>0</v>
      </c>
      <c r="BG263" s="237">
        <v>0</v>
      </c>
      <c r="BH263" s="237">
        <v>0</v>
      </c>
      <c r="BI263" s="237">
        <v>0</v>
      </c>
      <c r="BJ263" s="237">
        <v>0</v>
      </c>
      <c r="BK263" s="237">
        <v>0</v>
      </c>
      <c r="BL263" s="237">
        <v>0</v>
      </c>
      <c r="BM263" s="237">
        <v>0</v>
      </c>
      <c r="BN263" s="237">
        <v>0</v>
      </c>
      <c r="BO263" s="237">
        <v>0</v>
      </c>
      <c r="BP263" s="237">
        <v>0</v>
      </c>
      <c r="BQ263" s="237">
        <v>0</v>
      </c>
      <c r="BR263" s="237">
        <v>0</v>
      </c>
      <c r="BS263" s="237">
        <v>0</v>
      </c>
      <c r="BT263" s="237">
        <v>0</v>
      </c>
      <c r="BU263" s="237">
        <v>0</v>
      </c>
      <c r="BV263" s="237">
        <v>0</v>
      </c>
      <c r="BW263" s="237">
        <v>0</v>
      </c>
      <c r="BX263" s="237">
        <v>0</v>
      </c>
      <c r="BY263" s="237">
        <v>0</v>
      </c>
      <c r="BZ263" s="237">
        <v>0</v>
      </c>
      <c r="CA263" s="237">
        <v>0</v>
      </c>
      <c r="CB263" s="237">
        <v>0</v>
      </c>
      <c r="CC263" s="237">
        <v>0</v>
      </c>
      <c r="CD263" s="237">
        <v>0</v>
      </c>
      <c r="CE263" s="237">
        <v>0</v>
      </c>
      <c r="CF263" s="237">
        <v>0</v>
      </c>
      <c r="CG263" s="237">
        <v>0</v>
      </c>
      <c r="CH263" s="237">
        <v>0</v>
      </c>
      <c r="CI263" s="237">
        <v>0</v>
      </c>
      <c r="CJ263" s="237">
        <v>0</v>
      </c>
      <c r="CK263" s="237">
        <v>0</v>
      </c>
      <c r="CL263" s="237">
        <v>0</v>
      </c>
      <c r="CM263" s="237">
        <v>0</v>
      </c>
      <c r="CN263" s="237">
        <v>0</v>
      </c>
      <c r="CO263" s="237">
        <v>0</v>
      </c>
      <c r="CP263" s="237">
        <v>0</v>
      </c>
      <c r="CQ263" s="237">
        <v>0</v>
      </c>
      <c r="CR263" s="237">
        <v>0</v>
      </c>
      <c r="CS263" s="237">
        <v>0</v>
      </c>
      <c r="CT263" s="237">
        <v>0</v>
      </c>
      <c r="CU263" s="237">
        <v>0</v>
      </c>
      <c r="CV263" s="237">
        <v>0</v>
      </c>
      <c r="CW263" s="237">
        <v>0</v>
      </c>
      <c r="CX263" s="237">
        <v>0</v>
      </c>
      <c r="CY263" s="237">
        <v>0</v>
      </c>
      <c r="CZ263" s="237">
        <v>0</v>
      </c>
      <c r="DA263" s="237">
        <v>0</v>
      </c>
      <c r="DB263" s="237">
        <v>0</v>
      </c>
      <c r="DC263" s="237">
        <v>0</v>
      </c>
      <c r="DD263" s="237">
        <v>0</v>
      </c>
      <c r="DE263" s="237">
        <v>0</v>
      </c>
      <c r="DF263" s="237">
        <v>0</v>
      </c>
      <c r="DG263" s="237">
        <v>0</v>
      </c>
      <c r="DH263" s="237">
        <v>0</v>
      </c>
      <c r="DI263" s="237">
        <v>0</v>
      </c>
      <c r="DJ263" s="237">
        <v>0</v>
      </c>
      <c r="DK263" s="237">
        <v>0</v>
      </c>
      <c r="DL263" s="237">
        <v>0</v>
      </c>
      <c r="DM263" s="237">
        <v>0</v>
      </c>
      <c r="DN263" s="237">
        <v>0</v>
      </c>
      <c r="DO263" s="237">
        <v>0</v>
      </c>
      <c r="DP263" s="237">
        <v>0</v>
      </c>
      <c r="DQ263" s="237">
        <v>0</v>
      </c>
      <c r="DR263" s="237">
        <v>0</v>
      </c>
      <c r="DS263" s="237">
        <v>0</v>
      </c>
      <c r="DT263" s="237">
        <v>0</v>
      </c>
      <c r="DU263" s="237">
        <v>0</v>
      </c>
      <c r="DV263" s="237">
        <v>0</v>
      </c>
      <c r="DW263" s="237">
        <v>0</v>
      </c>
      <c r="DX263" s="237">
        <v>0</v>
      </c>
      <c r="DY263" s="237">
        <v>0</v>
      </c>
      <c r="DZ263" s="237">
        <v>0</v>
      </c>
      <c r="EA263" s="237">
        <v>0</v>
      </c>
      <c r="EB263" s="237">
        <v>0</v>
      </c>
      <c r="EC263" s="237">
        <v>0</v>
      </c>
      <c r="ED263" s="237">
        <v>0</v>
      </c>
      <c r="EE263" s="237">
        <v>0</v>
      </c>
      <c r="EF263" s="237">
        <v>0</v>
      </c>
      <c r="EG263" s="237">
        <v>0</v>
      </c>
      <c r="EH263" s="237">
        <v>0</v>
      </c>
      <c r="EI263" s="237">
        <v>0</v>
      </c>
      <c r="EJ263" s="237">
        <v>0</v>
      </c>
      <c r="EK263" s="237">
        <v>0</v>
      </c>
      <c r="EL263" s="104">
        <v>0</v>
      </c>
    </row>
    <row r="264" spans="1:142" s="224" customFormat="1">
      <c r="A264" s="235" t="s">
        <v>640</v>
      </c>
      <c r="B264" s="238" t="s">
        <v>641</v>
      </c>
      <c r="C264" s="245" t="s">
        <v>79</v>
      </c>
      <c r="D264" s="237">
        <v>0</v>
      </c>
      <c r="E264" s="237">
        <v>0</v>
      </c>
      <c r="F264" s="237">
        <v>0</v>
      </c>
      <c r="G264" s="237">
        <v>0</v>
      </c>
      <c r="H264" s="237">
        <v>0</v>
      </c>
      <c r="I264" s="237">
        <v>0</v>
      </c>
      <c r="J264" s="237">
        <v>0</v>
      </c>
      <c r="K264" s="237">
        <v>0</v>
      </c>
      <c r="L264" s="237">
        <v>0</v>
      </c>
      <c r="M264" s="237">
        <v>0</v>
      </c>
      <c r="N264" s="237">
        <v>0</v>
      </c>
      <c r="O264" s="237">
        <v>0</v>
      </c>
      <c r="P264" s="237">
        <v>0</v>
      </c>
      <c r="Q264" s="237">
        <v>0</v>
      </c>
      <c r="R264" s="237">
        <v>0</v>
      </c>
      <c r="S264" s="237">
        <v>0</v>
      </c>
      <c r="T264" s="237">
        <v>0</v>
      </c>
      <c r="U264" s="237">
        <v>0</v>
      </c>
      <c r="V264" s="237">
        <v>0</v>
      </c>
      <c r="W264" s="237">
        <v>0</v>
      </c>
      <c r="X264" s="237">
        <v>0</v>
      </c>
      <c r="Y264" s="237">
        <v>0</v>
      </c>
      <c r="Z264" s="237">
        <v>0</v>
      </c>
      <c r="AA264" s="237">
        <v>0</v>
      </c>
      <c r="AB264" s="237">
        <v>0</v>
      </c>
      <c r="AC264" s="237">
        <v>0</v>
      </c>
      <c r="AD264" s="237">
        <v>0</v>
      </c>
      <c r="AE264" s="237">
        <v>0</v>
      </c>
      <c r="AF264" s="237">
        <v>0</v>
      </c>
      <c r="AG264" s="237">
        <v>0</v>
      </c>
      <c r="AH264" s="237">
        <v>0</v>
      </c>
      <c r="AI264" s="237">
        <v>0</v>
      </c>
      <c r="AJ264" s="237">
        <v>0</v>
      </c>
      <c r="AK264" s="237">
        <v>0</v>
      </c>
      <c r="AL264" s="237">
        <v>0</v>
      </c>
      <c r="AM264" s="237">
        <v>0</v>
      </c>
      <c r="AN264" s="237">
        <v>0</v>
      </c>
      <c r="AO264" s="237">
        <v>0</v>
      </c>
      <c r="AP264" s="237">
        <v>0</v>
      </c>
      <c r="AQ264" s="237">
        <v>0</v>
      </c>
      <c r="AR264" s="237">
        <v>0</v>
      </c>
      <c r="AS264" s="237">
        <v>0</v>
      </c>
      <c r="AT264" s="237">
        <v>0</v>
      </c>
      <c r="AU264" s="237">
        <v>0</v>
      </c>
      <c r="AV264" s="237">
        <v>0</v>
      </c>
      <c r="AW264" s="237">
        <v>0</v>
      </c>
      <c r="AX264" s="237">
        <v>0</v>
      </c>
      <c r="AY264" s="237">
        <v>0</v>
      </c>
      <c r="AZ264" s="237">
        <v>0</v>
      </c>
      <c r="BA264" s="237">
        <v>0</v>
      </c>
      <c r="BB264" s="237">
        <v>0</v>
      </c>
      <c r="BC264" s="237">
        <v>0</v>
      </c>
      <c r="BD264" s="237">
        <v>0</v>
      </c>
      <c r="BE264" s="237">
        <v>0</v>
      </c>
      <c r="BF264" s="237">
        <v>0</v>
      </c>
      <c r="BG264" s="237">
        <v>0</v>
      </c>
      <c r="BH264" s="237">
        <v>0</v>
      </c>
      <c r="BI264" s="237">
        <v>0</v>
      </c>
      <c r="BJ264" s="237">
        <v>0</v>
      </c>
      <c r="BK264" s="237">
        <v>0</v>
      </c>
      <c r="BL264" s="237">
        <v>0</v>
      </c>
      <c r="BM264" s="237">
        <v>0</v>
      </c>
      <c r="BN264" s="237">
        <v>0</v>
      </c>
      <c r="BO264" s="237">
        <v>0</v>
      </c>
      <c r="BP264" s="237">
        <v>0</v>
      </c>
      <c r="BQ264" s="237">
        <v>0</v>
      </c>
      <c r="BR264" s="237">
        <v>0</v>
      </c>
      <c r="BS264" s="237">
        <v>0</v>
      </c>
      <c r="BT264" s="237">
        <v>0</v>
      </c>
      <c r="BU264" s="237">
        <v>0</v>
      </c>
      <c r="BV264" s="237">
        <v>0</v>
      </c>
      <c r="BW264" s="237">
        <v>0</v>
      </c>
      <c r="BX264" s="237">
        <v>0</v>
      </c>
      <c r="BY264" s="237">
        <v>0</v>
      </c>
      <c r="BZ264" s="237">
        <v>0</v>
      </c>
      <c r="CA264" s="237">
        <v>0</v>
      </c>
      <c r="CB264" s="237">
        <v>0</v>
      </c>
      <c r="CC264" s="237">
        <v>0</v>
      </c>
      <c r="CD264" s="237">
        <v>0</v>
      </c>
      <c r="CE264" s="237">
        <v>0</v>
      </c>
      <c r="CF264" s="237">
        <v>0</v>
      </c>
      <c r="CG264" s="237">
        <v>0</v>
      </c>
      <c r="CH264" s="237">
        <v>0</v>
      </c>
      <c r="CI264" s="237">
        <v>0</v>
      </c>
      <c r="CJ264" s="237">
        <v>0</v>
      </c>
      <c r="CK264" s="237">
        <v>0</v>
      </c>
      <c r="CL264" s="237">
        <v>0</v>
      </c>
      <c r="CM264" s="237">
        <v>0</v>
      </c>
      <c r="CN264" s="237">
        <v>0</v>
      </c>
      <c r="CO264" s="237">
        <v>0</v>
      </c>
      <c r="CP264" s="237">
        <v>0</v>
      </c>
      <c r="CQ264" s="237">
        <v>0</v>
      </c>
      <c r="CR264" s="237">
        <v>0</v>
      </c>
      <c r="CS264" s="237">
        <v>0</v>
      </c>
      <c r="CT264" s="237">
        <v>0</v>
      </c>
      <c r="CU264" s="237">
        <v>0</v>
      </c>
      <c r="CV264" s="237">
        <v>0</v>
      </c>
      <c r="CW264" s="237">
        <v>0</v>
      </c>
      <c r="CX264" s="237">
        <v>0</v>
      </c>
      <c r="CY264" s="237">
        <v>0</v>
      </c>
      <c r="CZ264" s="237">
        <v>0</v>
      </c>
      <c r="DA264" s="237">
        <v>0</v>
      </c>
      <c r="DB264" s="237">
        <v>0</v>
      </c>
      <c r="DC264" s="237">
        <v>0</v>
      </c>
      <c r="DD264" s="237">
        <v>0</v>
      </c>
      <c r="DE264" s="237">
        <v>0</v>
      </c>
      <c r="DF264" s="237">
        <v>0</v>
      </c>
      <c r="DG264" s="237">
        <v>0</v>
      </c>
      <c r="DH264" s="237">
        <v>0</v>
      </c>
      <c r="DI264" s="237">
        <v>0</v>
      </c>
      <c r="DJ264" s="237">
        <v>0</v>
      </c>
      <c r="DK264" s="237">
        <v>0</v>
      </c>
      <c r="DL264" s="237">
        <v>0</v>
      </c>
      <c r="DM264" s="237">
        <v>0</v>
      </c>
      <c r="DN264" s="237">
        <v>0</v>
      </c>
      <c r="DO264" s="237">
        <v>0</v>
      </c>
      <c r="DP264" s="237">
        <v>643535</v>
      </c>
      <c r="DQ264" s="237">
        <v>520457</v>
      </c>
      <c r="DR264" s="237">
        <v>123078</v>
      </c>
      <c r="DS264" s="237">
        <v>0</v>
      </c>
      <c r="DT264" s="237">
        <v>0</v>
      </c>
      <c r="DU264" s="237">
        <v>0</v>
      </c>
      <c r="DV264" s="237">
        <v>0</v>
      </c>
      <c r="DW264" s="237">
        <v>0</v>
      </c>
      <c r="DX264" s="237">
        <v>0</v>
      </c>
      <c r="DY264" s="237">
        <v>0</v>
      </c>
      <c r="DZ264" s="237">
        <v>0</v>
      </c>
      <c r="EA264" s="237">
        <v>0</v>
      </c>
      <c r="EB264" s="237">
        <v>0</v>
      </c>
      <c r="EC264" s="237">
        <v>0</v>
      </c>
      <c r="ED264" s="237">
        <v>0</v>
      </c>
      <c r="EE264" s="237">
        <v>0</v>
      </c>
      <c r="EF264" s="237">
        <v>0</v>
      </c>
      <c r="EG264" s="237">
        <v>0</v>
      </c>
      <c r="EH264" s="237">
        <v>0</v>
      </c>
      <c r="EI264" s="237">
        <v>0</v>
      </c>
      <c r="EJ264" s="237">
        <v>0</v>
      </c>
      <c r="EK264" s="237">
        <v>0</v>
      </c>
      <c r="EL264" s="104">
        <v>0</v>
      </c>
    </row>
    <row r="265" spans="1:142" s="224" customFormat="1">
      <c r="A265" s="235" t="s">
        <v>642</v>
      </c>
      <c r="B265" s="238" t="s">
        <v>643</v>
      </c>
      <c r="C265" s="245" t="s">
        <v>79</v>
      </c>
      <c r="D265" s="237">
        <v>0</v>
      </c>
      <c r="E265" s="237">
        <v>0</v>
      </c>
      <c r="F265" s="237">
        <v>0</v>
      </c>
      <c r="G265" s="237">
        <v>0</v>
      </c>
      <c r="H265" s="237">
        <v>0</v>
      </c>
      <c r="I265" s="237">
        <v>0</v>
      </c>
      <c r="J265" s="237">
        <v>0</v>
      </c>
      <c r="K265" s="237">
        <v>0</v>
      </c>
      <c r="L265" s="237">
        <v>0</v>
      </c>
      <c r="M265" s="237">
        <v>0</v>
      </c>
      <c r="N265" s="237">
        <v>0</v>
      </c>
      <c r="O265" s="237">
        <v>0</v>
      </c>
      <c r="P265" s="237">
        <v>0</v>
      </c>
      <c r="Q265" s="237">
        <v>0</v>
      </c>
      <c r="R265" s="237">
        <v>0</v>
      </c>
      <c r="S265" s="237">
        <v>0</v>
      </c>
      <c r="T265" s="237">
        <v>0</v>
      </c>
      <c r="U265" s="237">
        <v>0</v>
      </c>
      <c r="V265" s="237">
        <v>0</v>
      </c>
      <c r="W265" s="237">
        <v>0</v>
      </c>
      <c r="X265" s="237">
        <v>0</v>
      </c>
      <c r="Y265" s="237">
        <v>0</v>
      </c>
      <c r="Z265" s="237">
        <v>0</v>
      </c>
      <c r="AA265" s="237">
        <v>0</v>
      </c>
      <c r="AB265" s="237">
        <v>0</v>
      </c>
      <c r="AC265" s="237">
        <v>0</v>
      </c>
      <c r="AD265" s="237">
        <v>0</v>
      </c>
      <c r="AE265" s="237">
        <v>0</v>
      </c>
      <c r="AF265" s="237">
        <v>0</v>
      </c>
      <c r="AG265" s="237">
        <v>0</v>
      </c>
      <c r="AH265" s="237">
        <v>0</v>
      </c>
      <c r="AI265" s="237">
        <v>0</v>
      </c>
      <c r="AJ265" s="237">
        <v>0</v>
      </c>
      <c r="AK265" s="237">
        <v>0</v>
      </c>
      <c r="AL265" s="237">
        <v>0</v>
      </c>
      <c r="AM265" s="237">
        <v>0</v>
      </c>
      <c r="AN265" s="237">
        <v>0</v>
      </c>
      <c r="AO265" s="237">
        <v>0</v>
      </c>
      <c r="AP265" s="237">
        <v>0</v>
      </c>
      <c r="AQ265" s="237">
        <v>0</v>
      </c>
      <c r="AR265" s="237">
        <v>0</v>
      </c>
      <c r="AS265" s="237">
        <v>0</v>
      </c>
      <c r="AT265" s="237">
        <v>0</v>
      </c>
      <c r="AU265" s="237">
        <v>0</v>
      </c>
      <c r="AV265" s="237">
        <v>0</v>
      </c>
      <c r="AW265" s="237">
        <v>0</v>
      </c>
      <c r="AX265" s="237">
        <v>0</v>
      </c>
      <c r="AY265" s="237">
        <v>0</v>
      </c>
      <c r="AZ265" s="237">
        <v>0</v>
      </c>
      <c r="BA265" s="237">
        <v>0</v>
      </c>
      <c r="BB265" s="237">
        <v>0</v>
      </c>
      <c r="BC265" s="237">
        <v>0</v>
      </c>
      <c r="BD265" s="237">
        <v>0</v>
      </c>
      <c r="BE265" s="237">
        <v>0</v>
      </c>
      <c r="BF265" s="237">
        <v>0</v>
      </c>
      <c r="BG265" s="237">
        <v>0</v>
      </c>
      <c r="BH265" s="237">
        <v>0</v>
      </c>
      <c r="BI265" s="237">
        <v>0</v>
      </c>
      <c r="BJ265" s="237">
        <v>0</v>
      </c>
      <c r="BK265" s="237">
        <v>0</v>
      </c>
      <c r="BL265" s="237">
        <v>0</v>
      </c>
      <c r="BM265" s="237">
        <v>0</v>
      </c>
      <c r="BN265" s="237">
        <v>0</v>
      </c>
      <c r="BO265" s="237">
        <v>0</v>
      </c>
      <c r="BP265" s="237">
        <v>0</v>
      </c>
      <c r="BQ265" s="237">
        <v>0</v>
      </c>
      <c r="BR265" s="237">
        <v>0</v>
      </c>
      <c r="BS265" s="237">
        <v>0</v>
      </c>
      <c r="BT265" s="237">
        <v>0</v>
      </c>
      <c r="BU265" s="237">
        <v>0</v>
      </c>
      <c r="BV265" s="237">
        <v>0</v>
      </c>
      <c r="BW265" s="237">
        <v>0</v>
      </c>
      <c r="BX265" s="237">
        <v>0</v>
      </c>
      <c r="BY265" s="237">
        <v>0</v>
      </c>
      <c r="BZ265" s="237">
        <v>0</v>
      </c>
      <c r="CA265" s="237">
        <v>0</v>
      </c>
      <c r="CB265" s="237">
        <v>0</v>
      </c>
      <c r="CC265" s="237">
        <v>0</v>
      </c>
      <c r="CD265" s="237">
        <v>0</v>
      </c>
      <c r="CE265" s="237">
        <v>0</v>
      </c>
      <c r="CF265" s="237">
        <v>0</v>
      </c>
      <c r="CG265" s="237">
        <v>0</v>
      </c>
      <c r="CH265" s="237">
        <v>0</v>
      </c>
      <c r="CI265" s="237">
        <v>0</v>
      </c>
      <c r="CJ265" s="237">
        <v>0</v>
      </c>
      <c r="CK265" s="237">
        <v>0</v>
      </c>
      <c r="CL265" s="237">
        <v>0</v>
      </c>
      <c r="CM265" s="237">
        <v>0</v>
      </c>
      <c r="CN265" s="237">
        <v>0</v>
      </c>
      <c r="CO265" s="237">
        <v>0</v>
      </c>
      <c r="CP265" s="237">
        <v>0</v>
      </c>
      <c r="CQ265" s="237">
        <v>0</v>
      </c>
      <c r="CR265" s="237">
        <v>0</v>
      </c>
      <c r="CS265" s="237">
        <v>0</v>
      </c>
      <c r="CT265" s="237">
        <v>0</v>
      </c>
      <c r="CU265" s="237">
        <v>0</v>
      </c>
      <c r="CV265" s="237">
        <v>0</v>
      </c>
      <c r="CW265" s="237">
        <v>0</v>
      </c>
      <c r="CX265" s="237">
        <v>0</v>
      </c>
      <c r="CY265" s="237">
        <v>0</v>
      </c>
      <c r="CZ265" s="237">
        <v>0</v>
      </c>
      <c r="DA265" s="237">
        <v>0</v>
      </c>
      <c r="DB265" s="237">
        <v>0</v>
      </c>
      <c r="DC265" s="237">
        <v>0</v>
      </c>
      <c r="DD265" s="237">
        <v>0</v>
      </c>
      <c r="DE265" s="237">
        <v>0</v>
      </c>
      <c r="DF265" s="237">
        <v>0</v>
      </c>
      <c r="DG265" s="237">
        <v>0</v>
      </c>
      <c r="DH265" s="237">
        <v>0</v>
      </c>
      <c r="DI265" s="237">
        <v>0</v>
      </c>
      <c r="DJ265" s="237">
        <v>0</v>
      </c>
      <c r="DK265" s="237">
        <v>0</v>
      </c>
      <c r="DL265" s="237">
        <v>0</v>
      </c>
      <c r="DM265" s="237">
        <v>0</v>
      </c>
      <c r="DN265" s="237">
        <v>0</v>
      </c>
      <c r="DO265" s="237">
        <v>0</v>
      </c>
      <c r="DP265" s="237">
        <v>386000</v>
      </c>
      <c r="DQ265" s="237">
        <v>312177</v>
      </c>
      <c r="DR265" s="237">
        <v>73823</v>
      </c>
      <c r="DS265" s="237">
        <v>0</v>
      </c>
      <c r="DT265" s="237">
        <v>0</v>
      </c>
      <c r="DU265" s="237">
        <v>0</v>
      </c>
      <c r="DV265" s="237">
        <v>0</v>
      </c>
      <c r="DW265" s="237">
        <v>0</v>
      </c>
      <c r="DX265" s="237">
        <v>0</v>
      </c>
      <c r="DY265" s="237">
        <v>0</v>
      </c>
      <c r="DZ265" s="237">
        <v>0</v>
      </c>
      <c r="EA265" s="237">
        <v>0</v>
      </c>
      <c r="EB265" s="237">
        <v>0</v>
      </c>
      <c r="EC265" s="237">
        <v>0</v>
      </c>
      <c r="ED265" s="237">
        <v>0</v>
      </c>
      <c r="EE265" s="237">
        <v>0</v>
      </c>
      <c r="EF265" s="237">
        <v>0</v>
      </c>
      <c r="EG265" s="237">
        <v>0</v>
      </c>
      <c r="EH265" s="237">
        <v>0</v>
      </c>
      <c r="EI265" s="237">
        <v>0</v>
      </c>
      <c r="EJ265" s="237">
        <v>0</v>
      </c>
      <c r="EK265" s="237">
        <v>0</v>
      </c>
      <c r="EL265" s="104">
        <v>0</v>
      </c>
    </row>
    <row r="266" spans="1:142" s="224" customFormat="1">
      <c r="A266" s="235" t="s">
        <v>644</v>
      </c>
      <c r="B266" s="238" t="s">
        <v>645</v>
      </c>
      <c r="C266" s="245" t="s">
        <v>79</v>
      </c>
      <c r="D266" s="237">
        <v>899</v>
      </c>
      <c r="E266" s="237">
        <v>873</v>
      </c>
      <c r="F266" s="237">
        <v>0</v>
      </c>
      <c r="G266" s="237">
        <v>0</v>
      </c>
      <c r="H266" s="237">
        <v>0</v>
      </c>
      <c r="I266" s="237">
        <v>26</v>
      </c>
      <c r="J266" s="237">
        <v>357</v>
      </c>
      <c r="K266" s="237">
        <v>357</v>
      </c>
      <c r="L266" s="237">
        <v>0</v>
      </c>
      <c r="M266" s="237">
        <v>12427</v>
      </c>
      <c r="N266" s="237">
        <v>9053</v>
      </c>
      <c r="O266" s="237">
        <v>226</v>
      </c>
      <c r="P266" s="237">
        <v>4</v>
      </c>
      <c r="Q266" s="237">
        <v>3144</v>
      </c>
      <c r="R266" s="237">
        <v>2735</v>
      </c>
      <c r="S266" s="237">
        <v>1326</v>
      </c>
      <c r="T266" s="237">
        <v>1409</v>
      </c>
      <c r="U266" s="237">
        <v>5891</v>
      </c>
      <c r="V266" s="237">
        <v>30</v>
      </c>
      <c r="W266" s="237">
        <v>924</v>
      </c>
      <c r="X266" s="237">
        <v>4746</v>
      </c>
      <c r="Y266" s="237">
        <v>191</v>
      </c>
      <c r="Z266" s="237">
        <v>153020</v>
      </c>
      <c r="AA266" s="237">
        <v>1035</v>
      </c>
      <c r="AB266" s="237">
        <v>4728</v>
      </c>
      <c r="AC266" s="237">
        <v>2187</v>
      </c>
      <c r="AD266" s="237">
        <v>4557</v>
      </c>
      <c r="AE266" s="237">
        <v>3029</v>
      </c>
      <c r="AF266" s="237">
        <v>523</v>
      </c>
      <c r="AG266" s="237">
        <v>125353</v>
      </c>
      <c r="AH266" s="237">
        <v>11608</v>
      </c>
      <c r="AI266" s="237">
        <v>130</v>
      </c>
      <c r="AJ266" s="237">
        <v>114</v>
      </c>
      <c r="AK266" s="237">
        <v>16</v>
      </c>
      <c r="AL266" s="237">
        <v>4912</v>
      </c>
      <c r="AM266" s="237">
        <v>4421</v>
      </c>
      <c r="AN266" s="237">
        <v>491</v>
      </c>
      <c r="AO266" s="237">
        <v>2436</v>
      </c>
      <c r="AP266" s="237">
        <v>479</v>
      </c>
      <c r="AQ266" s="237">
        <v>74</v>
      </c>
      <c r="AR266" s="237">
        <v>1768</v>
      </c>
      <c r="AS266" s="237">
        <v>115</v>
      </c>
      <c r="AT266" s="237">
        <v>4157</v>
      </c>
      <c r="AU266" s="237">
        <v>664</v>
      </c>
      <c r="AV266" s="237">
        <v>1539</v>
      </c>
      <c r="AW266" s="237">
        <v>1929</v>
      </c>
      <c r="AX266" s="237">
        <v>25</v>
      </c>
      <c r="AY266" s="237">
        <v>4321</v>
      </c>
      <c r="AZ266" s="237">
        <v>447</v>
      </c>
      <c r="BA266" s="237">
        <v>3874</v>
      </c>
      <c r="BB266" s="237">
        <v>4132</v>
      </c>
      <c r="BC266" s="237">
        <v>683</v>
      </c>
      <c r="BD266" s="237">
        <v>3449</v>
      </c>
      <c r="BE266" s="237">
        <v>6700</v>
      </c>
      <c r="BF266" s="237">
        <v>20335</v>
      </c>
      <c r="BG266" s="237">
        <v>22888</v>
      </c>
      <c r="BH266" s="237">
        <v>42135</v>
      </c>
      <c r="BI266" s="237">
        <v>28012</v>
      </c>
      <c r="BJ266" s="237">
        <v>14123</v>
      </c>
      <c r="BK266" s="237">
        <v>42026</v>
      </c>
      <c r="BL266" s="237">
        <v>16100</v>
      </c>
      <c r="BM266" s="237">
        <v>6192</v>
      </c>
      <c r="BN266" s="237">
        <v>12971</v>
      </c>
      <c r="BO266" s="237">
        <v>6763</v>
      </c>
      <c r="BP266" s="237">
        <v>25997</v>
      </c>
      <c r="BQ266" s="237">
        <v>18654</v>
      </c>
      <c r="BR266" s="237">
        <v>7343</v>
      </c>
      <c r="BS266" s="237">
        <v>38638</v>
      </c>
      <c r="BT266" s="237">
        <v>6505</v>
      </c>
      <c r="BU266" s="237">
        <v>6397</v>
      </c>
      <c r="BV266" s="237">
        <v>18677</v>
      </c>
      <c r="BW266" s="237">
        <v>1683</v>
      </c>
      <c r="BX266" s="237">
        <v>5376</v>
      </c>
      <c r="BY266" s="237">
        <v>0</v>
      </c>
      <c r="BZ266" s="237">
        <v>4624</v>
      </c>
      <c r="CA266" s="237">
        <v>61</v>
      </c>
      <c r="CB266" s="237">
        <v>62</v>
      </c>
      <c r="CC266" s="237">
        <v>3566</v>
      </c>
      <c r="CD266" s="237">
        <v>935</v>
      </c>
      <c r="CE266" s="237">
        <v>39313</v>
      </c>
      <c r="CF266" s="237">
        <v>0</v>
      </c>
      <c r="CG266" s="237">
        <v>7444</v>
      </c>
      <c r="CH266" s="237">
        <v>31869</v>
      </c>
      <c r="CI266" s="237">
        <v>77782</v>
      </c>
      <c r="CJ266" s="237">
        <v>72096</v>
      </c>
      <c r="CK266" s="237">
        <v>2422</v>
      </c>
      <c r="CL266" s="237">
        <v>20794</v>
      </c>
      <c r="CM266" s="237">
        <v>3174</v>
      </c>
      <c r="CN266" s="237">
        <v>5686</v>
      </c>
      <c r="CO266" s="237">
        <v>0</v>
      </c>
      <c r="CP266" s="237">
        <v>0</v>
      </c>
      <c r="CQ266" s="237">
        <v>11904</v>
      </c>
      <c r="CR266" s="237">
        <v>9561</v>
      </c>
      <c r="CS266" s="237">
        <v>2343</v>
      </c>
      <c r="CT266" s="237">
        <v>3699</v>
      </c>
      <c r="CU266" s="237">
        <v>0</v>
      </c>
      <c r="CV266" s="237">
        <v>0</v>
      </c>
      <c r="CW266" s="237">
        <v>0</v>
      </c>
      <c r="CX266" s="237">
        <v>15929</v>
      </c>
      <c r="CY266" s="237">
        <v>15929</v>
      </c>
      <c r="CZ266" s="237">
        <v>0</v>
      </c>
      <c r="DA266" s="237">
        <v>0</v>
      </c>
      <c r="DB266" s="237">
        <v>0</v>
      </c>
      <c r="DC266" s="237">
        <v>0</v>
      </c>
      <c r="DD266" s="237">
        <v>0</v>
      </c>
      <c r="DE266" s="237">
        <v>0</v>
      </c>
      <c r="DF266" s="237">
        <v>0</v>
      </c>
      <c r="DG266" s="237">
        <v>0</v>
      </c>
      <c r="DH266" s="237">
        <v>0</v>
      </c>
      <c r="DI266" s="237">
        <v>259893</v>
      </c>
      <c r="DJ266" s="237">
        <v>216558</v>
      </c>
      <c r="DK266" s="237">
        <v>0</v>
      </c>
      <c r="DL266" s="237">
        <v>1837</v>
      </c>
      <c r="DM266" s="237">
        <v>40858</v>
      </c>
      <c r="DN266" s="237">
        <v>640</v>
      </c>
      <c r="DO266" s="237">
        <v>7894</v>
      </c>
      <c r="DP266" s="237">
        <v>33</v>
      </c>
      <c r="DQ266" s="237">
        <v>0</v>
      </c>
      <c r="DR266" s="237">
        <v>33</v>
      </c>
      <c r="DS266" s="237">
        <v>15606</v>
      </c>
      <c r="DT266" s="237">
        <v>14288</v>
      </c>
      <c r="DU266" s="237">
        <v>525</v>
      </c>
      <c r="DV266" s="237">
        <v>404</v>
      </c>
      <c r="DW266" s="237">
        <v>389</v>
      </c>
      <c r="DX266" s="237">
        <v>0</v>
      </c>
      <c r="DY266" s="237">
        <v>5823</v>
      </c>
      <c r="DZ266" s="237">
        <v>19</v>
      </c>
      <c r="EA266" s="237">
        <v>561</v>
      </c>
      <c r="EB266" s="237">
        <v>0</v>
      </c>
      <c r="EC266" s="237">
        <v>5243</v>
      </c>
      <c r="ED266" s="237">
        <v>1579</v>
      </c>
      <c r="EE266" s="237">
        <v>0</v>
      </c>
      <c r="EF266" s="237">
        <v>0</v>
      </c>
      <c r="EG266" s="237">
        <v>0</v>
      </c>
      <c r="EH266" s="237">
        <v>302</v>
      </c>
      <c r="EI266" s="237">
        <v>1277</v>
      </c>
      <c r="EJ266" s="237">
        <v>146</v>
      </c>
      <c r="EK266" s="237">
        <v>0</v>
      </c>
      <c r="EL266" s="104">
        <v>0</v>
      </c>
    </row>
    <row r="267" spans="1:142" s="224" customFormat="1">
      <c r="A267" s="235" t="s">
        <v>646</v>
      </c>
      <c r="B267" s="238" t="s">
        <v>647</v>
      </c>
      <c r="C267" s="245" t="s">
        <v>79</v>
      </c>
      <c r="D267" s="237">
        <v>0</v>
      </c>
      <c r="E267" s="237">
        <v>0</v>
      </c>
      <c r="F267" s="237">
        <v>0</v>
      </c>
      <c r="G267" s="237">
        <v>0</v>
      </c>
      <c r="H267" s="237">
        <v>0</v>
      </c>
      <c r="I267" s="237">
        <v>0</v>
      </c>
      <c r="J267" s="237">
        <v>29</v>
      </c>
      <c r="K267" s="237">
        <v>0</v>
      </c>
      <c r="L267" s="237">
        <v>29</v>
      </c>
      <c r="M267" s="237">
        <v>0</v>
      </c>
      <c r="N267" s="237">
        <v>0</v>
      </c>
      <c r="O267" s="237">
        <v>0</v>
      </c>
      <c r="P267" s="237">
        <v>0</v>
      </c>
      <c r="Q267" s="237">
        <v>0</v>
      </c>
      <c r="R267" s="237">
        <v>248</v>
      </c>
      <c r="S267" s="237">
        <v>219</v>
      </c>
      <c r="T267" s="237">
        <v>29</v>
      </c>
      <c r="U267" s="237">
        <v>213</v>
      </c>
      <c r="V267" s="237">
        <v>4</v>
      </c>
      <c r="W267" s="237">
        <v>0</v>
      </c>
      <c r="X267" s="237">
        <v>209</v>
      </c>
      <c r="Y267" s="237">
        <v>0</v>
      </c>
      <c r="Z267" s="237">
        <v>1029</v>
      </c>
      <c r="AA267" s="237">
        <v>32</v>
      </c>
      <c r="AB267" s="237">
        <v>97</v>
      </c>
      <c r="AC267" s="237">
        <v>65</v>
      </c>
      <c r="AD267" s="237">
        <v>295</v>
      </c>
      <c r="AE267" s="237">
        <v>133</v>
      </c>
      <c r="AF267" s="237">
        <v>18</v>
      </c>
      <c r="AG267" s="237">
        <v>4</v>
      </c>
      <c r="AH267" s="237">
        <v>385</v>
      </c>
      <c r="AI267" s="237">
        <v>32</v>
      </c>
      <c r="AJ267" s="237">
        <v>32</v>
      </c>
      <c r="AK267" s="237">
        <v>0</v>
      </c>
      <c r="AL267" s="237">
        <v>1680</v>
      </c>
      <c r="AM267" s="237">
        <v>209</v>
      </c>
      <c r="AN267" s="237">
        <v>1471</v>
      </c>
      <c r="AO267" s="237">
        <v>57</v>
      </c>
      <c r="AP267" s="237">
        <v>50</v>
      </c>
      <c r="AQ267" s="237">
        <v>0</v>
      </c>
      <c r="AR267" s="237">
        <v>0</v>
      </c>
      <c r="AS267" s="237">
        <v>7</v>
      </c>
      <c r="AT267" s="237">
        <v>500</v>
      </c>
      <c r="AU267" s="237">
        <v>140</v>
      </c>
      <c r="AV267" s="237">
        <v>122</v>
      </c>
      <c r="AW267" s="237">
        <v>198</v>
      </c>
      <c r="AX267" s="237">
        <v>40</v>
      </c>
      <c r="AY267" s="237">
        <v>130</v>
      </c>
      <c r="AZ267" s="237">
        <v>0</v>
      </c>
      <c r="BA267" s="237">
        <v>130</v>
      </c>
      <c r="BB267" s="237">
        <v>129</v>
      </c>
      <c r="BC267" s="237">
        <v>14</v>
      </c>
      <c r="BD267" s="237">
        <v>115</v>
      </c>
      <c r="BE267" s="237">
        <v>173</v>
      </c>
      <c r="BF267" s="237">
        <v>701</v>
      </c>
      <c r="BG267" s="237">
        <v>604</v>
      </c>
      <c r="BH267" s="237">
        <v>5616</v>
      </c>
      <c r="BI267" s="237">
        <v>3058</v>
      </c>
      <c r="BJ267" s="237">
        <v>2558</v>
      </c>
      <c r="BK267" s="237">
        <v>716</v>
      </c>
      <c r="BL267" s="237">
        <v>40</v>
      </c>
      <c r="BM267" s="237">
        <v>0</v>
      </c>
      <c r="BN267" s="237">
        <v>169</v>
      </c>
      <c r="BO267" s="237">
        <v>507</v>
      </c>
      <c r="BP267" s="237">
        <v>2025</v>
      </c>
      <c r="BQ267" s="237">
        <v>1496</v>
      </c>
      <c r="BR267" s="237">
        <v>529</v>
      </c>
      <c r="BS267" s="237">
        <v>935</v>
      </c>
      <c r="BT267" s="237">
        <v>263</v>
      </c>
      <c r="BU267" s="237">
        <v>79</v>
      </c>
      <c r="BV267" s="237">
        <v>385</v>
      </c>
      <c r="BW267" s="237">
        <v>14</v>
      </c>
      <c r="BX267" s="237">
        <v>194</v>
      </c>
      <c r="BY267" s="237">
        <v>0</v>
      </c>
      <c r="BZ267" s="237">
        <v>335</v>
      </c>
      <c r="CA267" s="237">
        <v>0</v>
      </c>
      <c r="CB267" s="237">
        <v>0</v>
      </c>
      <c r="CC267" s="237">
        <v>335</v>
      </c>
      <c r="CD267" s="237">
        <v>0</v>
      </c>
      <c r="CE267" s="237">
        <v>94</v>
      </c>
      <c r="CF267" s="237">
        <v>0</v>
      </c>
      <c r="CG267" s="237">
        <v>94</v>
      </c>
      <c r="CH267" s="237">
        <v>0</v>
      </c>
      <c r="CI267" s="237">
        <v>4957</v>
      </c>
      <c r="CJ267" s="237">
        <v>4586</v>
      </c>
      <c r="CK267" s="237">
        <v>154</v>
      </c>
      <c r="CL267" s="237">
        <v>1323</v>
      </c>
      <c r="CM267" s="237">
        <v>203</v>
      </c>
      <c r="CN267" s="237">
        <v>371</v>
      </c>
      <c r="CO267" s="237">
        <v>0</v>
      </c>
      <c r="CP267" s="237">
        <v>0</v>
      </c>
      <c r="CQ267" s="237">
        <v>259</v>
      </c>
      <c r="CR267" s="237">
        <v>58</v>
      </c>
      <c r="CS267" s="237">
        <v>201</v>
      </c>
      <c r="CT267" s="237">
        <v>2486</v>
      </c>
      <c r="CU267" s="237">
        <v>0</v>
      </c>
      <c r="CV267" s="237">
        <v>0</v>
      </c>
      <c r="CW267" s="237">
        <v>0</v>
      </c>
      <c r="CX267" s="237">
        <v>0</v>
      </c>
      <c r="CY267" s="237">
        <v>0</v>
      </c>
      <c r="CZ267" s="237">
        <v>0</v>
      </c>
      <c r="DA267" s="237">
        <v>0</v>
      </c>
      <c r="DB267" s="237">
        <v>0</v>
      </c>
      <c r="DC267" s="237">
        <v>0</v>
      </c>
      <c r="DD267" s="237">
        <v>0</v>
      </c>
      <c r="DE267" s="237">
        <v>0</v>
      </c>
      <c r="DF267" s="237">
        <v>0</v>
      </c>
      <c r="DG267" s="237">
        <v>0</v>
      </c>
      <c r="DH267" s="237">
        <v>0</v>
      </c>
      <c r="DI267" s="237">
        <v>1651</v>
      </c>
      <c r="DJ267" s="237">
        <v>0</v>
      </c>
      <c r="DK267" s="237">
        <v>0</v>
      </c>
      <c r="DL267" s="237">
        <v>1432</v>
      </c>
      <c r="DM267" s="237">
        <v>0</v>
      </c>
      <c r="DN267" s="237">
        <v>219</v>
      </c>
      <c r="DO267" s="237">
        <v>0</v>
      </c>
      <c r="DP267" s="237">
        <v>4</v>
      </c>
      <c r="DQ267" s="237">
        <v>0</v>
      </c>
      <c r="DR267" s="237">
        <v>4</v>
      </c>
      <c r="DS267" s="237">
        <v>0</v>
      </c>
      <c r="DT267" s="237">
        <v>0</v>
      </c>
      <c r="DU267" s="237">
        <v>0</v>
      </c>
      <c r="DV267" s="237">
        <v>0</v>
      </c>
      <c r="DW267" s="237">
        <v>0</v>
      </c>
      <c r="DX267" s="237">
        <v>0</v>
      </c>
      <c r="DY267" s="237">
        <v>452</v>
      </c>
      <c r="DZ267" s="237">
        <v>0</v>
      </c>
      <c r="EA267" s="237">
        <v>0</v>
      </c>
      <c r="EB267" s="237">
        <v>0</v>
      </c>
      <c r="EC267" s="237">
        <v>452</v>
      </c>
      <c r="ED267" s="237">
        <v>0</v>
      </c>
      <c r="EE267" s="237">
        <v>0</v>
      </c>
      <c r="EF267" s="237">
        <v>0</v>
      </c>
      <c r="EG267" s="237">
        <v>0</v>
      </c>
      <c r="EH267" s="237">
        <v>0</v>
      </c>
      <c r="EI267" s="237">
        <v>0</v>
      </c>
      <c r="EJ267" s="237">
        <v>381</v>
      </c>
      <c r="EK267" s="237">
        <v>0</v>
      </c>
      <c r="EL267" s="104">
        <v>0</v>
      </c>
    </row>
    <row r="268" spans="1:142" s="224" customFormat="1">
      <c r="A268" s="235" t="s">
        <v>648</v>
      </c>
      <c r="B268" s="238" t="s">
        <v>649</v>
      </c>
      <c r="C268" s="245" t="s">
        <v>79</v>
      </c>
      <c r="D268" s="237">
        <v>2634</v>
      </c>
      <c r="E268" s="237">
        <v>2088</v>
      </c>
      <c r="F268" s="237">
        <v>41</v>
      </c>
      <c r="G268" s="237">
        <v>319</v>
      </c>
      <c r="H268" s="237">
        <v>0</v>
      </c>
      <c r="I268" s="237">
        <v>186</v>
      </c>
      <c r="J268" s="237">
        <v>4478</v>
      </c>
      <c r="K268" s="237">
        <v>2341</v>
      </c>
      <c r="L268" s="237">
        <v>2137</v>
      </c>
      <c r="M268" s="237">
        <v>188990</v>
      </c>
      <c r="N268" s="237">
        <v>160604</v>
      </c>
      <c r="O268" s="237">
        <v>26458</v>
      </c>
      <c r="P268" s="237">
        <v>1928</v>
      </c>
      <c r="Q268" s="237">
        <v>0</v>
      </c>
      <c r="R268" s="237">
        <v>87935</v>
      </c>
      <c r="S268" s="237">
        <v>71785</v>
      </c>
      <c r="T268" s="237">
        <v>16150</v>
      </c>
      <c r="U268" s="237">
        <v>49664</v>
      </c>
      <c r="V268" s="237">
        <v>7908</v>
      </c>
      <c r="W268" s="237">
        <v>13157</v>
      </c>
      <c r="X268" s="237">
        <v>14318</v>
      </c>
      <c r="Y268" s="237">
        <v>14281</v>
      </c>
      <c r="Z268" s="237">
        <v>2287888</v>
      </c>
      <c r="AA268" s="237">
        <v>6536</v>
      </c>
      <c r="AB268" s="237">
        <v>92602</v>
      </c>
      <c r="AC268" s="237">
        <v>20925</v>
      </c>
      <c r="AD268" s="237">
        <v>203171</v>
      </c>
      <c r="AE268" s="237">
        <v>130388</v>
      </c>
      <c r="AF268" s="237">
        <v>51068</v>
      </c>
      <c r="AG268" s="237">
        <v>1422782</v>
      </c>
      <c r="AH268" s="237">
        <v>360416</v>
      </c>
      <c r="AI268" s="237">
        <v>45950</v>
      </c>
      <c r="AJ268" s="237">
        <v>42236</v>
      </c>
      <c r="AK268" s="237">
        <v>3714</v>
      </c>
      <c r="AL268" s="237">
        <v>346362</v>
      </c>
      <c r="AM268" s="237">
        <v>190140</v>
      </c>
      <c r="AN268" s="237">
        <v>156222</v>
      </c>
      <c r="AO268" s="237">
        <v>155759</v>
      </c>
      <c r="AP268" s="237">
        <v>68791</v>
      </c>
      <c r="AQ268" s="237">
        <v>35033</v>
      </c>
      <c r="AR268" s="237">
        <v>21683</v>
      </c>
      <c r="AS268" s="237">
        <v>30252</v>
      </c>
      <c r="AT268" s="237">
        <v>149801</v>
      </c>
      <c r="AU268" s="237">
        <v>21747</v>
      </c>
      <c r="AV268" s="237">
        <v>69042</v>
      </c>
      <c r="AW268" s="237">
        <v>14074</v>
      </c>
      <c r="AX268" s="237">
        <v>44938</v>
      </c>
      <c r="AY268" s="237">
        <v>164308</v>
      </c>
      <c r="AZ268" s="237">
        <v>36121</v>
      </c>
      <c r="BA268" s="237">
        <v>128187</v>
      </c>
      <c r="BB268" s="237">
        <v>75340</v>
      </c>
      <c r="BC268" s="237">
        <v>31655</v>
      </c>
      <c r="BD268" s="237">
        <v>43685</v>
      </c>
      <c r="BE268" s="237">
        <v>302396</v>
      </c>
      <c r="BF268" s="237">
        <v>493398</v>
      </c>
      <c r="BG268" s="237">
        <v>1122882</v>
      </c>
      <c r="BH268" s="237">
        <v>622177</v>
      </c>
      <c r="BI268" s="237">
        <v>250446</v>
      </c>
      <c r="BJ268" s="237">
        <v>371731</v>
      </c>
      <c r="BK268" s="237">
        <v>1174616</v>
      </c>
      <c r="BL268" s="237">
        <v>850155</v>
      </c>
      <c r="BM268" s="237">
        <v>34980</v>
      </c>
      <c r="BN268" s="237">
        <v>205894</v>
      </c>
      <c r="BO268" s="237">
        <v>83587</v>
      </c>
      <c r="BP268" s="237">
        <v>1619723</v>
      </c>
      <c r="BQ268" s="237">
        <v>1196480</v>
      </c>
      <c r="BR268" s="237">
        <v>423243</v>
      </c>
      <c r="BS268" s="237">
        <v>2953104</v>
      </c>
      <c r="BT268" s="237">
        <v>810675</v>
      </c>
      <c r="BU268" s="237">
        <v>270231</v>
      </c>
      <c r="BV268" s="237">
        <v>1761218</v>
      </c>
      <c r="BW268" s="237">
        <v>20594</v>
      </c>
      <c r="BX268" s="237">
        <v>90386</v>
      </c>
      <c r="BY268" s="237">
        <v>0</v>
      </c>
      <c r="BZ268" s="237">
        <v>122616</v>
      </c>
      <c r="CA268" s="237">
        <v>25730</v>
      </c>
      <c r="CB268" s="237">
        <v>1303</v>
      </c>
      <c r="CC268" s="237">
        <v>91733</v>
      </c>
      <c r="CD268" s="237">
        <v>3850</v>
      </c>
      <c r="CE268" s="237">
        <v>109685</v>
      </c>
      <c r="CF268" s="237">
        <v>64502</v>
      </c>
      <c r="CG268" s="237">
        <v>1309</v>
      </c>
      <c r="CH268" s="237">
        <v>43874</v>
      </c>
      <c r="CI268" s="237">
        <v>57087</v>
      </c>
      <c r="CJ268" s="237">
        <v>30839</v>
      </c>
      <c r="CK268" s="237">
        <v>1036</v>
      </c>
      <c r="CL268" s="237">
        <v>8895</v>
      </c>
      <c r="CM268" s="237">
        <v>1357</v>
      </c>
      <c r="CN268" s="237">
        <v>26248</v>
      </c>
      <c r="CO268" s="237">
        <v>0</v>
      </c>
      <c r="CP268" s="237">
        <v>0</v>
      </c>
      <c r="CQ268" s="237">
        <v>61914</v>
      </c>
      <c r="CR268" s="237">
        <v>61914</v>
      </c>
      <c r="CS268" s="237">
        <v>0</v>
      </c>
      <c r="CT268" s="237">
        <v>2193</v>
      </c>
      <c r="CU268" s="237">
        <v>0</v>
      </c>
      <c r="CV268" s="237">
        <v>0</v>
      </c>
      <c r="CW268" s="237">
        <v>0</v>
      </c>
      <c r="CX268" s="237">
        <v>48971</v>
      </c>
      <c r="CY268" s="237">
        <v>46634</v>
      </c>
      <c r="CZ268" s="237">
        <v>834</v>
      </c>
      <c r="DA268" s="237">
        <v>777</v>
      </c>
      <c r="DB268" s="237">
        <v>591</v>
      </c>
      <c r="DC268" s="237">
        <v>24</v>
      </c>
      <c r="DD268" s="237">
        <v>111</v>
      </c>
      <c r="DE268" s="237">
        <v>0</v>
      </c>
      <c r="DF268" s="237">
        <v>0</v>
      </c>
      <c r="DG268" s="237">
        <v>0</v>
      </c>
      <c r="DH268" s="237">
        <v>0</v>
      </c>
      <c r="DI268" s="237">
        <v>528773</v>
      </c>
      <c r="DJ268" s="237">
        <v>208371</v>
      </c>
      <c r="DK268" s="237">
        <v>242</v>
      </c>
      <c r="DL268" s="237">
        <v>281665</v>
      </c>
      <c r="DM268" s="237">
        <v>37594</v>
      </c>
      <c r="DN268" s="237">
        <v>901</v>
      </c>
      <c r="DO268" s="237">
        <v>0</v>
      </c>
      <c r="DP268" s="237">
        <v>0</v>
      </c>
      <c r="DQ268" s="237">
        <v>0</v>
      </c>
      <c r="DR268" s="237">
        <v>0</v>
      </c>
      <c r="DS268" s="237">
        <v>235801</v>
      </c>
      <c r="DT268" s="237">
        <v>234497</v>
      </c>
      <c r="DU268" s="237">
        <v>1304</v>
      </c>
      <c r="DV268" s="237">
        <v>0</v>
      </c>
      <c r="DW268" s="237">
        <v>0</v>
      </c>
      <c r="DX268" s="237">
        <v>0</v>
      </c>
      <c r="DY268" s="237">
        <v>70622</v>
      </c>
      <c r="DZ268" s="237">
        <v>45856</v>
      </c>
      <c r="EA268" s="237">
        <v>6145</v>
      </c>
      <c r="EB268" s="237">
        <v>3554</v>
      </c>
      <c r="EC268" s="237">
        <v>15067</v>
      </c>
      <c r="ED268" s="237">
        <v>0</v>
      </c>
      <c r="EE268" s="237">
        <v>0</v>
      </c>
      <c r="EF268" s="237">
        <v>0</v>
      </c>
      <c r="EG268" s="237">
        <v>0</v>
      </c>
      <c r="EH268" s="237">
        <v>0</v>
      </c>
      <c r="EI268" s="237">
        <v>0</v>
      </c>
      <c r="EJ268" s="237">
        <v>0</v>
      </c>
      <c r="EK268" s="237">
        <v>0</v>
      </c>
      <c r="EL268" s="104">
        <v>0</v>
      </c>
    </row>
    <row r="269" spans="1:142" s="224" customFormat="1">
      <c r="A269" s="239" t="s">
        <v>650</v>
      </c>
      <c r="B269" s="240" t="s">
        <v>416</v>
      </c>
      <c r="C269" s="246" t="s">
        <v>82</v>
      </c>
      <c r="D269" s="241">
        <v>0</v>
      </c>
      <c r="E269" s="241">
        <v>0</v>
      </c>
      <c r="F269" s="241">
        <v>0</v>
      </c>
      <c r="G269" s="241">
        <v>0</v>
      </c>
      <c r="H269" s="241">
        <v>0</v>
      </c>
      <c r="I269" s="241">
        <v>0</v>
      </c>
      <c r="J269" s="241">
        <v>559</v>
      </c>
      <c r="K269" s="241">
        <v>559</v>
      </c>
      <c r="L269" s="241">
        <v>0</v>
      </c>
      <c r="M269" s="241">
        <v>196282</v>
      </c>
      <c r="N269" s="241">
        <v>142006</v>
      </c>
      <c r="O269" s="241">
        <v>54276</v>
      </c>
      <c r="P269" s="241">
        <v>0</v>
      </c>
      <c r="Q269" s="241">
        <v>0</v>
      </c>
      <c r="R269" s="241">
        <v>0</v>
      </c>
      <c r="S269" s="241">
        <v>0</v>
      </c>
      <c r="T269" s="241">
        <v>0</v>
      </c>
      <c r="U269" s="241">
        <v>72440</v>
      </c>
      <c r="V269" s="241">
        <v>0</v>
      </c>
      <c r="W269" s="241">
        <v>0</v>
      </c>
      <c r="X269" s="241">
        <v>72440</v>
      </c>
      <c r="Y269" s="241">
        <v>0</v>
      </c>
      <c r="Z269" s="241">
        <v>262910</v>
      </c>
      <c r="AA269" s="241">
        <v>3842</v>
      </c>
      <c r="AB269" s="241">
        <v>25884</v>
      </c>
      <c r="AC269" s="241">
        <v>14311</v>
      </c>
      <c r="AD269" s="241">
        <v>38794</v>
      </c>
      <c r="AE269" s="241">
        <v>28390</v>
      </c>
      <c r="AF269" s="241">
        <v>9665</v>
      </c>
      <c r="AG269" s="241">
        <v>58659</v>
      </c>
      <c r="AH269" s="241">
        <v>83365</v>
      </c>
      <c r="AI269" s="241">
        <v>19222</v>
      </c>
      <c r="AJ269" s="241">
        <v>19222</v>
      </c>
      <c r="AK269" s="241">
        <v>0</v>
      </c>
      <c r="AL269" s="241">
        <v>21801</v>
      </c>
      <c r="AM269" s="241">
        <v>17205</v>
      </c>
      <c r="AN269" s="241">
        <v>4596</v>
      </c>
      <c r="AO269" s="241">
        <v>28920</v>
      </c>
      <c r="AP269" s="241">
        <v>4496</v>
      </c>
      <c r="AQ269" s="241">
        <v>22361</v>
      </c>
      <c r="AR269" s="241">
        <v>0</v>
      </c>
      <c r="AS269" s="241">
        <v>2063</v>
      </c>
      <c r="AT269" s="241">
        <v>136520</v>
      </c>
      <c r="AU269" s="241">
        <v>5396</v>
      </c>
      <c r="AV269" s="241">
        <v>131124</v>
      </c>
      <c r="AW269" s="241">
        <v>0</v>
      </c>
      <c r="AX269" s="241">
        <v>0</v>
      </c>
      <c r="AY269" s="241">
        <v>7897</v>
      </c>
      <c r="AZ269" s="241">
        <v>0</v>
      </c>
      <c r="BA269" s="241">
        <v>7897</v>
      </c>
      <c r="BB269" s="241">
        <v>18235</v>
      </c>
      <c r="BC269" s="241">
        <v>5607</v>
      </c>
      <c r="BD269" s="241">
        <v>12628</v>
      </c>
      <c r="BE269" s="241">
        <v>28548</v>
      </c>
      <c r="BF269" s="241">
        <v>26561</v>
      </c>
      <c r="BG269" s="241">
        <v>16054</v>
      </c>
      <c r="BH269" s="241">
        <v>32962</v>
      </c>
      <c r="BI269" s="241">
        <v>12539</v>
      </c>
      <c r="BJ269" s="241">
        <v>20423</v>
      </c>
      <c r="BK269" s="241">
        <v>36778</v>
      </c>
      <c r="BL269" s="241">
        <v>18646</v>
      </c>
      <c r="BM269" s="241">
        <v>10170</v>
      </c>
      <c r="BN269" s="241">
        <v>6832</v>
      </c>
      <c r="BO269" s="241">
        <v>1130</v>
      </c>
      <c r="BP269" s="241">
        <v>36804</v>
      </c>
      <c r="BQ269" s="241">
        <v>22991</v>
      </c>
      <c r="BR269" s="241">
        <v>13813</v>
      </c>
      <c r="BS269" s="241">
        <v>93430</v>
      </c>
      <c r="BT269" s="241">
        <v>27589</v>
      </c>
      <c r="BU269" s="241">
        <v>6781</v>
      </c>
      <c r="BV269" s="241">
        <v>50061</v>
      </c>
      <c r="BW269" s="241">
        <v>4804</v>
      </c>
      <c r="BX269" s="241">
        <v>4195</v>
      </c>
      <c r="BY269" s="241">
        <v>1039</v>
      </c>
      <c r="BZ269" s="241">
        <v>20347</v>
      </c>
      <c r="CA269" s="241">
        <v>12484</v>
      </c>
      <c r="CB269" s="241">
        <v>0</v>
      </c>
      <c r="CC269" s="241">
        <v>7863</v>
      </c>
      <c r="CD269" s="241">
        <v>0</v>
      </c>
      <c r="CE269" s="241">
        <v>0</v>
      </c>
      <c r="CF269" s="241">
        <v>0</v>
      </c>
      <c r="CG269" s="241">
        <v>0</v>
      </c>
      <c r="CH269" s="241">
        <v>0</v>
      </c>
      <c r="CI269" s="241">
        <v>556879</v>
      </c>
      <c r="CJ269" s="241">
        <v>497060</v>
      </c>
      <c r="CK269" s="241">
        <v>16697</v>
      </c>
      <c r="CL269" s="241">
        <v>143366</v>
      </c>
      <c r="CM269" s="241">
        <v>21889</v>
      </c>
      <c r="CN269" s="241">
        <v>59819</v>
      </c>
      <c r="CO269" s="241">
        <v>3174</v>
      </c>
      <c r="CP269" s="241">
        <v>17148</v>
      </c>
      <c r="CQ269" s="241">
        <v>38201</v>
      </c>
      <c r="CR269" s="241">
        <v>0</v>
      </c>
      <c r="CS269" s="241">
        <v>38201</v>
      </c>
      <c r="CT269" s="241">
        <v>0</v>
      </c>
      <c r="CU269" s="241">
        <v>0</v>
      </c>
      <c r="CV269" s="241">
        <v>0</v>
      </c>
      <c r="CW269" s="241">
        <v>0</v>
      </c>
      <c r="CX269" s="241">
        <v>85283</v>
      </c>
      <c r="CY269" s="241">
        <v>15643</v>
      </c>
      <c r="CZ269" s="241">
        <v>10764</v>
      </c>
      <c r="DA269" s="241">
        <v>3978</v>
      </c>
      <c r="DB269" s="241">
        <v>4712</v>
      </c>
      <c r="DC269" s="241">
        <v>0</v>
      </c>
      <c r="DD269" s="241">
        <v>22295</v>
      </c>
      <c r="DE269" s="241">
        <v>27891</v>
      </c>
      <c r="DF269" s="241">
        <v>0</v>
      </c>
      <c r="DG269" s="241">
        <v>0</v>
      </c>
      <c r="DH269" s="241">
        <v>0</v>
      </c>
      <c r="DI269" s="241">
        <v>56298</v>
      </c>
      <c r="DJ269" s="241">
        <v>56298</v>
      </c>
      <c r="DK269" s="241">
        <v>0</v>
      </c>
      <c r="DL269" s="241">
        <v>0</v>
      </c>
      <c r="DM269" s="241">
        <v>0</v>
      </c>
      <c r="DN269" s="241">
        <v>0</v>
      </c>
      <c r="DO269" s="241">
        <v>0</v>
      </c>
      <c r="DP269" s="241">
        <v>0</v>
      </c>
      <c r="DQ269" s="241">
        <v>0</v>
      </c>
      <c r="DR269" s="241">
        <v>0</v>
      </c>
      <c r="DS269" s="241">
        <v>0</v>
      </c>
      <c r="DT269" s="241">
        <v>0</v>
      </c>
      <c r="DU269" s="241">
        <v>0</v>
      </c>
      <c r="DV269" s="241">
        <v>0</v>
      </c>
      <c r="DW269" s="241">
        <v>0</v>
      </c>
      <c r="DX269" s="241">
        <v>0</v>
      </c>
      <c r="DY269" s="241">
        <v>0</v>
      </c>
      <c r="DZ269" s="241">
        <v>0</v>
      </c>
      <c r="EA269" s="241">
        <v>0</v>
      </c>
      <c r="EB269" s="241">
        <v>0</v>
      </c>
      <c r="EC269" s="241">
        <v>0</v>
      </c>
      <c r="ED269" s="241">
        <v>0</v>
      </c>
      <c r="EE269" s="241">
        <v>0</v>
      </c>
      <c r="EF269" s="241">
        <v>0</v>
      </c>
      <c r="EG269" s="241">
        <v>0</v>
      </c>
      <c r="EH269" s="241">
        <v>0</v>
      </c>
      <c r="EI269" s="241">
        <v>0</v>
      </c>
      <c r="EJ269" s="241">
        <v>0</v>
      </c>
      <c r="EK269" s="241">
        <v>0</v>
      </c>
      <c r="EL269" s="105">
        <v>0</v>
      </c>
    </row>
    <row r="270" spans="1:142" s="224" customFormat="1">
      <c r="A270" s="251"/>
      <c r="B270" s="252" t="s">
        <v>651</v>
      </c>
      <c r="C270" s="253"/>
      <c r="D270" s="254">
        <v>1597450</v>
      </c>
      <c r="E270" s="254">
        <v>1013112</v>
      </c>
      <c r="F270" s="254">
        <v>285879</v>
      </c>
      <c r="G270" s="254">
        <v>79589</v>
      </c>
      <c r="H270" s="254">
        <v>36584</v>
      </c>
      <c r="I270" s="254">
        <v>182286</v>
      </c>
      <c r="J270" s="254">
        <v>127957</v>
      </c>
      <c r="K270" s="254">
        <v>43682</v>
      </c>
      <c r="L270" s="254">
        <v>84275</v>
      </c>
      <c r="M270" s="254">
        <v>1950220</v>
      </c>
      <c r="N270" s="254">
        <v>1442170</v>
      </c>
      <c r="O270" s="254">
        <v>465291</v>
      </c>
      <c r="P270" s="254">
        <v>39615</v>
      </c>
      <c r="Q270" s="254">
        <v>3144</v>
      </c>
      <c r="R270" s="254">
        <v>568106</v>
      </c>
      <c r="S270" s="254">
        <v>377675</v>
      </c>
      <c r="T270" s="254">
        <v>190431</v>
      </c>
      <c r="U270" s="254">
        <v>727415</v>
      </c>
      <c r="V270" s="254">
        <v>134565</v>
      </c>
      <c r="W270" s="254">
        <v>126987</v>
      </c>
      <c r="X270" s="254">
        <v>337187</v>
      </c>
      <c r="Y270" s="254">
        <v>128676</v>
      </c>
      <c r="Z270" s="254">
        <v>4505516</v>
      </c>
      <c r="AA270" s="254">
        <v>32978</v>
      </c>
      <c r="AB270" s="254">
        <v>315566</v>
      </c>
      <c r="AC270" s="254">
        <v>156281</v>
      </c>
      <c r="AD270" s="254">
        <v>604311</v>
      </c>
      <c r="AE270" s="254">
        <v>359691</v>
      </c>
      <c r="AF270" s="254">
        <v>124574</v>
      </c>
      <c r="AG270" s="254">
        <v>2172496</v>
      </c>
      <c r="AH270" s="254">
        <v>739619</v>
      </c>
      <c r="AI270" s="254">
        <v>357202</v>
      </c>
      <c r="AJ270" s="254">
        <v>318505</v>
      </c>
      <c r="AK270" s="254">
        <v>38697</v>
      </c>
      <c r="AL270" s="254">
        <v>1306616</v>
      </c>
      <c r="AM270" s="254">
        <v>941336</v>
      </c>
      <c r="AN270" s="254">
        <v>365280</v>
      </c>
      <c r="AO270" s="254">
        <v>638258</v>
      </c>
      <c r="AP270" s="254">
        <v>230561</v>
      </c>
      <c r="AQ270" s="254">
        <v>198284</v>
      </c>
      <c r="AR270" s="254">
        <v>80360</v>
      </c>
      <c r="AS270" s="254">
        <v>129053</v>
      </c>
      <c r="AT270" s="254">
        <v>1240827</v>
      </c>
      <c r="AU270" s="254">
        <v>263531</v>
      </c>
      <c r="AV270" s="254">
        <v>786284</v>
      </c>
      <c r="AW270" s="254">
        <v>84562</v>
      </c>
      <c r="AX270" s="254">
        <v>106450</v>
      </c>
      <c r="AY270" s="254">
        <v>520566</v>
      </c>
      <c r="AZ270" s="254">
        <v>150030</v>
      </c>
      <c r="BA270" s="254">
        <v>370536</v>
      </c>
      <c r="BB270" s="254">
        <v>875385</v>
      </c>
      <c r="BC270" s="254">
        <v>307100</v>
      </c>
      <c r="BD270" s="254">
        <v>568285</v>
      </c>
      <c r="BE270" s="254">
        <v>1465941</v>
      </c>
      <c r="BF270" s="254">
        <v>1594208</v>
      </c>
      <c r="BG270" s="254">
        <v>1871300</v>
      </c>
      <c r="BH270" s="254">
        <v>2997796</v>
      </c>
      <c r="BI270" s="254">
        <v>2083664</v>
      </c>
      <c r="BJ270" s="254">
        <v>914132</v>
      </c>
      <c r="BK270" s="254">
        <v>2793155</v>
      </c>
      <c r="BL270" s="254">
        <v>1605464</v>
      </c>
      <c r="BM270" s="254">
        <v>411798</v>
      </c>
      <c r="BN270" s="254">
        <v>428752</v>
      </c>
      <c r="BO270" s="254">
        <v>347141</v>
      </c>
      <c r="BP270" s="254">
        <v>2674631</v>
      </c>
      <c r="BQ270" s="254">
        <v>1852392</v>
      </c>
      <c r="BR270" s="254">
        <v>822239</v>
      </c>
      <c r="BS270" s="254">
        <v>6344279</v>
      </c>
      <c r="BT270" s="254">
        <v>1582672</v>
      </c>
      <c r="BU270" s="254">
        <v>533853</v>
      </c>
      <c r="BV270" s="254">
        <v>3616076</v>
      </c>
      <c r="BW270" s="254">
        <v>253766</v>
      </c>
      <c r="BX270" s="254">
        <v>357912</v>
      </c>
      <c r="BY270" s="254">
        <v>42960</v>
      </c>
      <c r="BZ270" s="254">
        <v>1252051</v>
      </c>
      <c r="CA270" s="254">
        <v>540860</v>
      </c>
      <c r="CB270" s="254">
        <v>32492</v>
      </c>
      <c r="CC270" s="254">
        <v>598946</v>
      </c>
      <c r="CD270" s="254">
        <v>79753</v>
      </c>
      <c r="CE270" s="254">
        <v>2308136</v>
      </c>
      <c r="CF270" s="254">
        <v>897389</v>
      </c>
      <c r="CG270" s="254">
        <v>353165</v>
      </c>
      <c r="CH270" s="254">
        <v>1057582</v>
      </c>
      <c r="CI270" s="254">
        <v>4665164</v>
      </c>
      <c r="CJ270" s="254">
        <v>3974199</v>
      </c>
      <c r="CK270" s="254">
        <v>124392</v>
      </c>
      <c r="CL270" s="254">
        <v>1068102</v>
      </c>
      <c r="CM270" s="254">
        <v>163076</v>
      </c>
      <c r="CN270" s="254">
        <v>690965</v>
      </c>
      <c r="CO270" s="254">
        <v>15343</v>
      </c>
      <c r="CP270" s="254">
        <v>471905</v>
      </c>
      <c r="CQ270" s="254">
        <v>6224759</v>
      </c>
      <c r="CR270" s="254">
        <v>2817956</v>
      </c>
      <c r="CS270" s="254">
        <v>3406803</v>
      </c>
      <c r="CT270" s="254">
        <v>2746187</v>
      </c>
      <c r="CU270" s="254">
        <v>6073513</v>
      </c>
      <c r="CV270" s="254">
        <v>2771755</v>
      </c>
      <c r="CW270" s="254">
        <v>3301758</v>
      </c>
      <c r="CX270" s="254">
        <v>6417727</v>
      </c>
      <c r="CY270" s="254">
        <v>2626081</v>
      </c>
      <c r="CZ270" s="254">
        <v>989388</v>
      </c>
      <c r="DA270" s="254">
        <v>648053</v>
      </c>
      <c r="DB270" s="254">
        <v>1024267</v>
      </c>
      <c r="DC270" s="254">
        <v>69726</v>
      </c>
      <c r="DD270" s="254">
        <v>354025</v>
      </c>
      <c r="DE270" s="254">
        <v>705751</v>
      </c>
      <c r="DF270" s="254">
        <v>24794</v>
      </c>
      <c r="DG270" s="254">
        <v>6882</v>
      </c>
      <c r="DH270" s="254">
        <v>436</v>
      </c>
      <c r="DI270" s="254">
        <v>5268923</v>
      </c>
      <c r="DJ270" s="254">
        <v>3110002</v>
      </c>
      <c r="DK270" s="254">
        <v>264891</v>
      </c>
      <c r="DL270" s="254">
        <v>1086992</v>
      </c>
      <c r="DM270" s="254">
        <v>376351</v>
      </c>
      <c r="DN270" s="254">
        <v>430687</v>
      </c>
      <c r="DO270" s="254">
        <v>7894</v>
      </c>
      <c r="DP270" s="254">
        <v>2659175</v>
      </c>
      <c r="DQ270" s="254">
        <v>1840171</v>
      </c>
      <c r="DR270" s="254">
        <v>819004</v>
      </c>
      <c r="DS270" s="254">
        <v>5070345</v>
      </c>
      <c r="DT270" s="254">
        <v>3700882</v>
      </c>
      <c r="DU270" s="254">
        <v>57138</v>
      </c>
      <c r="DV270" s="254">
        <v>698141</v>
      </c>
      <c r="DW270" s="254">
        <v>614184</v>
      </c>
      <c r="DX270" s="254">
        <v>378719</v>
      </c>
      <c r="DY270" s="254">
        <v>8360720</v>
      </c>
      <c r="DZ270" s="254">
        <v>6474791</v>
      </c>
      <c r="EA270" s="254">
        <v>495576</v>
      </c>
      <c r="EB270" s="254">
        <v>385080</v>
      </c>
      <c r="EC270" s="254">
        <v>1005273</v>
      </c>
      <c r="ED270" s="254">
        <v>4949657</v>
      </c>
      <c r="EE270" s="254">
        <v>1015707</v>
      </c>
      <c r="EF270" s="254">
        <v>1577680</v>
      </c>
      <c r="EG270" s="254">
        <v>196832</v>
      </c>
      <c r="EH270" s="254">
        <v>1890786</v>
      </c>
      <c r="EI270" s="254">
        <v>268652</v>
      </c>
      <c r="EJ270" s="254">
        <v>45504</v>
      </c>
      <c r="EK270" s="254">
        <v>17809101</v>
      </c>
      <c r="EL270" s="255">
        <v>17329160</v>
      </c>
    </row>
    <row r="271" spans="1:142" s="224" customFormat="1">
      <c r="A271" s="251"/>
      <c r="B271" s="252" t="s">
        <v>736</v>
      </c>
      <c r="C271" s="253"/>
      <c r="D271" s="254">
        <f>D270-SUM(D238:D249)</f>
        <v>1274523</v>
      </c>
      <c r="E271" s="254">
        <f t="shared" ref="E271:BP271" si="419">E270-SUM(E238:E249)</f>
        <v>784340</v>
      </c>
      <c r="F271" s="254">
        <f t="shared" si="419"/>
        <v>231177</v>
      </c>
      <c r="G271" s="254">
        <f t="shared" si="419"/>
        <v>71389</v>
      </c>
      <c r="H271" s="254">
        <f t="shared" si="419"/>
        <v>26823</v>
      </c>
      <c r="I271" s="254">
        <f t="shared" si="419"/>
        <v>160794</v>
      </c>
      <c r="J271" s="254">
        <f t="shared" si="419"/>
        <v>64037</v>
      </c>
      <c r="K271" s="254">
        <f t="shared" si="419"/>
        <v>19271</v>
      </c>
      <c r="L271" s="254">
        <f t="shared" si="419"/>
        <v>44766</v>
      </c>
      <c r="M271" s="254">
        <f t="shared" si="419"/>
        <v>1617825</v>
      </c>
      <c r="N271" s="254">
        <f t="shared" si="419"/>
        <v>1190678</v>
      </c>
      <c r="O271" s="254">
        <f t="shared" si="419"/>
        <v>389723</v>
      </c>
      <c r="P271" s="254">
        <f t="shared" si="419"/>
        <v>34280</v>
      </c>
      <c r="Q271" s="254">
        <f t="shared" si="419"/>
        <v>3144</v>
      </c>
      <c r="R271" s="254">
        <f t="shared" si="419"/>
        <v>491788</v>
      </c>
      <c r="S271" s="254">
        <f t="shared" si="419"/>
        <v>332694</v>
      </c>
      <c r="T271" s="254">
        <f t="shared" si="419"/>
        <v>159094</v>
      </c>
      <c r="U271" s="254">
        <f t="shared" si="419"/>
        <v>603053</v>
      </c>
      <c r="V271" s="254">
        <f t="shared" si="419"/>
        <v>112879</v>
      </c>
      <c r="W271" s="254">
        <f t="shared" si="419"/>
        <v>117079</v>
      </c>
      <c r="X271" s="254">
        <f t="shared" si="419"/>
        <v>268492</v>
      </c>
      <c r="Y271" s="254">
        <f t="shared" si="419"/>
        <v>104603</v>
      </c>
      <c r="Z271" s="254">
        <f t="shared" si="419"/>
        <v>4199611</v>
      </c>
      <c r="AA271" s="254">
        <f t="shared" si="419"/>
        <v>29957</v>
      </c>
      <c r="AB271" s="254">
        <f t="shared" si="419"/>
        <v>289981</v>
      </c>
      <c r="AC271" s="254">
        <f t="shared" si="419"/>
        <v>136570</v>
      </c>
      <c r="AD271" s="254">
        <f t="shared" si="419"/>
        <v>539424</v>
      </c>
      <c r="AE271" s="254">
        <f t="shared" si="419"/>
        <v>324666</v>
      </c>
      <c r="AF271" s="254">
        <f t="shared" si="419"/>
        <v>116067</v>
      </c>
      <c r="AG271" s="254">
        <f t="shared" si="419"/>
        <v>2071855</v>
      </c>
      <c r="AH271" s="254">
        <f t="shared" si="419"/>
        <v>691091</v>
      </c>
      <c r="AI271" s="254">
        <f t="shared" si="419"/>
        <v>325459</v>
      </c>
      <c r="AJ271" s="254">
        <f t="shared" si="419"/>
        <v>297386</v>
      </c>
      <c r="AK271" s="254">
        <f t="shared" si="419"/>
        <v>28073</v>
      </c>
      <c r="AL271" s="254">
        <f t="shared" si="419"/>
        <v>1178690</v>
      </c>
      <c r="AM271" s="254">
        <f t="shared" si="419"/>
        <v>839116</v>
      </c>
      <c r="AN271" s="254">
        <f t="shared" si="419"/>
        <v>339574</v>
      </c>
      <c r="AO271" s="254">
        <f t="shared" si="419"/>
        <v>571148</v>
      </c>
      <c r="AP271" s="254">
        <f t="shared" si="419"/>
        <v>210186</v>
      </c>
      <c r="AQ271" s="254">
        <f t="shared" si="419"/>
        <v>175082</v>
      </c>
      <c r="AR271" s="254">
        <f t="shared" si="419"/>
        <v>72302</v>
      </c>
      <c r="AS271" s="254">
        <f t="shared" si="419"/>
        <v>113578</v>
      </c>
      <c r="AT271" s="254">
        <f t="shared" si="419"/>
        <v>1143409</v>
      </c>
      <c r="AU271" s="254">
        <f t="shared" si="419"/>
        <v>196964</v>
      </c>
      <c r="AV271" s="254">
        <f t="shared" si="419"/>
        <v>763029</v>
      </c>
      <c r="AW271" s="254">
        <f t="shared" si="419"/>
        <v>79403</v>
      </c>
      <c r="AX271" s="254">
        <f t="shared" si="419"/>
        <v>104013</v>
      </c>
      <c r="AY271" s="254">
        <f t="shared" si="419"/>
        <v>405097</v>
      </c>
      <c r="AZ271" s="254">
        <f t="shared" si="419"/>
        <v>120683</v>
      </c>
      <c r="BA271" s="254">
        <f t="shared" si="419"/>
        <v>284414</v>
      </c>
      <c r="BB271" s="254">
        <f t="shared" si="419"/>
        <v>673173</v>
      </c>
      <c r="BC271" s="254">
        <f t="shared" si="419"/>
        <v>252530</v>
      </c>
      <c r="BD271" s="254">
        <f t="shared" si="419"/>
        <v>420643</v>
      </c>
      <c r="BE271" s="254">
        <f t="shared" si="419"/>
        <v>1349539</v>
      </c>
      <c r="BF271" s="254">
        <f t="shared" si="419"/>
        <v>1489481</v>
      </c>
      <c r="BG271" s="254">
        <f t="shared" si="419"/>
        <v>1792531</v>
      </c>
      <c r="BH271" s="254">
        <f t="shared" si="419"/>
        <v>2857938</v>
      </c>
      <c r="BI271" s="254">
        <f t="shared" si="419"/>
        <v>2024053</v>
      </c>
      <c r="BJ271" s="254">
        <f t="shared" si="419"/>
        <v>833885</v>
      </c>
      <c r="BK271" s="254">
        <f t="shared" si="419"/>
        <v>2511996</v>
      </c>
      <c r="BL271" s="254">
        <f t="shared" si="419"/>
        <v>1479314</v>
      </c>
      <c r="BM271" s="254">
        <f t="shared" si="419"/>
        <v>357866</v>
      </c>
      <c r="BN271" s="254">
        <f t="shared" si="419"/>
        <v>381890</v>
      </c>
      <c r="BO271" s="254">
        <f t="shared" si="419"/>
        <v>292926</v>
      </c>
      <c r="BP271" s="254">
        <f t="shared" si="419"/>
        <v>2612210</v>
      </c>
      <c r="BQ271" s="254">
        <f t="shared" ref="BQ271:DZ271" si="420">BQ270-SUM(BQ238:BQ249)</f>
        <v>1817459</v>
      </c>
      <c r="BR271" s="254">
        <f t="shared" si="420"/>
        <v>794751</v>
      </c>
      <c r="BS271" s="254">
        <f t="shared" si="420"/>
        <v>6027057</v>
      </c>
      <c r="BT271" s="254">
        <f t="shared" si="420"/>
        <v>1534737</v>
      </c>
      <c r="BU271" s="254">
        <f t="shared" si="420"/>
        <v>503208</v>
      </c>
      <c r="BV271" s="254">
        <f t="shared" si="420"/>
        <v>3462875</v>
      </c>
      <c r="BW271" s="254">
        <f t="shared" si="420"/>
        <v>223621</v>
      </c>
      <c r="BX271" s="254">
        <f t="shared" si="420"/>
        <v>302616</v>
      </c>
      <c r="BY271" s="254">
        <f t="shared" si="420"/>
        <v>42960</v>
      </c>
      <c r="BZ271" s="254">
        <f t="shared" si="420"/>
        <v>984021</v>
      </c>
      <c r="CA271" s="254">
        <f t="shared" si="420"/>
        <v>361787</v>
      </c>
      <c r="CB271" s="254">
        <f t="shared" si="420"/>
        <v>29557</v>
      </c>
      <c r="CC271" s="254">
        <f t="shared" si="420"/>
        <v>519489</v>
      </c>
      <c r="CD271" s="254">
        <f t="shared" si="420"/>
        <v>73188</v>
      </c>
      <c r="CE271" s="254">
        <f t="shared" si="420"/>
        <v>2025083</v>
      </c>
      <c r="CF271" s="254">
        <f t="shared" si="420"/>
        <v>787128</v>
      </c>
      <c r="CG271" s="254">
        <f t="shared" si="420"/>
        <v>286839</v>
      </c>
      <c r="CH271" s="254">
        <f t="shared" si="420"/>
        <v>951116</v>
      </c>
      <c r="CI271" s="254">
        <f t="shared" si="420"/>
        <v>3436147</v>
      </c>
      <c r="CJ271" s="254">
        <f t="shared" si="420"/>
        <v>2983639</v>
      </c>
      <c r="CK271" s="254">
        <f t="shared" si="420"/>
        <v>76541</v>
      </c>
      <c r="CL271" s="254">
        <f t="shared" si="420"/>
        <v>716975</v>
      </c>
      <c r="CM271" s="254">
        <f t="shared" si="420"/>
        <v>130177</v>
      </c>
      <c r="CN271" s="254">
        <f t="shared" si="420"/>
        <v>452508</v>
      </c>
      <c r="CO271" s="254">
        <f t="shared" si="420"/>
        <v>15343</v>
      </c>
      <c r="CP271" s="254">
        <f t="shared" si="420"/>
        <v>389446</v>
      </c>
      <c r="CQ271" s="254">
        <f t="shared" si="420"/>
        <v>4371717</v>
      </c>
      <c r="CR271" s="254">
        <f t="shared" si="420"/>
        <v>1989642</v>
      </c>
      <c r="CS271" s="254">
        <f t="shared" si="420"/>
        <v>2382075</v>
      </c>
      <c r="CT271" s="254">
        <f t="shared" si="420"/>
        <v>2532752</v>
      </c>
      <c r="CU271" s="254">
        <f t="shared" si="420"/>
        <v>842969</v>
      </c>
      <c r="CV271" s="254">
        <f t="shared" si="420"/>
        <v>452103</v>
      </c>
      <c r="CW271" s="254">
        <f t="shared" si="420"/>
        <v>390866</v>
      </c>
      <c r="CX271" s="254">
        <f t="shared" si="420"/>
        <v>3645824</v>
      </c>
      <c r="CY271" s="254">
        <f t="shared" si="420"/>
        <v>964649</v>
      </c>
      <c r="CZ271" s="254">
        <f t="shared" si="420"/>
        <v>875588</v>
      </c>
      <c r="DA271" s="254">
        <f t="shared" si="420"/>
        <v>415110</v>
      </c>
      <c r="DB271" s="254">
        <f t="shared" si="420"/>
        <v>918978</v>
      </c>
      <c r="DC271" s="254">
        <f t="shared" si="420"/>
        <v>36441</v>
      </c>
      <c r="DD271" s="254">
        <f t="shared" si="420"/>
        <v>217815</v>
      </c>
      <c r="DE271" s="254">
        <f t="shared" si="420"/>
        <v>216883</v>
      </c>
      <c r="DF271" s="254">
        <f t="shared" si="420"/>
        <v>24794</v>
      </c>
      <c r="DG271" s="254">
        <f t="shared" si="420"/>
        <v>969</v>
      </c>
      <c r="DH271" s="254">
        <f t="shared" si="420"/>
        <v>360</v>
      </c>
      <c r="DI271" s="254">
        <f t="shared" si="420"/>
        <v>4323512</v>
      </c>
      <c r="DJ271" s="254">
        <f t="shared" si="420"/>
        <v>2404435</v>
      </c>
      <c r="DK271" s="254">
        <f t="shared" si="420"/>
        <v>138021</v>
      </c>
      <c r="DL271" s="254">
        <f t="shared" si="420"/>
        <v>1057566</v>
      </c>
      <c r="DM271" s="254">
        <f t="shared" si="420"/>
        <v>362201</v>
      </c>
      <c r="DN271" s="254">
        <f t="shared" si="420"/>
        <v>361289</v>
      </c>
      <c r="DO271" s="254">
        <f t="shared" si="420"/>
        <v>7894</v>
      </c>
      <c r="DP271" s="254">
        <f t="shared" si="420"/>
        <v>1945591</v>
      </c>
      <c r="DQ271" s="254">
        <f t="shared" si="420"/>
        <v>1231935</v>
      </c>
      <c r="DR271" s="254">
        <f t="shared" si="420"/>
        <v>713656</v>
      </c>
      <c r="DS271" s="254">
        <f t="shared" si="420"/>
        <v>2487825</v>
      </c>
      <c r="DT271" s="254">
        <f t="shared" si="420"/>
        <v>2164727</v>
      </c>
      <c r="DU271" s="254">
        <f t="shared" si="420"/>
        <v>29922</v>
      </c>
      <c r="DV271" s="254">
        <f t="shared" si="420"/>
        <v>97622</v>
      </c>
      <c r="DW271" s="254">
        <f t="shared" si="420"/>
        <v>195554</v>
      </c>
      <c r="DX271" s="254">
        <f t="shared" si="420"/>
        <v>72000</v>
      </c>
      <c r="DY271" s="254">
        <f t="shared" si="420"/>
        <v>7721744</v>
      </c>
      <c r="DZ271" s="254">
        <f t="shared" si="420"/>
        <v>6197033</v>
      </c>
      <c r="EA271" s="254">
        <f t="shared" ref="EA271:EL271" si="421">EA270-SUM(EA238:EA249)</f>
        <v>461432</v>
      </c>
      <c r="EB271" s="254">
        <f t="shared" si="421"/>
        <v>355858</v>
      </c>
      <c r="EC271" s="254">
        <f t="shared" si="421"/>
        <v>707421</v>
      </c>
      <c r="ED271" s="254">
        <f t="shared" si="421"/>
        <v>3578588</v>
      </c>
      <c r="EE271" s="254">
        <f t="shared" si="421"/>
        <v>696319</v>
      </c>
      <c r="EF271" s="254">
        <f t="shared" si="421"/>
        <v>1115849</v>
      </c>
      <c r="EG271" s="254">
        <f t="shared" si="421"/>
        <v>148045</v>
      </c>
      <c r="EH271" s="254">
        <f t="shared" si="421"/>
        <v>1450579</v>
      </c>
      <c r="EI271" s="254">
        <f t="shared" si="421"/>
        <v>167796</v>
      </c>
      <c r="EJ271" s="254">
        <f t="shared" si="421"/>
        <v>45504</v>
      </c>
      <c r="EK271" s="254">
        <f t="shared" si="421"/>
        <v>2680105</v>
      </c>
      <c r="EL271" s="255">
        <f t="shared" si="421"/>
        <v>2680105</v>
      </c>
    </row>
    <row r="274" spans="4:142">
      <c r="D274" s="247"/>
      <c r="E274" s="247"/>
      <c r="F274" s="247"/>
      <c r="G274" s="247"/>
      <c r="H274" s="247"/>
      <c r="I274" s="247"/>
      <c r="J274" s="247"/>
      <c r="K274" s="247"/>
      <c r="L274" s="247"/>
      <c r="M274" s="247"/>
      <c r="N274" s="247"/>
      <c r="O274" s="247"/>
      <c r="P274" s="247"/>
      <c r="Q274" s="247"/>
      <c r="R274" s="247"/>
      <c r="S274" s="247"/>
      <c r="T274" s="247"/>
      <c r="U274" s="247"/>
      <c r="V274" s="247"/>
      <c r="W274" s="247"/>
      <c r="X274" s="247"/>
      <c r="Y274" s="247"/>
      <c r="Z274" s="247"/>
      <c r="AA274" s="247"/>
      <c r="AB274" s="247"/>
      <c r="AC274" s="247"/>
      <c r="AD274" s="247"/>
      <c r="AE274" s="247"/>
      <c r="AF274" s="247"/>
      <c r="AG274" s="247"/>
      <c r="AH274" s="247"/>
      <c r="AI274" s="247"/>
      <c r="AJ274" s="247"/>
      <c r="AK274" s="247"/>
      <c r="AL274" s="247"/>
      <c r="AM274" s="247"/>
      <c r="AN274" s="247"/>
      <c r="AO274" s="247"/>
      <c r="AP274" s="247"/>
      <c r="AQ274" s="247"/>
      <c r="AR274" s="247"/>
      <c r="AS274" s="247"/>
      <c r="AT274" s="247"/>
      <c r="AU274" s="247"/>
      <c r="AV274" s="247"/>
      <c r="AW274" s="247"/>
      <c r="AX274" s="247"/>
      <c r="AY274" s="247"/>
      <c r="AZ274" s="247"/>
      <c r="BA274" s="247"/>
      <c r="BB274" s="247"/>
      <c r="BC274" s="247"/>
      <c r="BD274" s="247"/>
      <c r="BE274" s="247"/>
      <c r="BF274" s="247"/>
      <c r="BG274" s="247"/>
      <c r="BH274" s="247"/>
      <c r="BI274" s="247"/>
      <c r="BJ274" s="247"/>
      <c r="BK274" s="247"/>
      <c r="BL274" s="247"/>
      <c r="BM274" s="247"/>
      <c r="BN274" s="247"/>
      <c r="BO274" s="247"/>
      <c r="BP274" s="247"/>
      <c r="BQ274" s="247"/>
      <c r="BR274" s="247"/>
      <c r="BS274" s="247"/>
      <c r="BT274" s="247"/>
      <c r="BU274" s="247"/>
      <c r="BV274" s="247"/>
      <c r="BW274" s="247"/>
      <c r="BX274" s="247"/>
      <c r="BY274" s="247"/>
      <c r="BZ274" s="247"/>
      <c r="CA274" s="247"/>
      <c r="CB274" s="247"/>
      <c r="CC274" s="247"/>
      <c r="CD274" s="247"/>
      <c r="CE274" s="247"/>
      <c r="CF274" s="247"/>
      <c r="CG274" s="247"/>
      <c r="CH274" s="247"/>
      <c r="CI274" s="247"/>
      <c r="CJ274" s="247"/>
      <c r="CK274" s="247"/>
      <c r="CL274" s="247"/>
      <c r="CM274" s="247"/>
      <c r="CN274" s="247"/>
      <c r="CO274" s="247"/>
      <c r="CP274" s="247"/>
      <c r="CQ274" s="247"/>
      <c r="CR274" s="247"/>
      <c r="CS274" s="247"/>
      <c r="CT274" s="247"/>
      <c r="CU274" s="247"/>
      <c r="CV274" s="247"/>
      <c r="CW274" s="247"/>
      <c r="CX274" s="247"/>
      <c r="CY274" s="247"/>
      <c r="CZ274" s="247"/>
      <c r="DA274" s="247"/>
      <c r="DB274" s="247"/>
      <c r="DC274" s="247"/>
      <c r="DD274" s="247"/>
      <c r="DE274" s="247"/>
      <c r="DF274" s="247"/>
      <c r="DG274" s="247"/>
      <c r="DH274" s="247"/>
      <c r="DI274" s="247"/>
      <c r="DJ274" s="247"/>
      <c r="DK274" s="247"/>
      <c r="DL274" s="247"/>
      <c r="DM274" s="247"/>
      <c r="DN274" s="247"/>
      <c r="DO274" s="247"/>
      <c r="DP274" s="247"/>
      <c r="DQ274" s="247"/>
      <c r="DR274" s="247"/>
      <c r="DS274" s="247"/>
      <c r="DT274" s="247"/>
      <c r="DU274" s="247"/>
      <c r="DV274" s="247"/>
      <c r="DW274" s="247"/>
      <c r="DX274" s="247"/>
      <c r="DY274" s="247"/>
      <c r="DZ274" s="247"/>
      <c r="EA274" s="247"/>
      <c r="EB274" s="247"/>
      <c r="EC274" s="247"/>
      <c r="ED274" s="247"/>
      <c r="EE274" s="247"/>
      <c r="EF274" s="247"/>
      <c r="EG274" s="247"/>
      <c r="EH274" s="247"/>
      <c r="EI274" s="247"/>
      <c r="EJ274" s="247"/>
      <c r="EK274" s="247"/>
      <c r="EL274" s="247"/>
    </row>
  </sheetData>
  <sheetProtection algorithmName="SHA-512" hashValue="MQOFfnblPMushs5V1/nobM5fATLm8PojVZUsqeS1J6Wjfi4uXXGsOfknpOTwJdBVx0cjGVA/lDWGyhLthzbKdg==" saltValue="b7gowdxKgnGFp4tEpSv96w==" spinCount="100000" sheet="1" objects="1" scenarios="1"/>
  <mergeCells count="2">
    <mergeCell ref="A50:B50"/>
    <mergeCell ref="A1:B1"/>
  </mergeCells>
  <phoneticPr fontId="3"/>
  <pageMargins left="0.31496062992125984" right="0.31496062992125984" top="0.74803149606299213" bottom="0.74803149606299213" header="0.31496062992125984" footer="0.3149606299212598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41"/>
  <sheetViews>
    <sheetView zoomScale="70" zoomScaleNormal="70" workbookViewId="0">
      <selection activeCell="C300" sqref="C300:AR341"/>
    </sheetView>
  </sheetViews>
  <sheetFormatPr defaultRowHeight="13.5"/>
  <cols>
    <col min="1" max="1" width="7.875" style="47" customWidth="1"/>
    <col min="2" max="2" width="31" style="48" customWidth="1"/>
    <col min="3" max="67" width="9.875" style="55" customWidth="1"/>
    <col min="68" max="16384" width="9" style="56"/>
  </cols>
  <sheetData>
    <row r="1" spans="1:67" ht="21" customHeight="1">
      <c r="A1" s="77" t="s">
        <v>246</v>
      </c>
      <c r="BO1" s="21" t="s">
        <v>239</v>
      </c>
    </row>
    <row r="2" spans="1:67">
      <c r="A2" s="22"/>
      <c r="B2" s="23"/>
      <c r="C2" s="24" t="s">
        <v>48</v>
      </c>
      <c r="D2" s="24" t="s">
        <v>49</v>
      </c>
      <c r="E2" s="24" t="s">
        <v>50</v>
      </c>
      <c r="F2" s="24" t="s">
        <v>51</v>
      </c>
      <c r="G2" s="24" t="s">
        <v>52</v>
      </c>
      <c r="H2" s="24" t="s">
        <v>53</v>
      </c>
      <c r="I2" s="24" t="s">
        <v>54</v>
      </c>
      <c r="J2" s="24" t="s">
        <v>55</v>
      </c>
      <c r="K2" s="24" t="s">
        <v>56</v>
      </c>
      <c r="L2" s="24" t="s">
        <v>57</v>
      </c>
      <c r="M2" s="24" t="s">
        <v>58</v>
      </c>
      <c r="N2" s="24" t="s">
        <v>59</v>
      </c>
      <c r="O2" s="24" t="s">
        <v>60</v>
      </c>
      <c r="P2" s="24" t="s">
        <v>61</v>
      </c>
      <c r="Q2" s="24" t="s">
        <v>62</v>
      </c>
      <c r="R2" s="24" t="s">
        <v>63</v>
      </c>
      <c r="S2" s="24" t="s">
        <v>64</v>
      </c>
      <c r="T2" s="24" t="s">
        <v>65</v>
      </c>
      <c r="U2" s="24" t="s">
        <v>66</v>
      </c>
      <c r="V2" s="24" t="s">
        <v>67</v>
      </c>
      <c r="W2" s="24" t="s">
        <v>68</v>
      </c>
      <c r="X2" s="24" t="s">
        <v>69</v>
      </c>
      <c r="Y2" s="24" t="s">
        <v>70</v>
      </c>
      <c r="Z2" s="24" t="s">
        <v>71</v>
      </c>
      <c r="AA2" s="24" t="s">
        <v>72</v>
      </c>
      <c r="AB2" s="24" t="s">
        <v>73</v>
      </c>
      <c r="AC2" s="24" t="s">
        <v>74</v>
      </c>
      <c r="AD2" s="24" t="s">
        <v>75</v>
      </c>
      <c r="AE2" s="24" t="s">
        <v>76</v>
      </c>
      <c r="AF2" s="24" t="s">
        <v>77</v>
      </c>
      <c r="AG2" s="24" t="s">
        <v>78</v>
      </c>
      <c r="AH2" s="24" t="s">
        <v>79</v>
      </c>
      <c r="AI2" s="24" t="s">
        <v>80</v>
      </c>
      <c r="AJ2" s="24" t="s">
        <v>81</v>
      </c>
      <c r="AK2" s="24" t="s">
        <v>82</v>
      </c>
      <c r="AL2" s="24" t="s">
        <v>83</v>
      </c>
      <c r="AM2" s="24" t="s">
        <v>84</v>
      </c>
      <c r="AN2" s="24" t="s">
        <v>85</v>
      </c>
      <c r="AO2" s="24" t="s">
        <v>86</v>
      </c>
      <c r="AP2" s="24" t="s">
        <v>87</v>
      </c>
      <c r="AQ2" s="24" t="s">
        <v>88</v>
      </c>
      <c r="AR2" s="24" t="s">
        <v>89</v>
      </c>
      <c r="AS2" s="25" t="s">
        <v>117</v>
      </c>
      <c r="AT2" s="67" t="s">
        <v>160</v>
      </c>
      <c r="AU2" s="67" t="s">
        <v>176</v>
      </c>
      <c r="AV2" s="67" t="s">
        <v>177</v>
      </c>
      <c r="AW2" s="67" t="s">
        <v>178</v>
      </c>
      <c r="AX2" s="67" t="s">
        <v>179</v>
      </c>
      <c r="AY2" s="67" t="s">
        <v>180</v>
      </c>
      <c r="AZ2" s="67" t="s">
        <v>181</v>
      </c>
      <c r="BA2" s="67" t="s">
        <v>182</v>
      </c>
      <c r="BB2" s="67" t="s">
        <v>183</v>
      </c>
      <c r="BC2" s="67" t="s">
        <v>184</v>
      </c>
      <c r="BD2" s="67" t="s">
        <v>185</v>
      </c>
      <c r="BE2" s="67" t="s">
        <v>186</v>
      </c>
      <c r="BF2" s="67" t="s">
        <v>187</v>
      </c>
      <c r="BG2" s="67" t="s">
        <v>188</v>
      </c>
      <c r="BH2" s="67" t="s">
        <v>189</v>
      </c>
      <c r="BI2" s="67" t="s">
        <v>190</v>
      </c>
      <c r="BJ2" s="67" t="s">
        <v>191</v>
      </c>
      <c r="BK2" s="67" t="s">
        <v>192</v>
      </c>
      <c r="BL2" s="67" t="s">
        <v>193</v>
      </c>
      <c r="BM2" s="67" t="s">
        <v>194</v>
      </c>
      <c r="BN2" s="67" t="s">
        <v>195</v>
      </c>
      <c r="BO2" s="67" t="s">
        <v>196</v>
      </c>
    </row>
    <row r="3" spans="1:67" ht="41.25" customHeight="1">
      <c r="A3" s="27"/>
      <c r="B3" s="28"/>
      <c r="C3" s="29" t="s">
        <v>197</v>
      </c>
      <c r="D3" s="29" t="s">
        <v>198</v>
      </c>
      <c r="E3" s="29" t="s">
        <v>199</v>
      </c>
      <c r="F3" s="29" t="s">
        <v>200</v>
      </c>
      <c r="G3" s="29" t="s">
        <v>201</v>
      </c>
      <c r="H3" s="29" t="s">
        <v>202</v>
      </c>
      <c r="I3" s="29" t="s">
        <v>203</v>
      </c>
      <c r="J3" s="29" t="s">
        <v>204</v>
      </c>
      <c r="K3" s="29" t="s">
        <v>756</v>
      </c>
      <c r="L3" s="29" t="s">
        <v>126</v>
      </c>
      <c r="M3" s="29" t="s">
        <v>127</v>
      </c>
      <c r="N3" s="29" t="s">
        <v>128</v>
      </c>
      <c r="O3" s="29" t="s">
        <v>129</v>
      </c>
      <c r="P3" s="29" t="s">
        <v>130</v>
      </c>
      <c r="Q3" s="29" t="s">
        <v>131</v>
      </c>
      <c r="R3" s="29" t="s">
        <v>132</v>
      </c>
      <c r="S3" s="29" t="s">
        <v>205</v>
      </c>
      <c r="T3" s="29" t="s">
        <v>134</v>
      </c>
      <c r="U3" s="29" t="s">
        <v>135</v>
      </c>
      <c r="V3" s="29" t="s">
        <v>206</v>
      </c>
      <c r="W3" s="29" t="s">
        <v>207</v>
      </c>
      <c r="X3" s="29" t="s">
        <v>138</v>
      </c>
      <c r="Y3" s="29" t="s">
        <v>139</v>
      </c>
      <c r="Z3" s="29" t="s">
        <v>140</v>
      </c>
      <c r="AA3" s="29" t="s">
        <v>141</v>
      </c>
      <c r="AB3" s="29" t="s">
        <v>142</v>
      </c>
      <c r="AC3" s="29" t="s">
        <v>143</v>
      </c>
      <c r="AD3" s="29" t="s">
        <v>208</v>
      </c>
      <c r="AE3" s="29" t="s">
        <v>209</v>
      </c>
      <c r="AF3" s="29" t="s">
        <v>146</v>
      </c>
      <c r="AG3" s="29" t="s">
        <v>147</v>
      </c>
      <c r="AH3" s="29" t="s">
        <v>148</v>
      </c>
      <c r="AI3" s="29" t="s">
        <v>149</v>
      </c>
      <c r="AJ3" s="29" t="s">
        <v>150</v>
      </c>
      <c r="AK3" s="29" t="s">
        <v>151</v>
      </c>
      <c r="AL3" s="29" t="s">
        <v>210</v>
      </c>
      <c r="AM3" s="29" t="s">
        <v>211</v>
      </c>
      <c r="AN3" s="29" t="s">
        <v>212</v>
      </c>
      <c r="AO3" s="29" t="s">
        <v>213</v>
      </c>
      <c r="AP3" s="29" t="s">
        <v>214</v>
      </c>
      <c r="AQ3" s="29" t="s">
        <v>157</v>
      </c>
      <c r="AR3" s="29" t="s">
        <v>215</v>
      </c>
      <c r="AS3" s="30" t="s">
        <v>216</v>
      </c>
      <c r="AT3" s="30" t="s">
        <v>217</v>
      </c>
      <c r="AU3" s="30" t="s">
        <v>218</v>
      </c>
      <c r="AV3" s="30" t="s">
        <v>219</v>
      </c>
      <c r="AW3" s="30" t="s">
        <v>220</v>
      </c>
      <c r="AX3" s="30" t="s">
        <v>221</v>
      </c>
      <c r="AY3" s="30" t="s">
        <v>222</v>
      </c>
      <c r="AZ3" s="30" t="s">
        <v>223</v>
      </c>
      <c r="BA3" s="30" t="s">
        <v>224</v>
      </c>
      <c r="BB3" s="30" t="s">
        <v>225</v>
      </c>
      <c r="BC3" s="30" t="s">
        <v>226</v>
      </c>
      <c r="BD3" s="30" t="s">
        <v>227</v>
      </c>
      <c r="BE3" s="30" t="s">
        <v>228</v>
      </c>
      <c r="BF3" s="30" t="s">
        <v>229</v>
      </c>
      <c r="BG3" s="30" t="s">
        <v>230</v>
      </c>
      <c r="BH3" s="30" t="s">
        <v>231</v>
      </c>
      <c r="BI3" s="30" t="s">
        <v>232</v>
      </c>
      <c r="BJ3" s="30" t="s">
        <v>233</v>
      </c>
      <c r="BK3" s="30" t="s">
        <v>234</v>
      </c>
      <c r="BL3" s="30" t="s">
        <v>235</v>
      </c>
      <c r="BM3" s="30" t="s">
        <v>236</v>
      </c>
      <c r="BN3" s="30" t="s">
        <v>237</v>
      </c>
      <c r="BO3" s="30" t="s">
        <v>238</v>
      </c>
    </row>
    <row r="4" spans="1:67">
      <c r="A4" s="32" t="s">
        <v>48</v>
      </c>
      <c r="B4" s="33" t="s">
        <v>118</v>
      </c>
      <c r="C4" s="68">
        <v>63217</v>
      </c>
      <c r="D4" s="68">
        <v>232</v>
      </c>
      <c r="E4" s="68">
        <v>0</v>
      </c>
      <c r="F4" s="68">
        <v>0</v>
      </c>
      <c r="G4" s="68">
        <v>136456</v>
      </c>
      <c r="H4" s="68">
        <v>411</v>
      </c>
      <c r="I4" s="68">
        <v>11</v>
      </c>
      <c r="J4" s="68">
        <v>1139</v>
      </c>
      <c r="K4" s="68">
        <v>2036</v>
      </c>
      <c r="L4" s="68">
        <v>7</v>
      </c>
      <c r="M4" s="68">
        <v>0</v>
      </c>
      <c r="N4" s="68">
        <v>0</v>
      </c>
      <c r="O4" s="68">
        <v>0</v>
      </c>
      <c r="P4" s="68">
        <v>0</v>
      </c>
      <c r="Q4" s="68">
        <v>0</v>
      </c>
      <c r="R4" s="68">
        <v>0</v>
      </c>
      <c r="S4" s="68">
        <v>0</v>
      </c>
      <c r="T4" s="68">
        <v>0</v>
      </c>
      <c r="U4" s="68">
        <v>1342</v>
      </c>
      <c r="V4" s="68">
        <v>4297</v>
      </c>
      <c r="W4" s="68">
        <v>840</v>
      </c>
      <c r="X4" s="68">
        <v>0</v>
      </c>
      <c r="Y4" s="68">
        <v>0</v>
      </c>
      <c r="Z4" s="68">
        <v>0</v>
      </c>
      <c r="AA4" s="68">
        <v>302</v>
      </c>
      <c r="AB4" s="68">
        <v>0</v>
      </c>
      <c r="AC4" s="68">
        <v>4</v>
      </c>
      <c r="AD4" s="68">
        <v>0</v>
      </c>
      <c r="AE4" s="68">
        <v>21</v>
      </c>
      <c r="AF4" s="68">
        <v>0</v>
      </c>
      <c r="AG4" s="68">
        <v>13</v>
      </c>
      <c r="AH4" s="68">
        <v>2653</v>
      </c>
      <c r="AI4" s="68">
        <v>5191</v>
      </c>
      <c r="AJ4" s="68">
        <v>184</v>
      </c>
      <c r="AK4" s="68">
        <v>6</v>
      </c>
      <c r="AL4" s="68">
        <v>6264</v>
      </c>
      <c r="AM4" s="68">
        <v>17718</v>
      </c>
      <c r="AN4" s="68">
        <v>1</v>
      </c>
      <c r="AO4" s="68">
        <v>8041</v>
      </c>
      <c r="AP4" s="68">
        <v>728</v>
      </c>
      <c r="AQ4" s="68">
        <v>0</v>
      </c>
      <c r="AR4" s="68">
        <v>0</v>
      </c>
      <c r="AS4" s="69">
        <v>251114</v>
      </c>
      <c r="AT4" s="68">
        <v>1394</v>
      </c>
      <c r="AU4" s="69">
        <v>87279</v>
      </c>
      <c r="AV4" s="69">
        <v>0</v>
      </c>
      <c r="AW4" s="69">
        <v>0</v>
      </c>
      <c r="AX4" s="69">
        <v>10307</v>
      </c>
      <c r="AY4" s="69">
        <v>-1852</v>
      </c>
      <c r="AZ4" s="69">
        <v>97128</v>
      </c>
      <c r="BA4" s="69">
        <v>348242</v>
      </c>
      <c r="BB4" s="69">
        <v>11</v>
      </c>
      <c r="BC4" s="69">
        <v>11</v>
      </c>
      <c r="BD4" s="69">
        <v>357994</v>
      </c>
      <c r="BE4" s="69">
        <v>358005</v>
      </c>
      <c r="BF4" s="69">
        <v>455133</v>
      </c>
      <c r="BG4" s="69">
        <v>706247</v>
      </c>
      <c r="BH4" s="69">
        <v>-25798</v>
      </c>
      <c r="BI4" s="69">
        <v>-804</v>
      </c>
      <c r="BJ4" s="69">
        <v>-2126</v>
      </c>
      <c r="BK4" s="69">
        <v>-28728</v>
      </c>
      <c r="BL4" s="69">
        <v>-172317</v>
      </c>
      <c r="BM4" s="69">
        <v>-201045</v>
      </c>
      <c r="BN4" s="69">
        <v>254088</v>
      </c>
      <c r="BO4" s="69">
        <v>505202</v>
      </c>
    </row>
    <row r="5" spans="1:67">
      <c r="A5" s="36" t="s">
        <v>49</v>
      </c>
      <c r="B5" s="37" t="s">
        <v>119</v>
      </c>
      <c r="C5" s="70">
        <v>69</v>
      </c>
      <c r="D5" s="70">
        <v>28505</v>
      </c>
      <c r="E5" s="70">
        <v>21</v>
      </c>
      <c r="F5" s="70">
        <v>0</v>
      </c>
      <c r="G5" s="70">
        <v>153</v>
      </c>
      <c r="H5" s="70">
        <v>0</v>
      </c>
      <c r="I5" s="70">
        <v>125979</v>
      </c>
      <c r="J5" s="70">
        <v>269</v>
      </c>
      <c r="K5" s="70">
        <v>0</v>
      </c>
      <c r="L5" s="70">
        <v>0</v>
      </c>
      <c r="M5" s="70">
        <v>0</v>
      </c>
      <c r="N5" s="70">
        <v>0</v>
      </c>
      <c r="O5" s="70">
        <v>0</v>
      </c>
      <c r="P5" s="70">
        <v>0</v>
      </c>
      <c r="Q5" s="70">
        <v>0</v>
      </c>
      <c r="R5" s="70">
        <v>0</v>
      </c>
      <c r="S5" s="70">
        <v>0</v>
      </c>
      <c r="T5" s="70">
        <v>0</v>
      </c>
      <c r="U5" s="70">
        <v>130</v>
      </c>
      <c r="V5" s="70">
        <v>201</v>
      </c>
      <c r="W5" s="70">
        <v>23</v>
      </c>
      <c r="X5" s="70">
        <v>0</v>
      </c>
      <c r="Y5" s="70">
        <v>0</v>
      </c>
      <c r="Z5" s="70">
        <v>0</v>
      </c>
      <c r="AA5" s="70">
        <v>0</v>
      </c>
      <c r="AB5" s="70">
        <v>0</v>
      </c>
      <c r="AC5" s="70">
        <v>0</v>
      </c>
      <c r="AD5" s="70">
        <v>0</v>
      </c>
      <c r="AE5" s="70">
        <v>0</v>
      </c>
      <c r="AF5" s="70">
        <v>0</v>
      </c>
      <c r="AG5" s="70">
        <v>2</v>
      </c>
      <c r="AH5" s="70">
        <v>66</v>
      </c>
      <c r="AI5" s="70">
        <v>158</v>
      </c>
      <c r="AJ5" s="70">
        <v>0</v>
      </c>
      <c r="AK5" s="70">
        <v>0</v>
      </c>
      <c r="AL5" s="70">
        <v>114</v>
      </c>
      <c r="AM5" s="70">
        <v>899</v>
      </c>
      <c r="AN5" s="70">
        <v>0</v>
      </c>
      <c r="AO5" s="70">
        <v>0</v>
      </c>
      <c r="AP5" s="70">
        <v>15</v>
      </c>
      <c r="AQ5" s="70">
        <v>0</v>
      </c>
      <c r="AR5" s="70">
        <v>0</v>
      </c>
      <c r="AS5" s="71">
        <v>156604</v>
      </c>
      <c r="AT5" s="71">
        <v>86</v>
      </c>
      <c r="AU5" s="71">
        <v>4921</v>
      </c>
      <c r="AV5" s="71">
        <v>0</v>
      </c>
      <c r="AW5" s="71">
        <v>0</v>
      </c>
      <c r="AX5" s="71">
        <v>0</v>
      </c>
      <c r="AY5" s="71">
        <v>81147</v>
      </c>
      <c r="AZ5" s="71">
        <v>86154</v>
      </c>
      <c r="BA5" s="71">
        <v>242758</v>
      </c>
      <c r="BB5" s="71">
        <v>1</v>
      </c>
      <c r="BC5" s="71">
        <v>1</v>
      </c>
      <c r="BD5" s="71">
        <v>64383</v>
      </c>
      <c r="BE5" s="71">
        <v>64384</v>
      </c>
      <c r="BF5" s="71">
        <v>150538</v>
      </c>
      <c r="BG5" s="71">
        <v>307142</v>
      </c>
      <c r="BH5" s="71">
        <v>-33834</v>
      </c>
      <c r="BI5" s="71">
        <v>-42</v>
      </c>
      <c r="BJ5" s="71">
        <v>-2710</v>
      </c>
      <c r="BK5" s="71">
        <v>-36586</v>
      </c>
      <c r="BL5" s="71">
        <v>-41846</v>
      </c>
      <c r="BM5" s="71">
        <v>-78432</v>
      </c>
      <c r="BN5" s="71">
        <v>72106</v>
      </c>
      <c r="BO5" s="71">
        <v>228710</v>
      </c>
    </row>
    <row r="6" spans="1:67">
      <c r="A6" s="36" t="s">
        <v>50</v>
      </c>
      <c r="B6" s="37" t="s">
        <v>120</v>
      </c>
      <c r="C6" s="70">
        <v>0</v>
      </c>
      <c r="D6" s="70">
        <v>0</v>
      </c>
      <c r="E6" s="70">
        <v>23708</v>
      </c>
      <c r="F6" s="70">
        <v>0</v>
      </c>
      <c r="G6" s="70">
        <v>21453</v>
      </c>
      <c r="H6" s="70">
        <v>0</v>
      </c>
      <c r="I6" s="70">
        <v>0</v>
      </c>
      <c r="J6" s="70">
        <v>32</v>
      </c>
      <c r="K6" s="70">
        <v>0</v>
      </c>
      <c r="L6" s="70">
        <v>0</v>
      </c>
      <c r="M6" s="70">
        <v>0</v>
      </c>
      <c r="N6" s="70">
        <v>0</v>
      </c>
      <c r="O6" s="70">
        <v>0</v>
      </c>
      <c r="P6" s="70">
        <v>0</v>
      </c>
      <c r="Q6" s="70">
        <v>0</v>
      </c>
      <c r="R6" s="70">
        <v>0</v>
      </c>
      <c r="S6" s="70">
        <v>0</v>
      </c>
      <c r="T6" s="70">
        <v>0</v>
      </c>
      <c r="U6" s="70">
        <v>4863</v>
      </c>
      <c r="V6" s="70">
        <v>0</v>
      </c>
      <c r="W6" s="70">
        <v>0</v>
      </c>
      <c r="X6" s="70">
        <v>0</v>
      </c>
      <c r="Y6" s="70">
        <v>0</v>
      </c>
      <c r="Z6" s="70">
        <v>0</v>
      </c>
      <c r="AA6" s="70">
        <v>0</v>
      </c>
      <c r="AB6" s="70">
        <v>0</v>
      </c>
      <c r="AC6" s="70">
        <v>0</v>
      </c>
      <c r="AD6" s="70">
        <v>0</v>
      </c>
      <c r="AE6" s="70">
        <v>2</v>
      </c>
      <c r="AF6" s="70">
        <v>0</v>
      </c>
      <c r="AG6" s="70">
        <v>2</v>
      </c>
      <c r="AH6" s="70">
        <v>72</v>
      </c>
      <c r="AI6" s="70">
        <v>1255</v>
      </c>
      <c r="AJ6" s="70">
        <v>0</v>
      </c>
      <c r="AK6" s="70">
        <v>0</v>
      </c>
      <c r="AL6" s="70">
        <v>185</v>
      </c>
      <c r="AM6" s="70">
        <v>751</v>
      </c>
      <c r="AN6" s="70">
        <v>0</v>
      </c>
      <c r="AO6" s="70">
        <v>4</v>
      </c>
      <c r="AP6" s="70">
        <v>53</v>
      </c>
      <c r="AQ6" s="70">
        <v>0</v>
      </c>
      <c r="AR6" s="70">
        <v>0</v>
      </c>
      <c r="AS6" s="71">
        <v>52380</v>
      </c>
      <c r="AT6" s="71">
        <v>402</v>
      </c>
      <c r="AU6" s="71">
        <v>9311</v>
      </c>
      <c r="AV6" s="71">
        <v>0</v>
      </c>
      <c r="AW6" s="71">
        <v>0</v>
      </c>
      <c r="AX6" s="71">
        <v>0</v>
      </c>
      <c r="AY6" s="71">
        <v>38</v>
      </c>
      <c r="AZ6" s="71">
        <v>9751</v>
      </c>
      <c r="BA6" s="71">
        <v>62131</v>
      </c>
      <c r="BB6" s="71">
        <v>134</v>
      </c>
      <c r="BC6" s="71">
        <v>134</v>
      </c>
      <c r="BD6" s="71">
        <v>124280</v>
      </c>
      <c r="BE6" s="71">
        <v>124414</v>
      </c>
      <c r="BF6" s="71">
        <v>134165</v>
      </c>
      <c r="BG6" s="71">
        <v>186545</v>
      </c>
      <c r="BH6" s="71">
        <v>-9626</v>
      </c>
      <c r="BI6" s="71">
        <v>-281</v>
      </c>
      <c r="BJ6" s="71">
        <v>-791</v>
      </c>
      <c r="BK6" s="71">
        <v>-10698</v>
      </c>
      <c r="BL6" s="71">
        <v>-43210</v>
      </c>
      <c r="BM6" s="71">
        <v>-53908</v>
      </c>
      <c r="BN6" s="71">
        <v>80257</v>
      </c>
      <c r="BO6" s="71">
        <v>132637</v>
      </c>
    </row>
    <row r="7" spans="1:67">
      <c r="A7" s="36" t="s">
        <v>51</v>
      </c>
      <c r="B7" s="37" t="s">
        <v>121</v>
      </c>
      <c r="C7" s="70">
        <v>6</v>
      </c>
      <c r="D7" s="70">
        <v>100</v>
      </c>
      <c r="E7" s="70">
        <v>0</v>
      </c>
      <c r="F7" s="70">
        <v>0</v>
      </c>
      <c r="G7" s="70">
        <v>387</v>
      </c>
      <c r="H7" s="70">
        <v>22</v>
      </c>
      <c r="I7" s="70">
        <v>4</v>
      </c>
      <c r="J7" s="70">
        <v>137</v>
      </c>
      <c r="K7" s="70">
        <v>2871</v>
      </c>
      <c r="L7" s="70">
        <v>4916</v>
      </c>
      <c r="M7" s="70">
        <v>178</v>
      </c>
      <c r="N7" s="70">
        <v>3488</v>
      </c>
      <c r="O7" s="70">
        <v>262</v>
      </c>
      <c r="P7" s="70">
        <v>79</v>
      </c>
      <c r="Q7" s="70">
        <v>61</v>
      </c>
      <c r="R7" s="70">
        <v>1</v>
      </c>
      <c r="S7" s="70">
        <v>55</v>
      </c>
      <c r="T7" s="70">
        <v>21</v>
      </c>
      <c r="U7" s="70">
        <v>428</v>
      </c>
      <c r="V7" s="70">
        <v>29144</v>
      </c>
      <c r="W7" s="70">
        <v>5946</v>
      </c>
      <c r="X7" s="70">
        <v>0</v>
      </c>
      <c r="Y7" s="70">
        <v>0</v>
      </c>
      <c r="Z7" s="70">
        <v>1</v>
      </c>
      <c r="AA7" s="70">
        <v>6</v>
      </c>
      <c r="AB7" s="70">
        <v>1</v>
      </c>
      <c r="AC7" s="70">
        <v>0</v>
      </c>
      <c r="AD7" s="70">
        <v>1</v>
      </c>
      <c r="AE7" s="70">
        <v>1</v>
      </c>
      <c r="AF7" s="70">
        <v>0</v>
      </c>
      <c r="AG7" s="70">
        <v>4</v>
      </c>
      <c r="AH7" s="70">
        <v>55</v>
      </c>
      <c r="AI7" s="70">
        <v>17</v>
      </c>
      <c r="AJ7" s="70">
        <v>6</v>
      </c>
      <c r="AK7" s="70">
        <v>4</v>
      </c>
      <c r="AL7" s="70">
        <v>5</v>
      </c>
      <c r="AM7" s="70">
        <v>-14</v>
      </c>
      <c r="AN7" s="70">
        <v>1</v>
      </c>
      <c r="AO7" s="70">
        <v>6</v>
      </c>
      <c r="AP7" s="70">
        <v>11</v>
      </c>
      <c r="AQ7" s="70">
        <v>0</v>
      </c>
      <c r="AR7" s="70">
        <v>29</v>
      </c>
      <c r="AS7" s="71">
        <v>48240</v>
      </c>
      <c r="AT7" s="71">
        <v>-149</v>
      </c>
      <c r="AU7" s="71">
        <v>-174</v>
      </c>
      <c r="AV7" s="71">
        <v>0</v>
      </c>
      <c r="AW7" s="71">
        <v>0</v>
      </c>
      <c r="AX7" s="71">
        <v>-107</v>
      </c>
      <c r="AY7" s="71">
        <v>-450</v>
      </c>
      <c r="AZ7" s="71">
        <v>-880</v>
      </c>
      <c r="BA7" s="71">
        <v>47360</v>
      </c>
      <c r="BB7" s="71">
        <v>0</v>
      </c>
      <c r="BC7" s="71">
        <v>0</v>
      </c>
      <c r="BD7" s="71">
        <v>15271</v>
      </c>
      <c r="BE7" s="71">
        <v>15271</v>
      </c>
      <c r="BF7" s="71">
        <v>14391</v>
      </c>
      <c r="BG7" s="71">
        <v>62631</v>
      </c>
      <c r="BH7" s="71">
        <v>-8280</v>
      </c>
      <c r="BI7" s="71">
        <v>0</v>
      </c>
      <c r="BJ7" s="71">
        <v>-751</v>
      </c>
      <c r="BK7" s="71">
        <v>-9031</v>
      </c>
      <c r="BL7" s="71">
        <v>-5046</v>
      </c>
      <c r="BM7" s="71">
        <v>-14077</v>
      </c>
      <c r="BN7" s="71">
        <v>314</v>
      </c>
      <c r="BO7" s="71">
        <v>48554</v>
      </c>
    </row>
    <row r="8" spans="1:67">
      <c r="A8" s="39" t="s">
        <v>52</v>
      </c>
      <c r="B8" s="40" t="s">
        <v>122</v>
      </c>
      <c r="C8" s="72">
        <v>80229</v>
      </c>
      <c r="D8" s="72">
        <v>2795</v>
      </c>
      <c r="E8" s="72">
        <v>21730</v>
      </c>
      <c r="F8" s="72">
        <v>0</v>
      </c>
      <c r="G8" s="72">
        <v>71621</v>
      </c>
      <c r="H8" s="72">
        <v>679</v>
      </c>
      <c r="I8" s="72">
        <v>22</v>
      </c>
      <c r="J8" s="72">
        <v>4641</v>
      </c>
      <c r="K8" s="72">
        <v>3</v>
      </c>
      <c r="L8" s="72">
        <v>17</v>
      </c>
      <c r="M8" s="72">
        <v>0</v>
      </c>
      <c r="N8" s="72">
        <v>0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1056</v>
      </c>
      <c r="V8" s="72">
        <v>230</v>
      </c>
      <c r="W8" s="72">
        <v>0</v>
      </c>
      <c r="X8" s="72">
        <v>0</v>
      </c>
      <c r="Y8" s="72">
        <v>0</v>
      </c>
      <c r="Z8" s="72">
        <v>0</v>
      </c>
      <c r="AA8" s="72">
        <v>228</v>
      </c>
      <c r="AB8" s="72">
        <v>0</v>
      </c>
      <c r="AC8" s="72">
        <v>0</v>
      </c>
      <c r="AD8" s="72">
        <v>0</v>
      </c>
      <c r="AE8" s="72">
        <v>94</v>
      </c>
      <c r="AF8" s="72">
        <v>0</v>
      </c>
      <c r="AG8" s="72">
        <v>284</v>
      </c>
      <c r="AH8" s="72">
        <v>7899</v>
      </c>
      <c r="AI8" s="72">
        <v>19592</v>
      </c>
      <c r="AJ8" s="72">
        <v>124</v>
      </c>
      <c r="AK8" s="72">
        <v>3</v>
      </c>
      <c r="AL8" s="72">
        <v>31032</v>
      </c>
      <c r="AM8" s="72">
        <v>97454</v>
      </c>
      <c r="AN8" s="72">
        <v>0</v>
      </c>
      <c r="AO8" s="72">
        <v>198</v>
      </c>
      <c r="AP8" s="72">
        <v>902</v>
      </c>
      <c r="AQ8" s="72">
        <v>0</v>
      </c>
      <c r="AR8" s="72">
        <v>402</v>
      </c>
      <c r="AS8" s="73">
        <v>341235</v>
      </c>
      <c r="AT8" s="73">
        <v>24168</v>
      </c>
      <c r="AU8" s="73">
        <v>750676</v>
      </c>
      <c r="AV8" s="73">
        <v>0</v>
      </c>
      <c r="AW8" s="73">
        <v>0</v>
      </c>
      <c r="AX8" s="73">
        <v>0</v>
      </c>
      <c r="AY8" s="73">
        <v>294</v>
      </c>
      <c r="AZ8" s="73">
        <v>775138</v>
      </c>
      <c r="BA8" s="73">
        <v>1116373</v>
      </c>
      <c r="BB8" s="73">
        <v>7279</v>
      </c>
      <c r="BC8" s="73">
        <v>7279</v>
      </c>
      <c r="BD8" s="73">
        <v>420923</v>
      </c>
      <c r="BE8" s="73">
        <v>428202</v>
      </c>
      <c r="BF8" s="73">
        <v>1203340</v>
      </c>
      <c r="BG8" s="73">
        <v>1544575</v>
      </c>
      <c r="BH8" s="73">
        <v>-122683</v>
      </c>
      <c r="BI8" s="73">
        <v>-8587</v>
      </c>
      <c r="BJ8" s="73">
        <v>-39422</v>
      </c>
      <c r="BK8" s="73">
        <v>-170692</v>
      </c>
      <c r="BL8" s="73">
        <v>-811794</v>
      </c>
      <c r="BM8" s="73">
        <v>-982486</v>
      </c>
      <c r="BN8" s="73">
        <v>220854</v>
      </c>
      <c r="BO8" s="73">
        <v>562089</v>
      </c>
    </row>
    <row r="9" spans="1:67">
      <c r="A9" s="36" t="s">
        <v>53</v>
      </c>
      <c r="B9" s="37" t="s">
        <v>123</v>
      </c>
      <c r="C9" s="70">
        <v>1662</v>
      </c>
      <c r="D9" s="70">
        <v>229</v>
      </c>
      <c r="E9" s="70">
        <v>558</v>
      </c>
      <c r="F9" s="70">
        <v>72</v>
      </c>
      <c r="G9" s="70">
        <v>1556</v>
      </c>
      <c r="H9" s="70">
        <v>91428</v>
      </c>
      <c r="I9" s="70">
        <v>1760</v>
      </c>
      <c r="J9" s="70">
        <v>396</v>
      </c>
      <c r="K9" s="70">
        <v>5402</v>
      </c>
      <c r="L9" s="70">
        <v>220</v>
      </c>
      <c r="M9" s="70">
        <v>306</v>
      </c>
      <c r="N9" s="70">
        <v>5</v>
      </c>
      <c r="O9" s="70">
        <v>1066</v>
      </c>
      <c r="P9" s="70">
        <v>2103</v>
      </c>
      <c r="Q9" s="70">
        <v>371</v>
      </c>
      <c r="R9" s="70">
        <v>55</v>
      </c>
      <c r="S9" s="70">
        <v>1485</v>
      </c>
      <c r="T9" s="70">
        <v>127</v>
      </c>
      <c r="U9" s="70">
        <v>2621</v>
      </c>
      <c r="V9" s="70">
        <v>2503</v>
      </c>
      <c r="W9" s="70">
        <v>3392</v>
      </c>
      <c r="X9" s="70">
        <v>5</v>
      </c>
      <c r="Y9" s="70">
        <v>85</v>
      </c>
      <c r="Z9" s="70">
        <v>519</v>
      </c>
      <c r="AA9" s="70">
        <v>7149</v>
      </c>
      <c r="AB9" s="70">
        <v>802</v>
      </c>
      <c r="AC9" s="70">
        <v>13</v>
      </c>
      <c r="AD9" s="70">
        <v>114</v>
      </c>
      <c r="AE9" s="70">
        <v>650</v>
      </c>
      <c r="AF9" s="70">
        <v>223</v>
      </c>
      <c r="AG9" s="70">
        <v>5744</v>
      </c>
      <c r="AH9" s="70">
        <v>305</v>
      </c>
      <c r="AI9" s="70">
        <v>5890</v>
      </c>
      <c r="AJ9" s="70">
        <v>2230</v>
      </c>
      <c r="AK9" s="70">
        <v>1180</v>
      </c>
      <c r="AL9" s="70">
        <v>544</v>
      </c>
      <c r="AM9" s="70">
        <v>1493</v>
      </c>
      <c r="AN9" s="70">
        <v>268</v>
      </c>
      <c r="AO9" s="70">
        <v>786</v>
      </c>
      <c r="AP9" s="70">
        <v>630</v>
      </c>
      <c r="AQ9" s="70">
        <v>810</v>
      </c>
      <c r="AR9" s="70">
        <v>67</v>
      </c>
      <c r="AS9" s="71">
        <v>146824</v>
      </c>
      <c r="AT9" s="71">
        <v>3063</v>
      </c>
      <c r="AU9" s="71">
        <v>124173</v>
      </c>
      <c r="AV9" s="71">
        <v>0</v>
      </c>
      <c r="AW9" s="71">
        <v>19</v>
      </c>
      <c r="AX9" s="71">
        <v>6175</v>
      </c>
      <c r="AY9" s="71">
        <v>9354</v>
      </c>
      <c r="AZ9" s="71">
        <v>142784</v>
      </c>
      <c r="BA9" s="71">
        <v>289608</v>
      </c>
      <c r="BB9" s="71">
        <v>2110</v>
      </c>
      <c r="BC9" s="71">
        <v>2110</v>
      </c>
      <c r="BD9" s="71">
        <v>279646</v>
      </c>
      <c r="BE9" s="71">
        <v>281756</v>
      </c>
      <c r="BF9" s="71">
        <v>424540</v>
      </c>
      <c r="BG9" s="71">
        <v>571364</v>
      </c>
      <c r="BH9" s="71">
        <v>-141607</v>
      </c>
      <c r="BI9" s="71">
        <v>-7785</v>
      </c>
      <c r="BJ9" s="71">
        <v>-11791</v>
      </c>
      <c r="BK9" s="71">
        <v>-161183</v>
      </c>
      <c r="BL9" s="71">
        <v>-109370</v>
      </c>
      <c r="BM9" s="71">
        <v>-270553</v>
      </c>
      <c r="BN9" s="71">
        <v>153987</v>
      </c>
      <c r="BO9" s="71">
        <v>300811</v>
      </c>
    </row>
    <row r="10" spans="1:67">
      <c r="A10" s="36" t="s">
        <v>54</v>
      </c>
      <c r="B10" s="37" t="s">
        <v>124</v>
      </c>
      <c r="C10" s="70">
        <v>10569</v>
      </c>
      <c r="D10" s="70">
        <v>1183</v>
      </c>
      <c r="E10" s="70">
        <v>283</v>
      </c>
      <c r="F10" s="70">
        <v>40</v>
      </c>
      <c r="G10" s="70">
        <v>14185</v>
      </c>
      <c r="H10" s="70">
        <v>1165</v>
      </c>
      <c r="I10" s="70">
        <v>136614</v>
      </c>
      <c r="J10" s="70">
        <v>7381</v>
      </c>
      <c r="K10" s="70">
        <v>3823</v>
      </c>
      <c r="L10" s="70">
        <v>1015</v>
      </c>
      <c r="M10" s="70">
        <v>321</v>
      </c>
      <c r="N10" s="70">
        <v>11</v>
      </c>
      <c r="O10" s="70">
        <v>2962</v>
      </c>
      <c r="P10" s="70">
        <v>3971</v>
      </c>
      <c r="Q10" s="70">
        <v>403</v>
      </c>
      <c r="R10" s="70">
        <v>285</v>
      </c>
      <c r="S10" s="70">
        <v>5688</v>
      </c>
      <c r="T10" s="70">
        <v>146</v>
      </c>
      <c r="U10" s="70">
        <v>21992</v>
      </c>
      <c r="V10" s="70">
        <v>3516</v>
      </c>
      <c r="W10" s="70">
        <v>52784</v>
      </c>
      <c r="X10" s="70">
        <v>15</v>
      </c>
      <c r="Y10" s="70">
        <v>256</v>
      </c>
      <c r="Z10" s="70">
        <v>928</v>
      </c>
      <c r="AA10" s="70">
        <v>12197</v>
      </c>
      <c r="AB10" s="70">
        <v>2341</v>
      </c>
      <c r="AC10" s="70">
        <v>417</v>
      </c>
      <c r="AD10" s="70">
        <v>41</v>
      </c>
      <c r="AE10" s="70">
        <v>370</v>
      </c>
      <c r="AF10" s="70">
        <v>1632</v>
      </c>
      <c r="AG10" s="70">
        <v>1919</v>
      </c>
      <c r="AH10" s="70">
        <v>8008</v>
      </c>
      <c r="AI10" s="70">
        <v>12294</v>
      </c>
      <c r="AJ10" s="70">
        <v>1608</v>
      </c>
      <c r="AK10" s="70">
        <v>1923</v>
      </c>
      <c r="AL10" s="70">
        <v>989</v>
      </c>
      <c r="AM10" s="70">
        <v>5859</v>
      </c>
      <c r="AN10" s="70">
        <v>123</v>
      </c>
      <c r="AO10" s="70">
        <v>818</v>
      </c>
      <c r="AP10" s="70">
        <v>714</v>
      </c>
      <c r="AQ10" s="70">
        <v>17932</v>
      </c>
      <c r="AR10" s="70">
        <v>160</v>
      </c>
      <c r="AS10" s="71">
        <v>338881</v>
      </c>
      <c r="AT10" s="71">
        <v>1996</v>
      </c>
      <c r="AU10" s="71">
        <v>9736</v>
      </c>
      <c r="AV10" s="71">
        <v>72</v>
      </c>
      <c r="AW10" s="71">
        <v>443</v>
      </c>
      <c r="AX10" s="71">
        <v>12531</v>
      </c>
      <c r="AY10" s="71">
        <v>23283</v>
      </c>
      <c r="AZ10" s="71">
        <v>48061</v>
      </c>
      <c r="BA10" s="71">
        <v>386942</v>
      </c>
      <c r="BB10" s="71">
        <v>13161</v>
      </c>
      <c r="BC10" s="71">
        <v>13161</v>
      </c>
      <c r="BD10" s="71">
        <v>673825</v>
      </c>
      <c r="BE10" s="71">
        <v>686986</v>
      </c>
      <c r="BF10" s="71">
        <v>735047</v>
      </c>
      <c r="BG10" s="71">
        <v>1073928</v>
      </c>
      <c r="BH10" s="71">
        <v>-84180</v>
      </c>
      <c r="BI10" s="71">
        <v>-1718</v>
      </c>
      <c r="BJ10" s="71">
        <v>-6858</v>
      </c>
      <c r="BK10" s="71">
        <v>-92756</v>
      </c>
      <c r="BL10" s="71">
        <v>-259742</v>
      </c>
      <c r="BM10" s="71">
        <v>-352498</v>
      </c>
      <c r="BN10" s="71">
        <v>382549</v>
      </c>
      <c r="BO10" s="71">
        <v>721430</v>
      </c>
    </row>
    <row r="11" spans="1:67">
      <c r="A11" s="36" t="s">
        <v>55</v>
      </c>
      <c r="B11" s="37" t="s">
        <v>125</v>
      </c>
      <c r="C11" s="70">
        <v>28385</v>
      </c>
      <c r="D11" s="70">
        <v>190</v>
      </c>
      <c r="E11" s="70">
        <v>2134</v>
      </c>
      <c r="F11" s="70">
        <v>275</v>
      </c>
      <c r="G11" s="70">
        <v>13395</v>
      </c>
      <c r="H11" s="70">
        <v>9659</v>
      </c>
      <c r="I11" s="70">
        <v>9144</v>
      </c>
      <c r="J11" s="70">
        <v>105669</v>
      </c>
      <c r="K11" s="70">
        <v>101857</v>
      </c>
      <c r="L11" s="70">
        <v>4156</v>
      </c>
      <c r="M11" s="70">
        <v>1365</v>
      </c>
      <c r="N11" s="70">
        <v>73</v>
      </c>
      <c r="O11" s="70">
        <v>11340</v>
      </c>
      <c r="P11" s="70">
        <v>7570</v>
      </c>
      <c r="Q11" s="70">
        <v>1877</v>
      </c>
      <c r="R11" s="70">
        <v>1472</v>
      </c>
      <c r="S11" s="70">
        <v>7198</v>
      </c>
      <c r="T11" s="70">
        <v>1360</v>
      </c>
      <c r="U11" s="70">
        <v>22008</v>
      </c>
      <c r="V11" s="70">
        <v>5247</v>
      </c>
      <c r="W11" s="70">
        <v>5900</v>
      </c>
      <c r="X11" s="70">
        <v>59</v>
      </c>
      <c r="Y11" s="70">
        <v>787</v>
      </c>
      <c r="Z11" s="70">
        <v>3847</v>
      </c>
      <c r="AA11" s="70">
        <v>16</v>
      </c>
      <c r="AB11" s="70">
        <v>12</v>
      </c>
      <c r="AC11" s="70">
        <v>59</v>
      </c>
      <c r="AD11" s="70">
        <v>8</v>
      </c>
      <c r="AE11" s="70">
        <v>157</v>
      </c>
      <c r="AF11" s="70">
        <v>30</v>
      </c>
      <c r="AG11" s="70">
        <v>1186</v>
      </c>
      <c r="AH11" s="70">
        <v>10414</v>
      </c>
      <c r="AI11" s="70">
        <v>197303</v>
      </c>
      <c r="AJ11" s="70">
        <v>209</v>
      </c>
      <c r="AK11" s="70">
        <v>3373</v>
      </c>
      <c r="AL11" s="70">
        <v>182</v>
      </c>
      <c r="AM11" s="70">
        <v>1373</v>
      </c>
      <c r="AN11" s="70">
        <v>694</v>
      </c>
      <c r="AO11" s="70">
        <v>507</v>
      </c>
      <c r="AP11" s="70">
        <v>973</v>
      </c>
      <c r="AQ11" s="70">
        <v>388</v>
      </c>
      <c r="AR11" s="70">
        <v>961</v>
      </c>
      <c r="AS11" s="71">
        <v>562812</v>
      </c>
      <c r="AT11" s="71">
        <v>4795</v>
      </c>
      <c r="AU11" s="71">
        <v>71760</v>
      </c>
      <c r="AV11" s="71">
        <v>0</v>
      </c>
      <c r="AW11" s="71">
        <v>0</v>
      </c>
      <c r="AX11" s="71">
        <v>0</v>
      </c>
      <c r="AY11" s="71">
        <v>-2639</v>
      </c>
      <c r="AZ11" s="71">
        <v>73916</v>
      </c>
      <c r="BA11" s="71">
        <v>636728</v>
      </c>
      <c r="BB11" s="71">
        <v>16671</v>
      </c>
      <c r="BC11" s="71">
        <v>16671</v>
      </c>
      <c r="BD11" s="71">
        <v>359298</v>
      </c>
      <c r="BE11" s="71">
        <v>375969</v>
      </c>
      <c r="BF11" s="71">
        <v>449885</v>
      </c>
      <c r="BG11" s="71">
        <v>1012697</v>
      </c>
      <c r="BH11" s="71">
        <v>-159576</v>
      </c>
      <c r="BI11" s="71">
        <v>-1263</v>
      </c>
      <c r="BJ11" s="71">
        <v>-12787</v>
      </c>
      <c r="BK11" s="71">
        <v>-173626</v>
      </c>
      <c r="BL11" s="71">
        <v>-447904</v>
      </c>
      <c r="BM11" s="71">
        <v>-621530</v>
      </c>
      <c r="BN11" s="71">
        <v>-171645</v>
      </c>
      <c r="BO11" s="71">
        <v>391167</v>
      </c>
    </row>
    <row r="12" spans="1:67">
      <c r="A12" s="36" t="s">
        <v>56</v>
      </c>
      <c r="B12" s="37" t="s">
        <v>754</v>
      </c>
      <c r="C12" s="70">
        <v>6656</v>
      </c>
      <c r="D12" s="70">
        <v>3283</v>
      </c>
      <c r="E12" s="70">
        <v>4204</v>
      </c>
      <c r="F12" s="70">
        <v>6381</v>
      </c>
      <c r="G12" s="70">
        <v>9317</v>
      </c>
      <c r="H12" s="70">
        <v>3987</v>
      </c>
      <c r="I12" s="70">
        <v>8749</v>
      </c>
      <c r="J12" s="70">
        <v>12968</v>
      </c>
      <c r="K12" s="70">
        <v>52333</v>
      </c>
      <c r="L12" s="70">
        <v>2057</v>
      </c>
      <c r="M12" s="70">
        <v>5297</v>
      </c>
      <c r="N12" s="70">
        <v>83</v>
      </c>
      <c r="O12" s="70">
        <v>8174</v>
      </c>
      <c r="P12" s="70">
        <v>16034</v>
      </c>
      <c r="Q12" s="70">
        <v>10150</v>
      </c>
      <c r="R12" s="70">
        <v>3518</v>
      </c>
      <c r="S12" s="70">
        <v>22391</v>
      </c>
      <c r="T12" s="70">
        <v>5005</v>
      </c>
      <c r="U12" s="70">
        <v>34090</v>
      </c>
      <c r="V12" s="70">
        <v>94581</v>
      </c>
      <c r="W12" s="70">
        <v>22678</v>
      </c>
      <c r="X12" s="70">
        <v>140</v>
      </c>
      <c r="Y12" s="70">
        <v>4422</v>
      </c>
      <c r="Z12" s="70">
        <v>6818</v>
      </c>
      <c r="AA12" s="70">
        <v>14698</v>
      </c>
      <c r="AB12" s="70">
        <v>1741</v>
      </c>
      <c r="AC12" s="70">
        <v>844</v>
      </c>
      <c r="AD12" s="70">
        <v>220</v>
      </c>
      <c r="AE12" s="70">
        <v>201304</v>
      </c>
      <c r="AF12" s="70">
        <v>539</v>
      </c>
      <c r="AG12" s="70">
        <v>11419</v>
      </c>
      <c r="AH12" s="70">
        <v>7874</v>
      </c>
      <c r="AI12" s="70">
        <v>8026</v>
      </c>
      <c r="AJ12" s="70">
        <v>999</v>
      </c>
      <c r="AK12" s="70">
        <v>15221</v>
      </c>
      <c r="AL12" s="70">
        <v>6585</v>
      </c>
      <c r="AM12" s="70">
        <v>6913</v>
      </c>
      <c r="AN12" s="70">
        <v>2468</v>
      </c>
      <c r="AO12" s="70">
        <v>1486</v>
      </c>
      <c r="AP12" s="70">
        <v>607</v>
      </c>
      <c r="AQ12" s="70">
        <v>1963</v>
      </c>
      <c r="AR12" s="70">
        <v>3065</v>
      </c>
      <c r="AS12" s="71">
        <v>629288</v>
      </c>
      <c r="AT12" s="71">
        <v>1143</v>
      </c>
      <c r="AU12" s="71">
        <v>169078</v>
      </c>
      <c r="AV12" s="71">
        <v>135</v>
      </c>
      <c r="AW12" s="71">
        <v>0</v>
      </c>
      <c r="AX12" s="71">
        <v>-11</v>
      </c>
      <c r="AY12" s="71">
        <v>1568</v>
      </c>
      <c r="AZ12" s="71">
        <v>171913</v>
      </c>
      <c r="BA12" s="71">
        <v>801201</v>
      </c>
      <c r="BB12" s="71">
        <v>15700</v>
      </c>
      <c r="BC12" s="71">
        <v>15700</v>
      </c>
      <c r="BD12" s="71">
        <v>503694</v>
      </c>
      <c r="BE12" s="71">
        <v>519394</v>
      </c>
      <c r="BF12" s="71">
        <v>691307</v>
      </c>
      <c r="BG12" s="71">
        <v>1320595</v>
      </c>
      <c r="BH12" s="71">
        <v>-123014</v>
      </c>
      <c r="BI12" s="71">
        <v>-1664</v>
      </c>
      <c r="BJ12" s="71">
        <v>-10937</v>
      </c>
      <c r="BK12" s="71">
        <v>-135615</v>
      </c>
      <c r="BL12" s="71">
        <v>-632622</v>
      </c>
      <c r="BM12" s="71">
        <v>-768237</v>
      </c>
      <c r="BN12" s="71">
        <v>-76930</v>
      </c>
      <c r="BO12" s="71">
        <v>552358</v>
      </c>
    </row>
    <row r="13" spans="1:67">
      <c r="A13" s="39" t="s">
        <v>57</v>
      </c>
      <c r="B13" s="40" t="s">
        <v>126</v>
      </c>
      <c r="C13" s="72">
        <v>1329</v>
      </c>
      <c r="D13" s="72">
        <v>98</v>
      </c>
      <c r="E13" s="72">
        <v>0</v>
      </c>
      <c r="F13" s="72">
        <v>0</v>
      </c>
      <c r="G13" s="72">
        <v>3327</v>
      </c>
      <c r="H13" s="72">
        <v>115</v>
      </c>
      <c r="I13" s="72">
        <v>1820</v>
      </c>
      <c r="J13" s="72">
        <v>2800</v>
      </c>
      <c r="K13" s="72">
        <v>2054</v>
      </c>
      <c r="L13" s="72">
        <v>65674</v>
      </c>
      <c r="M13" s="72">
        <v>3704</v>
      </c>
      <c r="N13" s="72">
        <v>131</v>
      </c>
      <c r="O13" s="72">
        <v>2776</v>
      </c>
      <c r="P13" s="72">
        <v>19954</v>
      </c>
      <c r="Q13" s="72">
        <v>3131</v>
      </c>
      <c r="R13" s="72">
        <v>1013</v>
      </c>
      <c r="S13" s="72">
        <v>6271</v>
      </c>
      <c r="T13" s="72">
        <v>383</v>
      </c>
      <c r="U13" s="72">
        <v>4372</v>
      </c>
      <c r="V13" s="72">
        <v>121631</v>
      </c>
      <c r="W13" s="72">
        <v>52875</v>
      </c>
      <c r="X13" s="72">
        <v>32</v>
      </c>
      <c r="Y13" s="72">
        <v>400</v>
      </c>
      <c r="Z13" s="72">
        <v>132</v>
      </c>
      <c r="AA13" s="72">
        <v>388</v>
      </c>
      <c r="AB13" s="72">
        <v>6</v>
      </c>
      <c r="AC13" s="72">
        <v>137</v>
      </c>
      <c r="AD13" s="72">
        <v>0</v>
      </c>
      <c r="AE13" s="72">
        <v>4</v>
      </c>
      <c r="AF13" s="72">
        <v>0</v>
      </c>
      <c r="AG13" s="72">
        <v>314</v>
      </c>
      <c r="AH13" s="72">
        <v>1851</v>
      </c>
      <c r="AI13" s="72">
        <v>1642</v>
      </c>
      <c r="AJ13" s="72">
        <v>41</v>
      </c>
      <c r="AK13" s="72">
        <v>1217</v>
      </c>
      <c r="AL13" s="72">
        <v>203</v>
      </c>
      <c r="AM13" s="72">
        <v>809</v>
      </c>
      <c r="AN13" s="72">
        <v>1</v>
      </c>
      <c r="AO13" s="72">
        <v>153</v>
      </c>
      <c r="AP13" s="72">
        <v>104</v>
      </c>
      <c r="AQ13" s="72">
        <v>207</v>
      </c>
      <c r="AR13" s="72">
        <v>619</v>
      </c>
      <c r="AS13" s="73">
        <v>301718</v>
      </c>
      <c r="AT13" s="73">
        <v>327</v>
      </c>
      <c r="AU13" s="73">
        <v>3828</v>
      </c>
      <c r="AV13" s="73">
        <v>0</v>
      </c>
      <c r="AW13" s="73">
        <v>0</v>
      </c>
      <c r="AX13" s="73">
        <v>0</v>
      </c>
      <c r="AY13" s="73">
        <v>-1418</v>
      </c>
      <c r="AZ13" s="73">
        <v>2737</v>
      </c>
      <c r="BA13" s="73">
        <v>304455</v>
      </c>
      <c r="BB13" s="73">
        <v>7150</v>
      </c>
      <c r="BC13" s="73">
        <v>7150</v>
      </c>
      <c r="BD13" s="73">
        <v>92275</v>
      </c>
      <c r="BE13" s="73">
        <v>99425</v>
      </c>
      <c r="BF13" s="73">
        <v>102162</v>
      </c>
      <c r="BG13" s="73">
        <v>403880</v>
      </c>
      <c r="BH13" s="73">
        <v>-24300</v>
      </c>
      <c r="BI13" s="73">
        <v>-134</v>
      </c>
      <c r="BJ13" s="73">
        <v>-1952</v>
      </c>
      <c r="BK13" s="73">
        <v>-26386</v>
      </c>
      <c r="BL13" s="73">
        <v>-156222</v>
      </c>
      <c r="BM13" s="73">
        <v>-182608</v>
      </c>
      <c r="BN13" s="73">
        <v>-80446</v>
      </c>
      <c r="BO13" s="73">
        <v>221272</v>
      </c>
    </row>
    <row r="14" spans="1:67">
      <c r="A14" s="36" t="s">
        <v>58</v>
      </c>
      <c r="B14" s="37" t="s">
        <v>127</v>
      </c>
      <c r="C14" s="70">
        <v>16</v>
      </c>
      <c r="D14" s="70">
        <v>2</v>
      </c>
      <c r="E14" s="70">
        <v>0</v>
      </c>
      <c r="F14" s="70">
        <v>17</v>
      </c>
      <c r="G14" s="70">
        <v>0</v>
      </c>
      <c r="H14" s="70">
        <v>40</v>
      </c>
      <c r="I14" s="70">
        <v>6708</v>
      </c>
      <c r="J14" s="70">
        <v>9</v>
      </c>
      <c r="K14" s="70">
        <v>1841</v>
      </c>
      <c r="L14" s="70">
        <v>633</v>
      </c>
      <c r="M14" s="70">
        <v>321898</v>
      </c>
      <c r="N14" s="70">
        <v>5</v>
      </c>
      <c r="O14" s="70">
        <v>527414</v>
      </c>
      <c r="P14" s="70">
        <v>362897</v>
      </c>
      <c r="Q14" s="70">
        <v>54120</v>
      </c>
      <c r="R14" s="70">
        <v>854</v>
      </c>
      <c r="S14" s="70">
        <v>44895</v>
      </c>
      <c r="T14" s="70">
        <v>67821</v>
      </c>
      <c r="U14" s="70">
        <v>3060</v>
      </c>
      <c r="V14" s="70">
        <v>41213</v>
      </c>
      <c r="W14" s="70">
        <v>28158</v>
      </c>
      <c r="X14" s="70">
        <v>0</v>
      </c>
      <c r="Y14" s="70">
        <v>2</v>
      </c>
      <c r="Z14" s="70">
        <v>0</v>
      </c>
      <c r="AA14" s="70">
        <v>0</v>
      </c>
      <c r="AB14" s="70">
        <v>0</v>
      </c>
      <c r="AC14" s="70">
        <v>0</v>
      </c>
      <c r="AD14" s="70">
        <v>0</v>
      </c>
      <c r="AE14" s="70">
        <v>0</v>
      </c>
      <c r="AF14" s="70">
        <v>0</v>
      </c>
      <c r="AG14" s="70">
        <v>14</v>
      </c>
      <c r="AH14" s="70">
        <v>0</v>
      </c>
      <c r="AI14" s="70">
        <v>8</v>
      </c>
      <c r="AJ14" s="70">
        <v>0</v>
      </c>
      <c r="AK14" s="70">
        <v>86</v>
      </c>
      <c r="AL14" s="70">
        <v>2</v>
      </c>
      <c r="AM14" s="70">
        <v>12</v>
      </c>
      <c r="AN14" s="70">
        <v>0</v>
      </c>
      <c r="AO14" s="70">
        <v>0</v>
      </c>
      <c r="AP14" s="70">
        <v>9</v>
      </c>
      <c r="AQ14" s="70">
        <v>1</v>
      </c>
      <c r="AR14" s="70">
        <v>647</v>
      </c>
      <c r="AS14" s="71">
        <v>1462382</v>
      </c>
      <c r="AT14" s="71">
        <v>0</v>
      </c>
      <c r="AU14" s="71">
        <v>-977</v>
      </c>
      <c r="AV14" s="71">
        <v>0</v>
      </c>
      <c r="AW14" s="71">
        <v>-1934</v>
      </c>
      <c r="AX14" s="71">
        <v>-2775</v>
      </c>
      <c r="AY14" s="71">
        <v>-13497</v>
      </c>
      <c r="AZ14" s="71">
        <v>-19183</v>
      </c>
      <c r="BA14" s="71">
        <v>1443199</v>
      </c>
      <c r="BB14" s="71">
        <v>127420</v>
      </c>
      <c r="BC14" s="71">
        <v>127420</v>
      </c>
      <c r="BD14" s="71">
        <v>618491</v>
      </c>
      <c r="BE14" s="71">
        <v>745911</v>
      </c>
      <c r="BF14" s="71">
        <v>726728</v>
      </c>
      <c r="BG14" s="71">
        <v>2189110</v>
      </c>
      <c r="BH14" s="71">
        <v>-55989</v>
      </c>
      <c r="BI14" s="71">
        <v>-40</v>
      </c>
      <c r="BJ14" s="71">
        <v>-4482</v>
      </c>
      <c r="BK14" s="71">
        <v>-60511</v>
      </c>
      <c r="BL14" s="71">
        <v>-1382327</v>
      </c>
      <c r="BM14" s="71">
        <v>-1442838</v>
      </c>
      <c r="BN14" s="71">
        <v>-716110</v>
      </c>
      <c r="BO14" s="71">
        <v>746272</v>
      </c>
    </row>
    <row r="15" spans="1:67">
      <c r="A15" s="36" t="s">
        <v>59</v>
      </c>
      <c r="B15" s="37" t="s">
        <v>128</v>
      </c>
      <c r="C15" s="70">
        <v>0</v>
      </c>
      <c r="D15" s="70">
        <v>0</v>
      </c>
      <c r="E15" s="70">
        <v>0</v>
      </c>
      <c r="F15" s="70">
        <v>0</v>
      </c>
      <c r="G15" s="70">
        <v>865</v>
      </c>
      <c r="H15" s="70">
        <v>0</v>
      </c>
      <c r="I15" s="70">
        <v>1701</v>
      </c>
      <c r="J15" s="70">
        <v>2825</v>
      </c>
      <c r="K15" s="70">
        <v>634</v>
      </c>
      <c r="L15" s="70">
        <v>311</v>
      </c>
      <c r="M15" s="70">
        <v>427</v>
      </c>
      <c r="N15" s="70">
        <v>2215</v>
      </c>
      <c r="O15" s="70">
        <v>48892</v>
      </c>
      <c r="P15" s="70">
        <v>51058</v>
      </c>
      <c r="Q15" s="70">
        <v>7945</v>
      </c>
      <c r="R15" s="70">
        <v>917</v>
      </c>
      <c r="S15" s="70">
        <v>54728</v>
      </c>
      <c r="T15" s="70">
        <v>9324</v>
      </c>
      <c r="U15" s="70">
        <v>11450</v>
      </c>
      <c r="V15" s="70">
        <v>7310</v>
      </c>
      <c r="W15" s="70">
        <v>12924</v>
      </c>
      <c r="X15" s="70">
        <v>2</v>
      </c>
      <c r="Y15" s="70">
        <v>23</v>
      </c>
      <c r="Z15" s="70">
        <v>1</v>
      </c>
      <c r="AA15" s="70">
        <v>18</v>
      </c>
      <c r="AB15" s="70">
        <v>0</v>
      </c>
      <c r="AC15" s="70">
        <v>0</v>
      </c>
      <c r="AD15" s="70">
        <v>0</v>
      </c>
      <c r="AE15" s="70">
        <v>0</v>
      </c>
      <c r="AF15" s="70">
        <v>1</v>
      </c>
      <c r="AG15" s="70">
        <v>109</v>
      </c>
      <c r="AH15" s="70">
        <v>129</v>
      </c>
      <c r="AI15" s="70">
        <v>1942</v>
      </c>
      <c r="AJ15" s="70">
        <v>19</v>
      </c>
      <c r="AK15" s="70">
        <v>224</v>
      </c>
      <c r="AL15" s="70">
        <v>71</v>
      </c>
      <c r="AM15" s="70">
        <v>160</v>
      </c>
      <c r="AN15" s="70">
        <v>7</v>
      </c>
      <c r="AO15" s="70">
        <v>0</v>
      </c>
      <c r="AP15" s="70">
        <v>42</v>
      </c>
      <c r="AQ15" s="70">
        <v>39</v>
      </c>
      <c r="AR15" s="70">
        <v>501</v>
      </c>
      <c r="AS15" s="71">
        <v>216814</v>
      </c>
      <c r="AT15" s="71">
        <v>36</v>
      </c>
      <c r="AU15" s="71">
        <v>4774</v>
      </c>
      <c r="AV15" s="71">
        <v>0</v>
      </c>
      <c r="AW15" s="71">
        <v>0</v>
      </c>
      <c r="AX15" s="71">
        <v>-3260</v>
      </c>
      <c r="AY15" s="71">
        <v>-1468</v>
      </c>
      <c r="AZ15" s="71">
        <v>82</v>
      </c>
      <c r="BA15" s="71">
        <v>216896</v>
      </c>
      <c r="BB15" s="71">
        <v>6185</v>
      </c>
      <c r="BC15" s="71">
        <v>6185</v>
      </c>
      <c r="BD15" s="71">
        <v>4588</v>
      </c>
      <c r="BE15" s="71">
        <v>10773</v>
      </c>
      <c r="BF15" s="71">
        <v>10855</v>
      </c>
      <c r="BG15" s="71">
        <v>227669</v>
      </c>
      <c r="BH15" s="71">
        <v>-49609</v>
      </c>
      <c r="BI15" s="71">
        <v>-240</v>
      </c>
      <c r="BJ15" s="71">
        <v>-3988</v>
      </c>
      <c r="BK15" s="71">
        <v>-53837</v>
      </c>
      <c r="BL15" s="71">
        <v>-163057</v>
      </c>
      <c r="BM15" s="71">
        <v>-216894</v>
      </c>
      <c r="BN15" s="71">
        <v>-206039</v>
      </c>
      <c r="BO15" s="71">
        <v>10775</v>
      </c>
    </row>
    <row r="16" spans="1:67">
      <c r="A16" s="36" t="s">
        <v>60</v>
      </c>
      <c r="B16" s="37" t="s">
        <v>129</v>
      </c>
      <c r="C16" s="70">
        <v>729</v>
      </c>
      <c r="D16" s="70">
        <v>172</v>
      </c>
      <c r="E16" s="70">
        <v>6</v>
      </c>
      <c r="F16" s="70">
        <v>37</v>
      </c>
      <c r="G16" s="70">
        <v>6126</v>
      </c>
      <c r="H16" s="70">
        <v>1643</v>
      </c>
      <c r="I16" s="70">
        <v>2346</v>
      </c>
      <c r="J16" s="70">
        <v>4357</v>
      </c>
      <c r="K16" s="70">
        <v>9208</v>
      </c>
      <c r="L16" s="70">
        <v>681</v>
      </c>
      <c r="M16" s="70">
        <v>2479</v>
      </c>
      <c r="N16" s="70">
        <v>13</v>
      </c>
      <c r="O16" s="70">
        <v>11854</v>
      </c>
      <c r="P16" s="70">
        <v>49147</v>
      </c>
      <c r="Q16" s="70">
        <v>14781</v>
      </c>
      <c r="R16" s="70">
        <v>1281</v>
      </c>
      <c r="S16" s="70">
        <v>25260</v>
      </c>
      <c r="T16" s="70">
        <v>1147</v>
      </c>
      <c r="U16" s="70">
        <v>10525</v>
      </c>
      <c r="V16" s="70">
        <v>69965</v>
      </c>
      <c r="W16" s="70">
        <v>107668</v>
      </c>
      <c r="X16" s="70">
        <v>7</v>
      </c>
      <c r="Y16" s="70">
        <v>71</v>
      </c>
      <c r="Z16" s="70">
        <v>41</v>
      </c>
      <c r="AA16" s="70">
        <v>3693</v>
      </c>
      <c r="AB16" s="70">
        <v>62</v>
      </c>
      <c r="AC16" s="70">
        <v>531</v>
      </c>
      <c r="AD16" s="70">
        <v>19</v>
      </c>
      <c r="AE16" s="70">
        <v>120</v>
      </c>
      <c r="AF16" s="70">
        <v>278</v>
      </c>
      <c r="AG16" s="70">
        <v>3300</v>
      </c>
      <c r="AH16" s="70">
        <v>241</v>
      </c>
      <c r="AI16" s="70">
        <v>699</v>
      </c>
      <c r="AJ16" s="70">
        <v>215</v>
      </c>
      <c r="AK16" s="70">
        <v>447</v>
      </c>
      <c r="AL16" s="70">
        <v>103</v>
      </c>
      <c r="AM16" s="70">
        <v>1262</v>
      </c>
      <c r="AN16" s="70">
        <v>42</v>
      </c>
      <c r="AO16" s="70">
        <v>20</v>
      </c>
      <c r="AP16" s="70">
        <v>582</v>
      </c>
      <c r="AQ16" s="70">
        <v>15</v>
      </c>
      <c r="AR16" s="70">
        <v>765</v>
      </c>
      <c r="AS16" s="71">
        <v>331938</v>
      </c>
      <c r="AT16" s="71">
        <v>836</v>
      </c>
      <c r="AU16" s="71">
        <v>7895</v>
      </c>
      <c r="AV16" s="71">
        <v>22</v>
      </c>
      <c r="AW16" s="71">
        <v>529</v>
      </c>
      <c r="AX16" s="71">
        <v>17341</v>
      </c>
      <c r="AY16" s="71">
        <v>6544</v>
      </c>
      <c r="AZ16" s="71">
        <v>33167</v>
      </c>
      <c r="BA16" s="71">
        <v>365105</v>
      </c>
      <c r="BB16" s="71">
        <v>171693</v>
      </c>
      <c r="BC16" s="71">
        <v>171693</v>
      </c>
      <c r="BD16" s="71">
        <v>1350909</v>
      </c>
      <c r="BE16" s="71">
        <v>1522602</v>
      </c>
      <c r="BF16" s="71">
        <v>1555769</v>
      </c>
      <c r="BG16" s="71">
        <v>1887707</v>
      </c>
      <c r="BH16" s="71">
        <v>-23302</v>
      </c>
      <c r="BI16" s="71">
        <v>-136</v>
      </c>
      <c r="BJ16" s="71">
        <v>-1873</v>
      </c>
      <c r="BK16" s="71">
        <v>-25311</v>
      </c>
      <c r="BL16" s="71">
        <v>-216514</v>
      </c>
      <c r="BM16" s="71">
        <v>-241825</v>
      </c>
      <c r="BN16" s="71">
        <v>1313944</v>
      </c>
      <c r="BO16" s="71">
        <v>1645882</v>
      </c>
    </row>
    <row r="17" spans="1:67">
      <c r="A17" s="36" t="s">
        <v>61</v>
      </c>
      <c r="B17" s="37" t="s">
        <v>130</v>
      </c>
      <c r="C17" s="70">
        <v>0</v>
      </c>
      <c r="D17" s="70">
        <v>7</v>
      </c>
      <c r="E17" s="70">
        <v>0</v>
      </c>
      <c r="F17" s="70">
        <v>51</v>
      </c>
      <c r="G17" s="70">
        <v>0</v>
      </c>
      <c r="H17" s="70">
        <v>0</v>
      </c>
      <c r="I17" s="70">
        <v>761</v>
      </c>
      <c r="J17" s="70">
        <v>32</v>
      </c>
      <c r="K17" s="70">
        <v>56</v>
      </c>
      <c r="L17" s="70">
        <v>147</v>
      </c>
      <c r="M17" s="70">
        <v>401</v>
      </c>
      <c r="N17" s="70">
        <v>0</v>
      </c>
      <c r="O17" s="70">
        <v>764</v>
      </c>
      <c r="P17" s="70">
        <v>44380</v>
      </c>
      <c r="Q17" s="70">
        <v>21886</v>
      </c>
      <c r="R17" s="70">
        <v>287</v>
      </c>
      <c r="S17" s="70">
        <v>10982</v>
      </c>
      <c r="T17" s="70">
        <v>1131</v>
      </c>
      <c r="U17" s="70">
        <v>517</v>
      </c>
      <c r="V17" s="70">
        <v>8422</v>
      </c>
      <c r="W17" s="70">
        <v>7125</v>
      </c>
      <c r="X17" s="70">
        <v>0</v>
      </c>
      <c r="Y17" s="70">
        <v>924</v>
      </c>
      <c r="Z17" s="70">
        <v>0</v>
      </c>
      <c r="AA17" s="70">
        <v>7</v>
      </c>
      <c r="AB17" s="70">
        <v>0</v>
      </c>
      <c r="AC17" s="70">
        <v>0</v>
      </c>
      <c r="AD17" s="70">
        <v>17</v>
      </c>
      <c r="AE17" s="70">
        <v>26</v>
      </c>
      <c r="AF17" s="70">
        <v>0</v>
      </c>
      <c r="AG17" s="70">
        <v>187</v>
      </c>
      <c r="AH17" s="70">
        <v>0</v>
      </c>
      <c r="AI17" s="70">
        <v>0</v>
      </c>
      <c r="AJ17" s="70">
        <v>0</v>
      </c>
      <c r="AK17" s="70">
        <v>806</v>
      </c>
      <c r="AL17" s="70">
        <v>0</v>
      </c>
      <c r="AM17" s="70">
        <v>0</v>
      </c>
      <c r="AN17" s="70">
        <v>0</v>
      </c>
      <c r="AO17" s="70">
        <v>0</v>
      </c>
      <c r="AP17" s="70">
        <v>6</v>
      </c>
      <c r="AQ17" s="70">
        <v>0</v>
      </c>
      <c r="AR17" s="70">
        <v>0</v>
      </c>
      <c r="AS17" s="71">
        <v>98922</v>
      </c>
      <c r="AT17" s="71">
        <v>0</v>
      </c>
      <c r="AU17" s="71">
        <v>376</v>
      </c>
      <c r="AV17" s="71">
        <v>0</v>
      </c>
      <c r="AW17" s="71">
        <v>4416</v>
      </c>
      <c r="AX17" s="71">
        <v>53688</v>
      </c>
      <c r="AY17" s="71">
        <v>-5944</v>
      </c>
      <c r="AZ17" s="71">
        <v>52536</v>
      </c>
      <c r="BA17" s="71">
        <v>151458</v>
      </c>
      <c r="BB17" s="71">
        <v>333919</v>
      </c>
      <c r="BC17" s="71">
        <v>333919</v>
      </c>
      <c r="BD17" s="71">
        <v>1349949</v>
      </c>
      <c r="BE17" s="71">
        <v>1683868</v>
      </c>
      <c r="BF17" s="71">
        <v>1736404</v>
      </c>
      <c r="BG17" s="71">
        <v>1835326</v>
      </c>
      <c r="BH17" s="71">
        <v>-25999</v>
      </c>
      <c r="BI17" s="71">
        <v>0</v>
      </c>
      <c r="BJ17" s="71">
        <v>-2079</v>
      </c>
      <c r="BK17" s="71">
        <v>-28078</v>
      </c>
      <c r="BL17" s="71">
        <v>-119665</v>
      </c>
      <c r="BM17" s="71">
        <v>-147743</v>
      </c>
      <c r="BN17" s="71">
        <v>1588661</v>
      </c>
      <c r="BO17" s="71">
        <v>1687583</v>
      </c>
    </row>
    <row r="18" spans="1:67">
      <c r="A18" s="39" t="s">
        <v>62</v>
      </c>
      <c r="B18" s="40" t="s">
        <v>131</v>
      </c>
      <c r="C18" s="72">
        <v>0</v>
      </c>
      <c r="D18" s="72">
        <v>39</v>
      </c>
      <c r="E18" s="72">
        <v>0</v>
      </c>
      <c r="F18" s="72">
        <v>43</v>
      </c>
      <c r="G18" s="72">
        <v>0</v>
      </c>
      <c r="H18" s="72">
        <v>0</v>
      </c>
      <c r="I18" s="72">
        <v>71</v>
      </c>
      <c r="J18" s="72">
        <v>0</v>
      </c>
      <c r="K18" s="72">
        <v>373</v>
      </c>
      <c r="L18" s="72">
        <v>50</v>
      </c>
      <c r="M18" s="72">
        <v>311</v>
      </c>
      <c r="N18" s="72">
        <v>0</v>
      </c>
      <c r="O18" s="72">
        <v>631</v>
      </c>
      <c r="P18" s="72">
        <v>10071</v>
      </c>
      <c r="Q18" s="72">
        <v>40845</v>
      </c>
      <c r="R18" s="72">
        <v>51</v>
      </c>
      <c r="S18" s="72">
        <v>2603</v>
      </c>
      <c r="T18" s="72">
        <v>108</v>
      </c>
      <c r="U18" s="72">
        <v>119</v>
      </c>
      <c r="V18" s="72">
        <v>314</v>
      </c>
      <c r="W18" s="72">
        <v>42</v>
      </c>
      <c r="X18" s="72">
        <v>0</v>
      </c>
      <c r="Y18" s="72">
        <v>22</v>
      </c>
      <c r="Z18" s="72">
        <v>0</v>
      </c>
      <c r="AA18" s="72">
        <v>5</v>
      </c>
      <c r="AB18" s="72">
        <v>0</v>
      </c>
      <c r="AC18" s="72">
        <v>0</v>
      </c>
      <c r="AD18" s="72">
        <v>1</v>
      </c>
      <c r="AE18" s="72">
        <v>13</v>
      </c>
      <c r="AF18" s="72">
        <v>2</v>
      </c>
      <c r="AG18" s="72">
        <v>12</v>
      </c>
      <c r="AH18" s="72">
        <v>0</v>
      </c>
      <c r="AI18" s="72">
        <v>0</v>
      </c>
      <c r="AJ18" s="72">
        <v>0</v>
      </c>
      <c r="AK18" s="72">
        <v>928</v>
      </c>
      <c r="AL18" s="72">
        <v>0</v>
      </c>
      <c r="AM18" s="72">
        <v>0</v>
      </c>
      <c r="AN18" s="72">
        <v>0</v>
      </c>
      <c r="AO18" s="72">
        <v>1</v>
      </c>
      <c r="AP18" s="72">
        <v>7</v>
      </c>
      <c r="AQ18" s="72">
        <v>0</v>
      </c>
      <c r="AR18" s="72">
        <v>0</v>
      </c>
      <c r="AS18" s="73">
        <v>56662</v>
      </c>
      <c r="AT18" s="73">
        <v>0</v>
      </c>
      <c r="AU18" s="73">
        <v>220</v>
      </c>
      <c r="AV18" s="73">
        <v>0</v>
      </c>
      <c r="AW18" s="73">
        <v>3428</v>
      </c>
      <c r="AX18" s="73">
        <v>123181</v>
      </c>
      <c r="AY18" s="73">
        <v>-10481</v>
      </c>
      <c r="AZ18" s="73">
        <v>116348</v>
      </c>
      <c r="BA18" s="73">
        <v>173010</v>
      </c>
      <c r="BB18" s="73">
        <v>155776</v>
      </c>
      <c r="BC18" s="73">
        <v>155776</v>
      </c>
      <c r="BD18" s="73">
        <v>239996</v>
      </c>
      <c r="BE18" s="73">
        <v>395772</v>
      </c>
      <c r="BF18" s="73">
        <v>512120</v>
      </c>
      <c r="BG18" s="73">
        <v>568782</v>
      </c>
      <c r="BH18" s="73">
        <v>-20751</v>
      </c>
      <c r="BI18" s="73">
        <v>0</v>
      </c>
      <c r="BJ18" s="73">
        <v>-1661</v>
      </c>
      <c r="BK18" s="73">
        <v>-22412</v>
      </c>
      <c r="BL18" s="73">
        <v>-120612</v>
      </c>
      <c r="BM18" s="73">
        <v>-143024</v>
      </c>
      <c r="BN18" s="73">
        <v>369096</v>
      </c>
      <c r="BO18" s="73">
        <v>425758</v>
      </c>
    </row>
    <row r="19" spans="1:67">
      <c r="A19" s="36" t="s">
        <v>63</v>
      </c>
      <c r="B19" s="37" t="s">
        <v>132</v>
      </c>
      <c r="C19" s="70">
        <v>78</v>
      </c>
      <c r="D19" s="70">
        <v>11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70">
        <v>5</v>
      </c>
      <c r="P19" s="70">
        <v>1892</v>
      </c>
      <c r="Q19" s="70">
        <v>3127</v>
      </c>
      <c r="R19" s="70">
        <v>54410</v>
      </c>
      <c r="S19" s="70">
        <v>1250</v>
      </c>
      <c r="T19" s="70">
        <v>54</v>
      </c>
      <c r="U19" s="70">
        <v>173</v>
      </c>
      <c r="V19" s="70">
        <v>92</v>
      </c>
      <c r="W19" s="70">
        <v>200</v>
      </c>
      <c r="X19" s="70">
        <v>0</v>
      </c>
      <c r="Y19" s="70">
        <v>9</v>
      </c>
      <c r="Z19" s="70">
        <v>8</v>
      </c>
      <c r="AA19" s="70">
        <v>1049</v>
      </c>
      <c r="AB19" s="70">
        <v>6</v>
      </c>
      <c r="AC19" s="70">
        <v>0</v>
      </c>
      <c r="AD19" s="70">
        <v>0</v>
      </c>
      <c r="AE19" s="70">
        <v>11</v>
      </c>
      <c r="AF19" s="70">
        <v>11</v>
      </c>
      <c r="AG19" s="70">
        <v>619</v>
      </c>
      <c r="AH19" s="70">
        <v>0</v>
      </c>
      <c r="AI19" s="70">
        <v>16448</v>
      </c>
      <c r="AJ19" s="70">
        <v>0</v>
      </c>
      <c r="AK19" s="70">
        <v>466</v>
      </c>
      <c r="AL19" s="70">
        <v>4</v>
      </c>
      <c r="AM19" s="70">
        <v>0</v>
      </c>
      <c r="AN19" s="70">
        <v>0</v>
      </c>
      <c r="AO19" s="70">
        <v>447</v>
      </c>
      <c r="AP19" s="70">
        <v>65</v>
      </c>
      <c r="AQ19" s="70">
        <v>1026</v>
      </c>
      <c r="AR19" s="70">
        <v>0</v>
      </c>
      <c r="AS19" s="71">
        <v>81461</v>
      </c>
      <c r="AT19" s="71">
        <v>65</v>
      </c>
      <c r="AU19" s="71">
        <v>2547</v>
      </c>
      <c r="AV19" s="71">
        <v>7</v>
      </c>
      <c r="AW19" s="71">
        <v>6730</v>
      </c>
      <c r="AX19" s="71">
        <v>89754</v>
      </c>
      <c r="AY19" s="71">
        <v>-1118</v>
      </c>
      <c r="AZ19" s="71">
        <v>97985</v>
      </c>
      <c r="BA19" s="71">
        <v>179446</v>
      </c>
      <c r="BB19" s="71">
        <v>5349</v>
      </c>
      <c r="BC19" s="71">
        <v>5349</v>
      </c>
      <c r="BD19" s="71">
        <v>129894</v>
      </c>
      <c r="BE19" s="71">
        <v>135243</v>
      </c>
      <c r="BF19" s="71">
        <v>233228</v>
      </c>
      <c r="BG19" s="71">
        <v>314689</v>
      </c>
      <c r="BH19" s="71">
        <v>-40621</v>
      </c>
      <c r="BI19" s="71">
        <v>-2</v>
      </c>
      <c r="BJ19" s="71">
        <v>-3249</v>
      </c>
      <c r="BK19" s="71">
        <v>-43872</v>
      </c>
      <c r="BL19" s="71">
        <v>-125991</v>
      </c>
      <c r="BM19" s="71">
        <v>-169863</v>
      </c>
      <c r="BN19" s="71">
        <v>63365</v>
      </c>
      <c r="BO19" s="71">
        <v>144826</v>
      </c>
    </row>
    <row r="20" spans="1:67">
      <c r="A20" s="36" t="s">
        <v>64</v>
      </c>
      <c r="B20" s="37" t="s">
        <v>133</v>
      </c>
      <c r="C20" s="70">
        <v>27</v>
      </c>
      <c r="D20" s="70">
        <v>22</v>
      </c>
      <c r="E20" s="70">
        <v>15</v>
      </c>
      <c r="F20" s="70">
        <v>0</v>
      </c>
      <c r="G20" s="70">
        <v>39</v>
      </c>
      <c r="H20" s="70">
        <v>0</v>
      </c>
      <c r="I20" s="70">
        <v>13072</v>
      </c>
      <c r="J20" s="70">
        <v>32</v>
      </c>
      <c r="K20" s="70">
        <v>4</v>
      </c>
      <c r="L20" s="70">
        <v>2</v>
      </c>
      <c r="M20" s="70">
        <v>0</v>
      </c>
      <c r="N20" s="70">
        <v>1</v>
      </c>
      <c r="O20" s="70">
        <v>1013</v>
      </c>
      <c r="P20" s="70">
        <v>9577</v>
      </c>
      <c r="Q20" s="70">
        <v>13413</v>
      </c>
      <c r="R20" s="70">
        <v>12540</v>
      </c>
      <c r="S20" s="70">
        <v>176085</v>
      </c>
      <c r="T20" s="70">
        <v>6022</v>
      </c>
      <c r="U20" s="70">
        <v>7200</v>
      </c>
      <c r="V20" s="70">
        <v>10736</v>
      </c>
      <c r="W20" s="70">
        <v>11289</v>
      </c>
      <c r="X20" s="70">
        <v>1</v>
      </c>
      <c r="Y20" s="70">
        <v>19</v>
      </c>
      <c r="Z20" s="70">
        <v>6</v>
      </c>
      <c r="AA20" s="70">
        <v>802</v>
      </c>
      <c r="AB20" s="70">
        <v>102</v>
      </c>
      <c r="AC20" s="70">
        <v>37</v>
      </c>
      <c r="AD20" s="70">
        <v>36</v>
      </c>
      <c r="AE20" s="70">
        <v>177</v>
      </c>
      <c r="AF20" s="70">
        <v>235</v>
      </c>
      <c r="AG20" s="70">
        <v>3181</v>
      </c>
      <c r="AH20" s="70">
        <v>2719</v>
      </c>
      <c r="AI20" s="70">
        <v>168</v>
      </c>
      <c r="AJ20" s="70">
        <v>7</v>
      </c>
      <c r="AK20" s="70">
        <v>4528</v>
      </c>
      <c r="AL20" s="70">
        <v>12</v>
      </c>
      <c r="AM20" s="70">
        <v>136</v>
      </c>
      <c r="AN20" s="70">
        <v>0</v>
      </c>
      <c r="AO20" s="70">
        <v>135</v>
      </c>
      <c r="AP20" s="70">
        <v>29</v>
      </c>
      <c r="AQ20" s="70">
        <v>1494</v>
      </c>
      <c r="AR20" s="70">
        <v>153</v>
      </c>
      <c r="AS20" s="71">
        <v>275066</v>
      </c>
      <c r="AT20" s="71">
        <v>2883</v>
      </c>
      <c r="AU20" s="71">
        <v>188879</v>
      </c>
      <c r="AV20" s="71">
        <v>0</v>
      </c>
      <c r="AW20" s="71">
        <v>37846</v>
      </c>
      <c r="AX20" s="71">
        <v>158897</v>
      </c>
      <c r="AY20" s="71">
        <v>-325</v>
      </c>
      <c r="AZ20" s="71">
        <v>388180</v>
      </c>
      <c r="BA20" s="71">
        <v>663246</v>
      </c>
      <c r="BB20" s="71">
        <v>1107</v>
      </c>
      <c r="BC20" s="71">
        <v>1107</v>
      </c>
      <c r="BD20" s="71">
        <v>803082</v>
      </c>
      <c r="BE20" s="71">
        <v>804189</v>
      </c>
      <c r="BF20" s="71">
        <v>1192369</v>
      </c>
      <c r="BG20" s="71">
        <v>1467435</v>
      </c>
      <c r="BH20" s="71">
        <v>-255752</v>
      </c>
      <c r="BI20" s="71">
        <v>-4</v>
      </c>
      <c r="BJ20" s="71">
        <v>-20430</v>
      </c>
      <c r="BK20" s="71">
        <v>-276186</v>
      </c>
      <c r="BL20" s="71">
        <v>-384960</v>
      </c>
      <c r="BM20" s="71">
        <v>-661146</v>
      </c>
      <c r="BN20" s="71">
        <v>531223</v>
      </c>
      <c r="BO20" s="71">
        <v>806289</v>
      </c>
    </row>
    <row r="21" spans="1:67">
      <c r="A21" s="36" t="s">
        <v>65</v>
      </c>
      <c r="B21" s="37" t="s">
        <v>134</v>
      </c>
      <c r="C21" s="70">
        <v>0</v>
      </c>
      <c r="D21" s="70">
        <v>0</v>
      </c>
      <c r="E21" s="70">
        <v>1048</v>
      </c>
      <c r="F21" s="70">
        <v>1</v>
      </c>
      <c r="G21" s="70">
        <v>0</v>
      </c>
      <c r="H21" s="70">
        <v>0</v>
      </c>
      <c r="I21" s="70">
        <v>0</v>
      </c>
      <c r="J21" s="70">
        <v>0</v>
      </c>
      <c r="K21" s="70">
        <v>0</v>
      </c>
      <c r="L21" s="70">
        <v>0</v>
      </c>
      <c r="M21" s="70">
        <v>0</v>
      </c>
      <c r="N21" s="70">
        <v>0</v>
      </c>
      <c r="O21" s="70">
        <v>0</v>
      </c>
      <c r="P21" s="70">
        <v>0</v>
      </c>
      <c r="Q21" s="70">
        <v>0</v>
      </c>
      <c r="R21" s="70">
        <v>0</v>
      </c>
      <c r="S21" s="70">
        <v>0</v>
      </c>
      <c r="T21" s="70">
        <v>49495</v>
      </c>
      <c r="U21" s="70">
        <v>0</v>
      </c>
      <c r="V21" s="70">
        <v>0</v>
      </c>
      <c r="W21" s="70">
        <v>0</v>
      </c>
      <c r="X21" s="70">
        <v>0</v>
      </c>
      <c r="Y21" s="70">
        <v>0</v>
      </c>
      <c r="Z21" s="70">
        <v>0</v>
      </c>
      <c r="AA21" s="70">
        <v>0</v>
      </c>
      <c r="AB21" s="70">
        <v>0</v>
      </c>
      <c r="AC21" s="70">
        <v>0</v>
      </c>
      <c r="AD21" s="70">
        <v>3255</v>
      </c>
      <c r="AE21" s="70">
        <v>214</v>
      </c>
      <c r="AF21" s="70">
        <v>0</v>
      </c>
      <c r="AG21" s="70">
        <v>2815</v>
      </c>
      <c r="AH21" s="70">
        <v>91</v>
      </c>
      <c r="AI21" s="70">
        <v>0</v>
      </c>
      <c r="AJ21" s="70">
        <v>0</v>
      </c>
      <c r="AK21" s="70">
        <v>46115</v>
      </c>
      <c r="AL21" s="70">
        <v>0</v>
      </c>
      <c r="AM21" s="70">
        <v>0</v>
      </c>
      <c r="AN21" s="70">
        <v>0</v>
      </c>
      <c r="AO21" s="70">
        <v>2</v>
      </c>
      <c r="AP21" s="70">
        <v>23</v>
      </c>
      <c r="AQ21" s="70">
        <v>0</v>
      </c>
      <c r="AR21" s="70">
        <v>0</v>
      </c>
      <c r="AS21" s="71">
        <v>103059</v>
      </c>
      <c r="AT21" s="71">
        <v>0</v>
      </c>
      <c r="AU21" s="71">
        <v>166699</v>
      </c>
      <c r="AV21" s="71">
        <v>0</v>
      </c>
      <c r="AW21" s="71">
        <v>22798</v>
      </c>
      <c r="AX21" s="71">
        <v>177692</v>
      </c>
      <c r="AY21" s="71">
        <v>652</v>
      </c>
      <c r="AZ21" s="71">
        <v>367841</v>
      </c>
      <c r="BA21" s="71">
        <v>470900</v>
      </c>
      <c r="BB21" s="71">
        <v>0</v>
      </c>
      <c r="BC21" s="71">
        <v>0</v>
      </c>
      <c r="BD21" s="71">
        <v>220324</v>
      </c>
      <c r="BE21" s="71">
        <v>220324</v>
      </c>
      <c r="BF21" s="71">
        <v>588165</v>
      </c>
      <c r="BG21" s="71">
        <v>691224</v>
      </c>
      <c r="BH21" s="71">
        <v>-55907</v>
      </c>
      <c r="BI21" s="71">
        <v>0</v>
      </c>
      <c r="BJ21" s="71">
        <v>-4272</v>
      </c>
      <c r="BK21" s="71">
        <v>-60179</v>
      </c>
      <c r="BL21" s="71">
        <v>-382059</v>
      </c>
      <c r="BM21" s="71">
        <v>-442238</v>
      </c>
      <c r="BN21" s="71">
        <v>145927</v>
      </c>
      <c r="BO21" s="71">
        <v>248986</v>
      </c>
    </row>
    <row r="22" spans="1:67">
      <c r="A22" s="36" t="s">
        <v>66</v>
      </c>
      <c r="B22" s="37" t="s">
        <v>135</v>
      </c>
      <c r="C22" s="70">
        <v>831</v>
      </c>
      <c r="D22" s="70">
        <v>665</v>
      </c>
      <c r="E22" s="70">
        <v>735</v>
      </c>
      <c r="F22" s="70">
        <v>92</v>
      </c>
      <c r="G22" s="70">
        <v>15279</v>
      </c>
      <c r="H22" s="70">
        <v>2769</v>
      </c>
      <c r="I22" s="70">
        <v>2607</v>
      </c>
      <c r="J22" s="70">
        <v>1364</v>
      </c>
      <c r="K22" s="70">
        <v>763</v>
      </c>
      <c r="L22" s="70">
        <v>708</v>
      </c>
      <c r="M22" s="70">
        <v>6141</v>
      </c>
      <c r="N22" s="70">
        <v>432</v>
      </c>
      <c r="O22" s="70">
        <v>1676</v>
      </c>
      <c r="P22" s="70">
        <v>1500</v>
      </c>
      <c r="Q22" s="70">
        <v>830</v>
      </c>
      <c r="R22" s="70">
        <v>801</v>
      </c>
      <c r="S22" s="70">
        <v>1606</v>
      </c>
      <c r="T22" s="70">
        <v>203</v>
      </c>
      <c r="U22" s="70">
        <v>13311</v>
      </c>
      <c r="V22" s="70">
        <v>7322</v>
      </c>
      <c r="W22" s="70">
        <v>3623</v>
      </c>
      <c r="X22" s="70">
        <v>22</v>
      </c>
      <c r="Y22" s="70">
        <v>327</v>
      </c>
      <c r="Z22" s="70">
        <v>1056</v>
      </c>
      <c r="AA22" s="70">
        <v>11521</v>
      </c>
      <c r="AB22" s="70">
        <v>8528</v>
      </c>
      <c r="AC22" s="70">
        <v>35</v>
      </c>
      <c r="AD22" s="70">
        <v>123</v>
      </c>
      <c r="AE22" s="70">
        <v>1239</v>
      </c>
      <c r="AF22" s="70">
        <v>5507</v>
      </c>
      <c r="AG22" s="70">
        <v>11695</v>
      </c>
      <c r="AH22" s="70">
        <v>22283</v>
      </c>
      <c r="AI22" s="70">
        <v>8857</v>
      </c>
      <c r="AJ22" s="70">
        <v>4182</v>
      </c>
      <c r="AK22" s="70">
        <v>3436</v>
      </c>
      <c r="AL22" s="70">
        <v>347</v>
      </c>
      <c r="AM22" s="70">
        <v>731</v>
      </c>
      <c r="AN22" s="70">
        <v>175</v>
      </c>
      <c r="AO22" s="70">
        <v>1663</v>
      </c>
      <c r="AP22" s="70">
        <v>1676</v>
      </c>
      <c r="AQ22" s="70">
        <v>6096</v>
      </c>
      <c r="AR22" s="70">
        <v>218</v>
      </c>
      <c r="AS22" s="71">
        <v>152975</v>
      </c>
      <c r="AT22" s="71">
        <v>6088</v>
      </c>
      <c r="AU22" s="71">
        <v>86859</v>
      </c>
      <c r="AV22" s="71">
        <v>0</v>
      </c>
      <c r="AW22" s="71">
        <v>3707</v>
      </c>
      <c r="AX22" s="71">
        <v>35537</v>
      </c>
      <c r="AY22" s="71">
        <v>3129</v>
      </c>
      <c r="AZ22" s="71">
        <v>135320</v>
      </c>
      <c r="BA22" s="71">
        <v>288295</v>
      </c>
      <c r="BB22" s="71">
        <v>5864</v>
      </c>
      <c r="BC22" s="71">
        <v>5864</v>
      </c>
      <c r="BD22" s="71">
        <v>361765</v>
      </c>
      <c r="BE22" s="71">
        <v>367629</v>
      </c>
      <c r="BF22" s="71">
        <v>502949</v>
      </c>
      <c r="BG22" s="71">
        <v>655924</v>
      </c>
      <c r="BH22" s="71">
        <v>-79434</v>
      </c>
      <c r="BI22" s="71">
        <v>-2841</v>
      </c>
      <c r="BJ22" s="71">
        <v>-5692</v>
      </c>
      <c r="BK22" s="71">
        <v>-87967</v>
      </c>
      <c r="BL22" s="71">
        <v>-162802</v>
      </c>
      <c r="BM22" s="71">
        <v>-250769</v>
      </c>
      <c r="BN22" s="71">
        <v>252180</v>
      </c>
      <c r="BO22" s="71">
        <v>405155</v>
      </c>
    </row>
    <row r="23" spans="1:67">
      <c r="A23" s="39" t="s">
        <v>67</v>
      </c>
      <c r="B23" s="40" t="s">
        <v>136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0</v>
      </c>
      <c r="Z23" s="72">
        <v>0</v>
      </c>
      <c r="AA23" s="72">
        <v>0</v>
      </c>
      <c r="AB23" s="72">
        <v>0</v>
      </c>
      <c r="AC23" s="72">
        <v>0</v>
      </c>
      <c r="AD23" s="72">
        <v>0</v>
      </c>
      <c r="AE23" s="72">
        <v>0</v>
      </c>
      <c r="AF23" s="72">
        <v>0</v>
      </c>
      <c r="AG23" s="72">
        <v>0</v>
      </c>
      <c r="AH23" s="72">
        <v>0</v>
      </c>
      <c r="AI23" s="72">
        <v>0</v>
      </c>
      <c r="AJ23" s="72">
        <v>0</v>
      </c>
      <c r="AK23" s="72">
        <v>0</v>
      </c>
      <c r="AL23" s="72">
        <v>0</v>
      </c>
      <c r="AM23" s="72">
        <v>0</v>
      </c>
      <c r="AN23" s="72">
        <v>0</v>
      </c>
      <c r="AO23" s="72">
        <v>0</v>
      </c>
      <c r="AP23" s="72">
        <v>0</v>
      </c>
      <c r="AQ23" s="72">
        <v>0</v>
      </c>
      <c r="AR23" s="72">
        <v>0</v>
      </c>
      <c r="AS23" s="73">
        <v>0</v>
      </c>
      <c r="AT23" s="73">
        <v>0</v>
      </c>
      <c r="AU23" s="73">
        <v>0</v>
      </c>
      <c r="AV23" s="73">
        <v>0</v>
      </c>
      <c r="AW23" s="73">
        <v>1859451</v>
      </c>
      <c r="AX23" s="73">
        <v>301</v>
      </c>
      <c r="AY23" s="73">
        <v>0</v>
      </c>
      <c r="AZ23" s="73">
        <v>1859752</v>
      </c>
      <c r="BA23" s="73">
        <v>1859752</v>
      </c>
      <c r="BB23" s="73">
        <v>0</v>
      </c>
      <c r="BC23" s="73">
        <v>0</v>
      </c>
      <c r="BD23" s="73">
        <v>0</v>
      </c>
      <c r="BE23" s="73">
        <v>0</v>
      </c>
      <c r="BF23" s="73">
        <v>1859752</v>
      </c>
      <c r="BG23" s="73">
        <v>1859752</v>
      </c>
      <c r="BH23" s="73">
        <v>0</v>
      </c>
      <c r="BI23" s="73">
        <v>0</v>
      </c>
      <c r="BJ23" s="73">
        <v>0</v>
      </c>
      <c r="BK23" s="73">
        <v>0</v>
      </c>
      <c r="BL23" s="73">
        <v>0</v>
      </c>
      <c r="BM23" s="73">
        <v>0</v>
      </c>
      <c r="BN23" s="73">
        <v>1859752</v>
      </c>
      <c r="BO23" s="73">
        <v>1859752</v>
      </c>
    </row>
    <row r="24" spans="1:67">
      <c r="A24" s="36" t="s">
        <v>68</v>
      </c>
      <c r="B24" s="37" t="s">
        <v>137</v>
      </c>
      <c r="C24" s="70">
        <v>1321</v>
      </c>
      <c r="D24" s="70">
        <v>203</v>
      </c>
      <c r="E24" s="70">
        <v>79</v>
      </c>
      <c r="F24" s="70">
        <v>59</v>
      </c>
      <c r="G24" s="70">
        <v>1353</v>
      </c>
      <c r="H24" s="70">
        <v>207</v>
      </c>
      <c r="I24" s="70">
        <v>492</v>
      </c>
      <c r="J24" s="70">
        <v>836</v>
      </c>
      <c r="K24" s="70">
        <v>1199</v>
      </c>
      <c r="L24" s="70">
        <v>377</v>
      </c>
      <c r="M24" s="70">
        <v>2110</v>
      </c>
      <c r="N24" s="70">
        <v>35</v>
      </c>
      <c r="O24" s="70">
        <v>2773</v>
      </c>
      <c r="P24" s="70">
        <v>3093</v>
      </c>
      <c r="Q24" s="70">
        <v>1259</v>
      </c>
      <c r="R24" s="70">
        <v>36</v>
      </c>
      <c r="S24" s="70">
        <v>1453</v>
      </c>
      <c r="T24" s="70">
        <v>81</v>
      </c>
      <c r="U24" s="70">
        <v>703</v>
      </c>
      <c r="V24" s="70">
        <v>758</v>
      </c>
      <c r="W24" s="70">
        <v>635</v>
      </c>
      <c r="X24" s="70">
        <v>295</v>
      </c>
      <c r="Y24" s="70">
        <v>2625</v>
      </c>
      <c r="Z24" s="70">
        <v>773</v>
      </c>
      <c r="AA24" s="70">
        <v>5073</v>
      </c>
      <c r="AB24" s="70">
        <v>1309</v>
      </c>
      <c r="AC24" s="70">
        <v>14284</v>
      </c>
      <c r="AD24" s="70">
        <v>975</v>
      </c>
      <c r="AE24" s="70">
        <v>6962</v>
      </c>
      <c r="AF24" s="70">
        <v>2050</v>
      </c>
      <c r="AG24" s="70">
        <v>14911</v>
      </c>
      <c r="AH24" s="70">
        <v>7160</v>
      </c>
      <c r="AI24" s="70">
        <v>4413</v>
      </c>
      <c r="AJ24" s="70">
        <v>146</v>
      </c>
      <c r="AK24" s="70">
        <v>750</v>
      </c>
      <c r="AL24" s="70">
        <v>193</v>
      </c>
      <c r="AM24" s="70">
        <v>601</v>
      </c>
      <c r="AN24" s="70">
        <v>26</v>
      </c>
      <c r="AO24" s="70">
        <v>555</v>
      </c>
      <c r="AP24" s="70">
        <v>346</v>
      </c>
      <c r="AQ24" s="70">
        <v>0</v>
      </c>
      <c r="AR24" s="70">
        <v>0</v>
      </c>
      <c r="AS24" s="71">
        <v>82509</v>
      </c>
      <c r="AT24" s="71">
        <v>0</v>
      </c>
      <c r="AU24" s="71">
        <v>0</v>
      </c>
      <c r="AV24" s="71">
        <v>0</v>
      </c>
      <c r="AW24" s="71">
        <v>229313</v>
      </c>
      <c r="AX24" s="71">
        <v>734251</v>
      </c>
      <c r="AY24" s="71">
        <v>0</v>
      </c>
      <c r="AZ24" s="71">
        <v>963564</v>
      </c>
      <c r="BA24" s="71">
        <v>1046073</v>
      </c>
      <c r="BB24" s="71">
        <v>0</v>
      </c>
      <c r="BC24" s="71">
        <v>0</v>
      </c>
      <c r="BD24" s="71">
        <v>0</v>
      </c>
      <c r="BE24" s="71">
        <v>0</v>
      </c>
      <c r="BF24" s="71">
        <v>963564</v>
      </c>
      <c r="BG24" s="71">
        <v>1046073</v>
      </c>
      <c r="BH24" s="71">
        <v>0</v>
      </c>
      <c r="BI24" s="71">
        <v>0</v>
      </c>
      <c r="BJ24" s="71">
        <v>0</v>
      </c>
      <c r="BK24" s="71">
        <v>0</v>
      </c>
      <c r="BL24" s="71">
        <v>0</v>
      </c>
      <c r="BM24" s="71">
        <v>0</v>
      </c>
      <c r="BN24" s="71">
        <v>963564</v>
      </c>
      <c r="BO24" s="71">
        <v>1046073</v>
      </c>
    </row>
    <row r="25" spans="1:67">
      <c r="A25" s="36" t="s">
        <v>69</v>
      </c>
      <c r="B25" s="37" t="s">
        <v>138</v>
      </c>
      <c r="C25" s="70">
        <v>4672</v>
      </c>
      <c r="D25" s="70">
        <v>797</v>
      </c>
      <c r="E25" s="70">
        <v>6413</v>
      </c>
      <c r="F25" s="70">
        <v>9720</v>
      </c>
      <c r="G25" s="70">
        <v>9339</v>
      </c>
      <c r="H25" s="70">
        <v>4794</v>
      </c>
      <c r="I25" s="70">
        <v>15391</v>
      </c>
      <c r="J25" s="70">
        <v>7227</v>
      </c>
      <c r="K25" s="70">
        <v>37208</v>
      </c>
      <c r="L25" s="70">
        <v>5597</v>
      </c>
      <c r="M25" s="70">
        <v>40387</v>
      </c>
      <c r="N25" s="70">
        <v>464</v>
      </c>
      <c r="O25" s="70">
        <v>37543</v>
      </c>
      <c r="P25" s="70">
        <v>17410</v>
      </c>
      <c r="Q25" s="70">
        <v>3846</v>
      </c>
      <c r="R25" s="70">
        <v>1041</v>
      </c>
      <c r="S25" s="70">
        <v>12236</v>
      </c>
      <c r="T25" s="70">
        <v>10432</v>
      </c>
      <c r="U25" s="70">
        <v>8602</v>
      </c>
      <c r="V25" s="70">
        <v>4171</v>
      </c>
      <c r="W25" s="70">
        <v>3782</v>
      </c>
      <c r="X25" s="70">
        <v>304</v>
      </c>
      <c r="Y25" s="70">
        <v>3789</v>
      </c>
      <c r="Z25" s="70">
        <v>20059</v>
      </c>
      <c r="AA25" s="70">
        <v>52277</v>
      </c>
      <c r="AB25" s="70">
        <v>2680</v>
      </c>
      <c r="AC25" s="70">
        <v>1884</v>
      </c>
      <c r="AD25" s="70">
        <v>40580</v>
      </c>
      <c r="AE25" s="70">
        <v>2917</v>
      </c>
      <c r="AF25" s="70">
        <v>4677</v>
      </c>
      <c r="AG25" s="70">
        <v>16666</v>
      </c>
      <c r="AH25" s="70">
        <v>25959</v>
      </c>
      <c r="AI25" s="70">
        <v>26024</v>
      </c>
      <c r="AJ25" s="70">
        <v>407</v>
      </c>
      <c r="AK25" s="70">
        <v>2822</v>
      </c>
      <c r="AL25" s="70">
        <v>14813</v>
      </c>
      <c r="AM25" s="70">
        <v>63257</v>
      </c>
      <c r="AN25" s="70">
        <v>20850</v>
      </c>
      <c r="AO25" s="70">
        <v>23767</v>
      </c>
      <c r="AP25" s="70">
        <v>2915</v>
      </c>
      <c r="AQ25" s="70">
        <v>0</v>
      </c>
      <c r="AR25" s="70">
        <v>597</v>
      </c>
      <c r="AS25" s="71">
        <v>568316</v>
      </c>
      <c r="AT25" s="71">
        <v>188</v>
      </c>
      <c r="AU25" s="71">
        <v>194828</v>
      </c>
      <c r="AV25" s="71">
        <v>0</v>
      </c>
      <c r="AW25" s="71">
        <v>0</v>
      </c>
      <c r="AX25" s="71">
        <v>0</v>
      </c>
      <c r="AY25" s="71">
        <v>0</v>
      </c>
      <c r="AZ25" s="71">
        <v>195016</v>
      </c>
      <c r="BA25" s="71">
        <v>763332</v>
      </c>
      <c r="BB25" s="71">
        <v>9</v>
      </c>
      <c r="BC25" s="71">
        <v>9</v>
      </c>
      <c r="BD25" s="71">
        <v>0</v>
      </c>
      <c r="BE25" s="71">
        <v>9</v>
      </c>
      <c r="BF25" s="71">
        <v>195025</v>
      </c>
      <c r="BG25" s="71">
        <v>763341</v>
      </c>
      <c r="BH25" s="71">
        <v>-48</v>
      </c>
      <c r="BI25" s="71">
        <v>0</v>
      </c>
      <c r="BJ25" s="71">
        <v>0</v>
      </c>
      <c r="BK25" s="71">
        <v>-48</v>
      </c>
      <c r="BL25" s="71">
        <v>-755852</v>
      </c>
      <c r="BM25" s="71">
        <v>-755900</v>
      </c>
      <c r="BN25" s="71">
        <v>-560875</v>
      </c>
      <c r="BO25" s="71">
        <v>7441</v>
      </c>
    </row>
    <row r="26" spans="1:67">
      <c r="A26" s="36" t="s">
        <v>70</v>
      </c>
      <c r="B26" s="37" t="s">
        <v>139</v>
      </c>
      <c r="C26" s="70">
        <v>195</v>
      </c>
      <c r="D26" s="70">
        <v>17</v>
      </c>
      <c r="E26" s="70">
        <v>51</v>
      </c>
      <c r="F26" s="70">
        <v>274</v>
      </c>
      <c r="G26" s="70">
        <v>192</v>
      </c>
      <c r="H26" s="70">
        <v>83</v>
      </c>
      <c r="I26" s="70">
        <v>170</v>
      </c>
      <c r="J26" s="70">
        <v>210</v>
      </c>
      <c r="K26" s="70">
        <v>181</v>
      </c>
      <c r="L26" s="70">
        <v>1092</v>
      </c>
      <c r="M26" s="70">
        <v>42</v>
      </c>
      <c r="N26" s="70">
        <v>5</v>
      </c>
      <c r="O26" s="70">
        <v>66</v>
      </c>
      <c r="P26" s="70">
        <v>57</v>
      </c>
      <c r="Q26" s="70">
        <v>50</v>
      </c>
      <c r="R26" s="70">
        <v>9</v>
      </c>
      <c r="S26" s="70">
        <v>44</v>
      </c>
      <c r="T26" s="70">
        <v>509</v>
      </c>
      <c r="U26" s="70">
        <v>485</v>
      </c>
      <c r="V26" s="70">
        <v>516</v>
      </c>
      <c r="W26" s="70">
        <v>460</v>
      </c>
      <c r="X26" s="70">
        <v>339</v>
      </c>
      <c r="Y26" s="70">
        <v>4540</v>
      </c>
      <c r="Z26" s="70">
        <v>1386</v>
      </c>
      <c r="AA26" s="70">
        <v>2905</v>
      </c>
      <c r="AB26" s="70">
        <v>375</v>
      </c>
      <c r="AC26" s="70">
        <v>110</v>
      </c>
      <c r="AD26" s="70">
        <v>4636</v>
      </c>
      <c r="AE26" s="70">
        <v>5390</v>
      </c>
      <c r="AF26" s="70">
        <v>1100</v>
      </c>
      <c r="AG26" s="70">
        <v>3387</v>
      </c>
      <c r="AH26" s="70">
        <v>6037</v>
      </c>
      <c r="AI26" s="70">
        <v>5355</v>
      </c>
      <c r="AJ26" s="70">
        <v>112</v>
      </c>
      <c r="AK26" s="70">
        <v>275</v>
      </c>
      <c r="AL26" s="70">
        <v>3393</v>
      </c>
      <c r="AM26" s="70">
        <v>11377</v>
      </c>
      <c r="AN26" s="70">
        <v>4501</v>
      </c>
      <c r="AO26" s="70">
        <v>2124</v>
      </c>
      <c r="AP26" s="70">
        <v>309</v>
      </c>
      <c r="AQ26" s="70">
        <v>0</v>
      </c>
      <c r="AR26" s="70">
        <v>103</v>
      </c>
      <c r="AS26" s="71">
        <v>62462</v>
      </c>
      <c r="AT26" s="71">
        <v>74</v>
      </c>
      <c r="AU26" s="71">
        <v>31397</v>
      </c>
      <c r="AV26" s="71">
        <v>-4192</v>
      </c>
      <c r="AW26" s="71">
        <v>0</v>
      </c>
      <c r="AX26" s="71">
        <v>0</v>
      </c>
      <c r="AY26" s="71">
        <v>0</v>
      </c>
      <c r="AZ26" s="71">
        <v>27279</v>
      </c>
      <c r="BA26" s="71">
        <v>89741</v>
      </c>
      <c r="BB26" s="71">
        <v>4</v>
      </c>
      <c r="BC26" s="71">
        <v>4</v>
      </c>
      <c r="BD26" s="71">
        <v>0</v>
      </c>
      <c r="BE26" s="71">
        <v>4</v>
      </c>
      <c r="BF26" s="71">
        <v>27283</v>
      </c>
      <c r="BG26" s="71">
        <v>89745</v>
      </c>
      <c r="BH26" s="71">
        <v>-30</v>
      </c>
      <c r="BI26" s="71">
        <v>0</v>
      </c>
      <c r="BJ26" s="71">
        <v>0</v>
      </c>
      <c r="BK26" s="71">
        <v>-30</v>
      </c>
      <c r="BL26" s="71">
        <v>0</v>
      </c>
      <c r="BM26" s="71">
        <v>-30</v>
      </c>
      <c r="BN26" s="71">
        <v>27253</v>
      </c>
      <c r="BO26" s="71">
        <v>89715</v>
      </c>
    </row>
    <row r="27" spans="1:67">
      <c r="A27" s="36" t="s">
        <v>71</v>
      </c>
      <c r="B27" s="37" t="s">
        <v>140</v>
      </c>
      <c r="C27" s="70">
        <v>223</v>
      </c>
      <c r="D27" s="70">
        <v>23</v>
      </c>
      <c r="E27" s="70">
        <v>79</v>
      </c>
      <c r="F27" s="70">
        <v>32</v>
      </c>
      <c r="G27" s="70">
        <v>461</v>
      </c>
      <c r="H27" s="70">
        <v>28</v>
      </c>
      <c r="I27" s="70">
        <v>57</v>
      </c>
      <c r="J27" s="70">
        <v>899</v>
      </c>
      <c r="K27" s="70">
        <v>25</v>
      </c>
      <c r="L27" s="70">
        <v>94</v>
      </c>
      <c r="M27" s="70">
        <v>3</v>
      </c>
      <c r="N27" s="70">
        <v>1</v>
      </c>
      <c r="O27" s="70">
        <v>881</v>
      </c>
      <c r="P27" s="70">
        <v>385</v>
      </c>
      <c r="Q27" s="70">
        <v>19</v>
      </c>
      <c r="R27" s="70">
        <v>109</v>
      </c>
      <c r="S27" s="70">
        <v>122</v>
      </c>
      <c r="T27" s="70">
        <v>231</v>
      </c>
      <c r="U27" s="70">
        <v>99</v>
      </c>
      <c r="V27" s="70">
        <v>8627</v>
      </c>
      <c r="W27" s="70">
        <v>2024</v>
      </c>
      <c r="X27" s="70">
        <v>10</v>
      </c>
      <c r="Y27" s="70">
        <v>177</v>
      </c>
      <c r="Z27" s="70">
        <v>0</v>
      </c>
      <c r="AA27" s="70">
        <v>2322</v>
      </c>
      <c r="AB27" s="70">
        <v>1683</v>
      </c>
      <c r="AC27" s="70">
        <v>6</v>
      </c>
      <c r="AD27" s="70">
        <v>1511</v>
      </c>
      <c r="AE27" s="70">
        <v>757</v>
      </c>
      <c r="AF27" s="70">
        <v>3535</v>
      </c>
      <c r="AG27" s="70">
        <v>50509</v>
      </c>
      <c r="AH27" s="70">
        <v>6098</v>
      </c>
      <c r="AI27" s="70">
        <v>6881</v>
      </c>
      <c r="AJ27" s="70">
        <v>3</v>
      </c>
      <c r="AK27" s="70">
        <v>227</v>
      </c>
      <c r="AL27" s="70">
        <v>5173</v>
      </c>
      <c r="AM27" s="70">
        <v>7596</v>
      </c>
      <c r="AN27" s="70">
        <v>135</v>
      </c>
      <c r="AO27" s="70">
        <v>1491</v>
      </c>
      <c r="AP27" s="70">
        <v>1722</v>
      </c>
      <c r="AQ27" s="70">
        <v>0</v>
      </c>
      <c r="AR27" s="70">
        <v>1889</v>
      </c>
      <c r="AS27" s="71">
        <v>106147</v>
      </c>
      <c r="AT27" s="71">
        <v>0</v>
      </c>
      <c r="AU27" s="71">
        <v>8275</v>
      </c>
      <c r="AV27" s="71">
        <v>29510</v>
      </c>
      <c r="AW27" s="71">
        <v>0</v>
      </c>
      <c r="AX27" s="71">
        <v>0</v>
      </c>
      <c r="AY27" s="71">
        <v>0</v>
      </c>
      <c r="AZ27" s="71">
        <v>37785</v>
      </c>
      <c r="BA27" s="71">
        <v>143932</v>
      </c>
      <c r="BB27" s="71">
        <v>1221</v>
      </c>
      <c r="BC27" s="71">
        <v>1221</v>
      </c>
      <c r="BD27" s="71">
        <v>111980</v>
      </c>
      <c r="BE27" s="71">
        <v>113201</v>
      </c>
      <c r="BF27" s="71">
        <v>150986</v>
      </c>
      <c r="BG27" s="71">
        <v>257133</v>
      </c>
      <c r="BH27" s="71">
        <v>0</v>
      </c>
      <c r="BI27" s="71">
        <v>0</v>
      </c>
      <c r="BJ27" s="71">
        <v>0</v>
      </c>
      <c r="BK27" s="71">
        <v>0</v>
      </c>
      <c r="BL27" s="71">
        <v>-601</v>
      </c>
      <c r="BM27" s="71">
        <v>-601</v>
      </c>
      <c r="BN27" s="71">
        <v>150385</v>
      </c>
      <c r="BO27" s="71">
        <v>256532</v>
      </c>
    </row>
    <row r="28" spans="1:67">
      <c r="A28" s="39" t="s">
        <v>72</v>
      </c>
      <c r="B28" s="40" t="s">
        <v>141</v>
      </c>
      <c r="C28" s="72">
        <v>34169</v>
      </c>
      <c r="D28" s="72">
        <v>2996</v>
      </c>
      <c r="E28" s="72">
        <v>14881</v>
      </c>
      <c r="F28" s="72">
        <v>1244</v>
      </c>
      <c r="G28" s="72">
        <v>37075</v>
      </c>
      <c r="H28" s="72">
        <v>32150</v>
      </c>
      <c r="I28" s="72">
        <v>51980</v>
      </c>
      <c r="J28" s="72">
        <v>19296</v>
      </c>
      <c r="K28" s="72">
        <v>26446</v>
      </c>
      <c r="L28" s="72">
        <v>10596</v>
      </c>
      <c r="M28" s="72">
        <v>32947</v>
      </c>
      <c r="N28" s="72">
        <v>244</v>
      </c>
      <c r="O28" s="72">
        <v>80738</v>
      </c>
      <c r="P28" s="72">
        <v>74462</v>
      </c>
      <c r="Q28" s="72">
        <v>19001</v>
      </c>
      <c r="R28" s="72">
        <v>9770</v>
      </c>
      <c r="S28" s="72">
        <v>39599</v>
      </c>
      <c r="T28" s="72">
        <v>11632</v>
      </c>
      <c r="U28" s="72">
        <v>27731</v>
      </c>
      <c r="V28" s="72">
        <v>75933</v>
      </c>
      <c r="W28" s="72">
        <v>58584</v>
      </c>
      <c r="X28" s="72">
        <v>48</v>
      </c>
      <c r="Y28" s="72">
        <v>1599</v>
      </c>
      <c r="Z28" s="72">
        <v>4003</v>
      </c>
      <c r="AA28" s="72">
        <v>16577</v>
      </c>
      <c r="AB28" s="72">
        <v>2844</v>
      </c>
      <c r="AC28" s="72">
        <v>1252</v>
      </c>
      <c r="AD28" s="72">
        <v>179</v>
      </c>
      <c r="AE28" s="72">
        <v>59105</v>
      </c>
      <c r="AF28" s="72">
        <v>2391</v>
      </c>
      <c r="AG28" s="72">
        <v>12714</v>
      </c>
      <c r="AH28" s="72">
        <v>23464</v>
      </c>
      <c r="AI28" s="72">
        <v>84226</v>
      </c>
      <c r="AJ28" s="72">
        <v>3374</v>
      </c>
      <c r="AK28" s="72">
        <v>14432</v>
      </c>
      <c r="AL28" s="72">
        <v>18956</v>
      </c>
      <c r="AM28" s="72">
        <v>53961</v>
      </c>
      <c r="AN28" s="72">
        <v>2122</v>
      </c>
      <c r="AO28" s="72">
        <v>9685</v>
      </c>
      <c r="AP28" s="72">
        <v>3674</v>
      </c>
      <c r="AQ28" s="72">
        <v>9416</v>
      </c>
      <c r="AR28" s="72">
        <v>1323</v>
      </c>
      <c r="AS28" s="73">
        <v>986819</v>
      </c>
      <c r="AT28" s="73">
        <v>46071</v>
      </c>
      <c r="AU28" s="73">
        <v>1360653</v>
      </c>
      <c r="AV28" s="73">
        <v>356</v>
      </c>
      <c r="AW28" s="73">
        <v>14238</v>
      </c>
      <c r="AX28" s="73">
        <v>143459</v>
      </c>
      <c r="AY28" s="73">
        <v>5187</v>
      </c>
      <c r="AZ28" s="73">
        <v>1569964</v>
      </c>
      <c r="BA28" s="73">
        <v>2556783</v>
      </c>
      <c r="BB28" s="73">
        <v>22223</v>
      </c>
      <c r="BC28" s="73">
        <v>22223</v>
      </c>
      <c r="BD28" s="73">
        <v>357267</v>
      </c>
      <c r="BE28" s="73">
        <v>379490</v>
      </c>
      <c r="BF28" s="73">
        <v>1949454</v>
      </c>
      <c r="BG28" s="73">
        <v>2936273</v>
      </c>
      <c r="BH28" s="73">
        <v>-8311</v>
      </c>
      <c r="BI28" s="73">
        <v>0</v>
      </c>
      <c r="BJ28" s="73">
        <v>0</v>
      </c>
      <c r="BK28" s="73">
        <v>-8311</v>
      </c>
      <c r="BL28" s="73">
        <v>-1345830</v>
      </c>
      <c r="BM28" s="73">
        <v>-1354141</v>
      </c>
      <c r="BN28" s="73">
        <v>595313</v>
      </c>
      <c r="BO28" s="73">
        <v>1582132</v>
      </c>
    </row>
    <row r="29" spans="1:67">
      <c r="A29" s="36" t="s">
        <v>73</v>
      </c>
      <c r="B29" s="37" t="s">
        <v>142</v>
      </c>
      <c r="C29" s="70">
        <v>2727</v>
      </c>
      <c r="D29" s="70">
        <v>2066</v>
      </c>
      <c r="E29" s="70">
        <v>3021</v>
      </c>
      <c r="F29" s="70">
        <v>478</v>
      </c>
      <c r="G29" s="70">
        <v>6242</v>
      </c>
      <c r="H29" s="70">
        <v>2188</v>
      </c>
      <c r="I29" s="70">
        <v>2843</v>
      </c>
      <c r="J29" s="70">
        <v>2554</v>
      </c>
      <c r="K29" s="70">
        <v>1925</v>
      </c>
      <c r="L29" s="70">
        <v>720</v>
      </c>
      <c r="M29" s="70">
        <v>1492</v>
      </c>
      <c r="N29" s="70">
        <v>94</v>
      </c>
      <c r="O29" s="70">
        <v>7991</v>
      </c>
      <c r="P29" s="70">
        <v>10449</v>
      </c>
      <c r="Q29" s="70">
        <v>3158</v>
      </c>
      <c r="R29" s="70">
        <v>523</v>
      </c>
      <c r="S29" s="70">
        <v>3996</v>
      </c>
      <c r="T29" s="70">
        <v>494</v>
      </c>
      <c r="U29" s="70">
        <v>10311</v>
      </c>
      <c r="V29" s="70">
        <v>32280</v>
      </c>
      <c r="W29" s="70">
        <v>12415</v>
      </c>
      <c r="X29" s="70">
        <v>171</v>
      </c>
      <c r="Y29" s="70">
        <v>2121</v>
      </c>
      <c r="Z29" s="70">
        <v>294</v>
      </c>
      <c r="AA29" s="70">
        <v>24795</v>
      </c>
      <c r="AB29" s="70">
        <v>24519</v>
      </c>
      <c r="AC29" s="70">
        <v>101283</v>
      </c>
      <c r="AD29" s="70">
        <v>2111</v>
      </c>
      <c r="AE29" s="70">
        <v>23551</v>
      </c>
      <c r="AF29" s="70">
        <v>3704</v>
      </c>
      <c r="AG29" s="70">
        <v>25176</v>
      </c>
      <c r="AH29" s="70">
        <v>11333</v>
      </c>
      <c r="AI29" s="70">
        <v>17728</v>
      </c>
      <c r="AJ29" s="70">
        <v>2278</v>
      </c>
      <c r="AK29" s="70">
        <v>3679</v>
      </c>
      <c r="AL29" s="70">
        <v>4080</v>
      </c>
      <c r="AM29" s="70">
        <v>7231</v>
      </c>
      <c r="AN29" s="70">
        <v>2539</v>
      </c>
      <c r="AO29" s="70">
        <v>4421</v>
      </c>
      <c r="AP29" s="70">
        <v>607</v>
      </c>
      <c r="AQ29" s="70">
        <v>0</v>
      </c>
      <c r="AR29" s="70">
        <v>376</v>
      </c>
      <c r="AS29" s="71">
        <v>369964</v>
      </c>
      <c r="AT29" s="71">
        <v>8</v>
      </c>
      <c r="AU29" s="71">
        <v>182637</v>
      </c>
      <c r="AV29" s="71">
        <v>0</v>
      </c>
      <c r="AW29" s="71">
        <v>0</v>
      </c>
      <c r="AX29" s="71">
        <v>0</v>
      </c>
      <c r="AY29" s="71">
        <v>0</v>
      </c>
      <c r="AZ29" s="71">
        <v>182645</v>
      </c>
      <c r="BA29" s="71">
        <v>552609</v>
      </c>
      <c r="BB29" s="71">
        <v>8009</v>
      </c>
      <c r="BC29" s="71">
        <v>8009</v>
      </c>
      <c r="BD29" s="71">
        <v>155321</v>
      </c>
      <c r="BE29" s="71">
        <v>163330</v>
      </c>
      <c r="BF29" s="71">
        <v>345975</v>
      </c>
      <c r="BG29" s="71">
        <v>715939</v>
      </c>
      <c r="BH29" s="71">
        <v>-38410</v>
      </c>
      <c r="BI29" s="71">
        <v>0</v>
      </c>
      <c r="BJ29" s="71">
        <v>0</v>
      </c>
      <c r="BK29" s="71">
        <v>-38410</v>
      </c>
      <c r="BL29" s="71">
        <v>-142725</v>
      </c>
      <c r="BM29" s="71">
        <v>-181135</v>
      </c>
      <c r="BN29" s="71">
        <v>164840</v>
      </c>
      <c r="BO29" s="71">
        <v>534804</v>
      </c>
    </row>
    <row r="30" spans="1:67">
      <c r="A30" s="36" t="s">
        <v>74</v>
      </c>
      <c r="B30" s="37" t="s">
        <v>143</v>
      </c>
      <c r="C30" s="70">
        <v>534</v>
      </c>
      <c r="D30" s="70">
        <v>135</v>
      </c>
      <c r="E30" s="70">
        <v>112</v>
      </c>
      <c r="F30" s="70">
        <v>637</v>
      </c>
      <c r="G30" s="70">
        <v>6835</v>
      </c>
      <c r="H30" s="70">
        <v>2075</v>
      </c>
      <c r="I30" s="70">
        <v>9830</v>
      </c>
      <c r="J30" s="70">
        <v>1139</v>
      </c>
      <c r="K30" s="70">
        <v>1359</v>
      </c>
      <c r="L30" s="70">
        <v>247</v>
      </c>
      <c r="M30" s="70">
        <v>764</v>
      </c>
      <c r="N30" s="70">
        <v>8</v>
      </c>
      <c r="O30" s="70">
        <v>2811</v>
      </c>
      <c r="P30" s="70">
        <v>4299</v>
      </c>
      <c r="Q30" s="70">
        <v>1689</v>
      </c>
      <c r="R30" s="70">
        <v>93</v>
      </c>
      <c r="S30" s="70">
        <v>1531</v>
      </c>
      <c r="T30" s="70">
        <v>65</v>
      </c>
      <c r="U30" s="70">
        <v>1154</v>
      </c>
      <c r="V30" s="70">
        <v>3015</v>
      </c>
      <c r="W30" s="70">
        <v>5092</v>
      </c>
      <c r="X30" s="70">
        <v>8</v>
      </c>
      <c r="Y30" s="70">
        <v>124</v>
      </c>
      <c r="Z30" s="70">
        <v>960</v>
      </c>
      <c r="AA30" s="70">
        <v>37477</v>
      </c>
      <c r="AB30" s="70">
        <v>8154</v>
      </c>
      <c r="AC30" s="70">
        <v>17977</v>
      </c>
      <c r="AD30" s="70">
        <v>10181</v>
      </c>
      <c r="AE30" s="70">
        <v>15104</v>
      </c>
      <c r="AF30" s="70">
        <v>6522</v>
      </c>
      <c r="AG30" s="70">
        <v>1196</v>
      </c>
      <c r="AH30" s="70">
        <v>10707</v>
      </c>
      <c r="AI30" s="70">
        <v>26908</v>
      </c>
      <c r="AJ30" s="70">
        <v>1622</v>
      </c>
      <c r="AK30" s="70">
        <v>10810</v>
      </c>
      <c r="AL30" s="70">
        <v>8377</v>
      </c>
      <c r="AM30" s="70">
        <v>15101</v>
      </c>
      <c r="AN30" s="70">
        <v>8387</v>
      </c>
      <c r="AO30" s="70">
        <v>14543</v>
      </c>
      <c r="AP30" s="70">
        <v>7657</v>
      </c>
      <c r="AQ30" s="70">
        <v>0</v>
      </c>
      <c r="AR30" s="70">
        <v>4145</v>
      </c>
      <c r="AS30" s="71">
        <v>249384</v>
      </c>
      <c r="AT30" s="71">
        <v>0</v>
      </c>
      <c r="AU30" s="71">
        <v>1361237</v>
      </c>
      <c r="AV30" s="71">
        <v>53</v>
      </c>
      <c r="AW30" s="71">
        <v>0</v>
      </c>
      <c r="AX30" s="71">
        <v>7721</v>
      </c>
      <c r="AY30" s="71">
        <v>0</v>
      </c>
      <c r="AZ30" s="71">
        <v>1369011</v>
      </c>
      <c r="BA30" s="71">
        <v>1618395</v>
      </c>
      <c r="BB30" s="71">
        <v>9</v>
      </c>
      <c r="BC30" s="71">
        <v>9</v>
      </c>
      <c r="BD30" s="71">
        <v>16112</v>
      </c>
      <c r="BE30" s="71">
        <v>16121</v>
      </c>
      <c r="BF30" s="71">
        <v>1385132</v>
      </c>
      <c r="BG30" s="71">
        <v>1634516</v>
      </c>
      <c r="BH30" s="71">
        <v>-49</v>
      </c>
      <c r="BI30" s="71">
        <v>0</v>
      </c>
      <c r="BJ30" s="71">
        <v>0</v>
      </c>
      <c r="BK30" s="71">
        <v>-49</v>
      </c>
      <c r="BL30" s="71">
        <v>-199227</v>
      </c>
      <c r="BM30" s="71">
        <v>-199276</v>
      </c>
      <c r="BN30" s="71">
        <v>1185856</v>
      </c>
      <c r="BO30" s="71">
        <v>1435240</v>
      </c>
    </row>
    <row r="31" spans="1:67">
      <c r="A31" s="36" t="s">
        <v>75</v>
      </c>
      <c r="B31" s="37" t="s">
        <v>144</v>
      </c>
      <c r="C31" s="70">
        <v>11</v>
      </c>
      <c r="D31" s="70">
        <v>116</v>
      </c>
      <c r="E31" s="70">
        <v>81</v>
      </c>
      <c r="F31" s="70">
        <v>39</v>
      </c>
      <c r="G31" s="70">
        <v>252</v>
      </c>
      <c r="H31" s="70">
        <v>898</v>
      </c>
      <c r="I31" s="70">
        <v>386</v>
      </c>
      <c r="J31" s="70">
        <v>1285</v>
      </c>
      <c r="K31" s="70">
        <v>8430</v>
      </c>
      <c r="L31" s="70">
        <v>150</v>
      </c>
      <c r="M31" s="70">
        <v>167</v>
      </c>
      <c r="N31" s="70">
        <v>5</v>
      </c>
      <c r="O31" s="70">
        <v>1564</v>
      </c>
      <c r="P31" s="70">
        <v>9537</v>
      </c>
      <c r="Q31" s="70">
        <v>946</v>
      </c>
      <c r="R31" s="70">
        <v>338</v>
      </c>
      <c r="S31" s="70">
        <v>1209</v>
      </c>
      <c r="T31" s="70">
        <v>60</v>
      </c>
      <c r="U31" s="70">
        <v>746</v>
      </c>
      <c r="V31" s="70">
        <v>2386</v>
      </c>
      <c r="W31" s="70">
        <v>1242</v>
      </c>
      <c r="X31" s="70">
        <v>20</v>
      </c>
      <c r="Y31" s="70">
        <v>166</v>
      </c>
      <c r="Z31" s="70">
        <v>3612</v>
      </c>
      <c r="AA31" s="70">
        <v>5985</v>
      </c>
      <c r="AB31" s="70">
        <v>6176</v>
      </c>
      <c r="AC31" s="70">
        <v>75</v>
      </c>
      <c r="AD31" s="70">
        <v>5</v>
      </c>
      <c r="AE31" s="70">
        <v>435</v>
      </c>
      <c r="AF31" s="70">
        <v>1104</v>
      </c>
      <c r="AG31" s="70">
        <v>8554</v>
      </c>
      <c r="AH31" s="70">
        <v>5860</v>
      </c>
      <c r="AI31" s="70">
        <v>2348</v>
      </c>
      <c r="AJ31" s="70">
        <v>418</v>
      </c>
      <c r="AK31" s="70">
        <v>688</v>
      </c>
      <c r="AL31" s="70">
        <v>143</v>
      </c>
      <c r="AM31" s="70">
        <v>1017</v>
      </c>
      <c r="AN31" s="70">
        <v>23</v>
      </c>
      <c r="AO31" s="70">
        <v>287</v>
      </c>
      <c r="AP31" s="70">
        <v>342</v>
      </c>
      <c r="AQ31" s="70">
        <v>0</v>
      </c>
      <c r="AR31" s="70">
        <v>2024</v>
      </c>
      <c r="AS31" s="71">
        <v>69130</v>
      </c>
      <c r="AT31" s="71">
        <v>572</v>
      </c>
      <c r="AU31" s="71">
        <v>126164</v>
      </c>
      <c r="AV31" s="71">
        <v>0</v>
      </c>
      <c r="AW31" s="71">
        <v>0</v>
      </c>
      <c r="AX31" s="71">
        <v>0</v>
      </c>
      <c r="AY31" s="71">
        <v>0</v>
      </c>
      <c r="AZ31" s="71">
        <v>126736</v>
      </c>
      <c r="BA31" s="71">
        <v>195866</v>
      </c>
      <c r="BB31" s="71">
        <v>4391</v>
      </c>
      <c r="BC31" s="71">
        <v>4391</v>
      </c>
      <c r="BD31" s="71">
        <v>361189</v>
      </c>
      <c r="BE31" s="71">
        <v>365580</v>
      </c>
      <c r="BF31" s="71">
        <v>492316</v>
      </c>
      <c r="BG31" s="71">
        <v>561446</v>
      </c>
      <c r="BH31" s="71">
        <v>-1074</v>
      </c>
      <c r="BI31" s="71">
        <v>0</v>
      </c>
      <c r="BJ31" s="71">
        <v>0</v>
      </c>
      <c r="BK31" s="71">
        <v>-1074</v>
      </c>
      <c r="BL31" s="71">
        <v>-111105</v>
      </c>
      <c r="BM31" s="71">
        <v>-112179</v>
      </c>
      <c r="BN31" s="71">
        <v>380137</v>
      </c>
      <c r="BO31" s="71">
        <v>449267</v>
      </c>
    </row>
    <row r="32" spans="1:67">
      <c r="A32" s="36" t="s">
        <v>76</v>
      </c>
      <c r="B32" s="37" t="s">
        <v>145</v>
      </c>
      <c r="C32" s="70">
        <v>40910</v>
      </c>
      <c r="D32" s="70">
        <v>16687</v>
      </c>
      <c r="E32" s="70">
        <v>8664</v>
      </c>
      <c r="F32" s="70">
        <v>7844</v>
      </c>
      <c r="G32" s="70">
        <v>18188</v>
      </c>
      <c r="H32" s="70">
        <v>13923</v>
      </c>
      <c r="I32" s="70">
        <v>27564</v>
      </c>
      <c r="J32" s="70">
        <v>9566</v>
      </c>
      <c r="K32" s="70">
        <v>26604</v>
      </c>
      <c r="L32" s="70">
        <v>10526</v>
      </c>
      <c r="M32" s="70">
        <v>38300</v>
      </c>
      <c r="N32" s="70">
        <v>390</v>
      </c>
      <c r="O32" s="70">
        <v>43100</v>
      </c>
      <c r="P32" s="70">
        <v>120969</v>
      </c>
      <c r="Q32" s="70">
        <v>10804</v>
      </c>
      <c r="R32" s="70">
        <v>2366</v>
      </c>
      <c r="S32" s="70">
        <v>16777</v>
      </c>
      <c r="T32" s="70">
        <v>4348</v>
      </c>
      <c r="U32" s="70">
        <v>33641</v>
      </c>
      <c r="V32" s="70">
        <v>113867</v>
      </c>
      <c r="W32" s="70">
        <v>56275</v>
      </c>
      <c r="X32" s="70">
        <v>160</v>
      </c>
      <c r="Y32" s="70">
        <v>2045</v>
      </c>
      <c r="Z32" s="70">
        <v>17548</v>
      </c>
      <c r="AA32" s="70">
        <v>104636</v>
      </c>
      <c r="AB32" s="70">
        <v>15596</v>
      </c>
      <c r="AC32" s="70">
        <v>2924</v>
      </c>
      <c r="AD32" s="70">
        <v>3464</v>
      </c>
      <c r="AE32" s="70">
        <v>96956</v>
      </c>
      <c r="AF32" s="70">
        <v>11918</v>
      </c>
      <c r="AG32" s="70">
        <v>45331</v>
      </c>
      <c r="AH32" s="70">
        <v>31761</v>
      </c>
      <c r="AI32" s="70">
        <v>32271</v>
      </c>
      <c r="AJ32" s="70">
        <v>3655</v>
      </c>
      <c r="AK32" s="70">
        <v>11012</v>
      </c>
      <c r="AL32" s="70">
        <v>15657</v>
      </c>
      <c r="AM32" s="70">
        <v>10794</v>
      </c>
      <c r="AN32" s="70">
        <v>489</v>
      </c>
      <c r="AO32" s="70">
        <v>7319</v>
      </c>
      <c r="AP32" s="70">
        <v>7365</v>
      </c>
      <c r="AQ32" s="70">
        <v>2107</v>
      </c>
      <c r="AR32" s="70">
        <v>11559</v>
      </c>
      <c r="AS32" s="71">
        <v>1055880</v>
      </c>
      <c r="AT32" s="71">
        <v>10953</v>
      </c>
      <c r="AU32" s="71">
        <v>159132</v>
      </c>
      <c r="AV32" s="71">
        <v>363</v>
      </c>
      <c r="AW32" s="71">
        <v>811</v>
      </c>
      <c r="AX32" s="71">
        <v>8231</v>
      </c>
      <c r="AY32" s="71">
        <v>785</v>
      </c>
      <c r="AZ32" s="71">
        <v>180275</v>
      </c>
      <c r="BA32" s="71">
        <v>1236155</v>
      </c>
      <c r="BB32" s="71">
        <v>17204</v>
      </c>
      <c r="BC32" s="71">
        <v>17204</v>
      </c>
      <c r="BD32" s="71">
        <v>85835</v>
      </c>
      <c r="BE32" s="71">
        <v>103039</v>
      </c>
      <c r="BF32" s="71">
        <v>283314</v>
      </c>
      <c r="BG32" s="71">
        <v>1339194</v>
      </c>
      <c r="BH32" s="71">
        <v>-53806</v>
      </c>
      <c r="BI32" s="71">
        <v>0</v>
      </c>
      <c r="BJ32" s="71">
        <v>0</v>
      </c>
      <c r="BK32" s="71">
        <v>-53806</v>
      </c>
      <c r="BL32" s="71">
        <v>-267362</v>
      </c>
      <c r="BM32" s="71">
        <v>-321168</v>
      </c>
      <c r="BN32" s="71">
        <v>-37854</v>
      </c>
      <c r="BO32" s="71">
        <v>1018026</v>
      </c>
    </row>
    <row r="33" spans="1:67">
      <c r="A33" s="39" t="s">
        <v>77</v>
      </c>
      <c r="B33" s="40" t="s">
        <v>146</v>
      </c>
      <c r="C33" s="72">
        <v>1642</v>
      </c>
      <c r="D33" s="72">
        <v>379</v>
      </c>
      <c r="E33" s="72">
        <v>381</v>
      </c>
      <c r="F33" s="72">
        <v>61</v>
      </c>
      <c r="G33" s="72">
        <v>6999</v>
      </c>
      <c r="H33" s="72">
        <v>856</v>
      </c>
      <c r="I33" s="72">
        <v>1726</v>
      </c>
      <c r="J33" s="72">
        <v>8747</v>
      </c>
      <c r="K33" s="72">
        <v>3702</v>
      </c>
      <c r="L33" s="72">
        <v>376</v>
      </c>
      <c r="M33" s="72">
        <v>1376</v>
      </c>
      <c r="N33" s="72">
        <v>30</v>
      </c>
      <c r="O33" s="72">
        <v>5835</v>
      </c>
      <c r="P33" s="72">
        <v>7037</v>
      </c>
      <c r="Q33" s="72">
        <v>3244</v>
      </c>
      <c r="R33" s="72">
        <v>241</v>
      </c>
      <c r="S33" s="72">
        <v>11873</v>
      </c>
      <c r="T33" s="72">
        <v>372</v>
      </c>
      <c r="U33" s="72">
        <v>3601</v>
      </c>
      <c r="V33" s="72">
        <v>17291</v>
      </c>
      <c r="W33" s="72">
        <v>9363</v>
      </c>
      <c r="X33" s="72">
        <v>312</v>
      </c>
      <c r="Y33" s="72">
        <v>3532</v>
      </c>
      <c r="Z33" s="72">
        <v>2637</v>
      </c>
      <c r="AA33" s="72">
        <v>64045</v>
      </c>
      <c r="AB33" s="72">
        <v>30878</v>
      </c>
      <c r="AC33" s="72">
        <v>1463</v>
      </c>
      <c r="AD33" s="72">
        <v>443</v>
      </c>
      <c r="AE33" s="72">
        <v>3689</v>
      </c>
      <c r="AF33" s="72">
        <v>108718</v>
      </c>
      <c r="AG33" s="72">
        <v>38800</v>
      </c>
      <c r="AH33" s="72">
        <v>36940</v>
      </c>
      <c r="AI33" s="72">
        <v>24347</v>
      </c>
      <c r="AJ33" s="72">
        <v>6155</v>
      </c>
      <c r="AK33" s="72">
        <v>15650</v>
      </c>
      <c r="AL33" s="72">
        <v>2802</v>
      </c>
      <c r="AM33" s="72">
        <v>7898</v>
      </c>
      <c r="AN33" s="72">
        <v>228</v>
      </c>
      <c r="AO33" s="72">
        <v>4278</v>
      </c>
      <c r="AP33" s="72">
        <v>1780</v>
      </c>
      <c r="AQ33" s="72">
        <v>0</v>
      </c>
      <c r="AR33" s="72">
        <v>9938</v>
      </c>
      <c r="AS33" s="73">
        <v>449665</v>
      </c>
      <c r="AT33" s="73">
        <v>5003</v>
      </c>
      <c r="AU33" s="73">
        <v>337882</v>
      </c>
      <c r="AV33" s="73">
        <v>757</v>
      </c>
      <c r="AW33" s="73">
        <v>23561</v>
      </c>
      <c r="AX33" s="73">
        <v>81179</v>
      </c>
      <c r="AY33" s="73">
        <v>-641</v>
      </c>
      <c r="AZ33" s="73">
        <v>447741</v>
      </c>
      <c r="BA33" s="73">
        <v>897406</v>
      </c>
      <c r="BB33" s="73">
        <v>3616</v>
      </c>
      <c r="BC33" s="73">
        <v>3616</v>
      </c>
      <c r="BD33" s="73">
        <v>77132</v>
      </c>
      <c r="BE33" s="73">
        <v>80748</v>
      </c>
      <c r="BF33" s="73">
        <v>528489</v>
      </c>
      <c r="BG33" s="73">
        <v>978154</v>
      </c>
      <c r="BH33" s="73">
        <v>-64820</v>
      </c>
      <c r="BI33" s="73">
        <v>0</v>
      </c>
      <c r="BJ33" s="73">
        <v>-159</v>
      </c>
      <c r="BK33" s="73">
        <v>-64979</v>
      </c>
      <c r="BL33" s="73">
        <v>-434793</v>
      </c>
      <c r="BM33" s="73">
        <v>-499772</v>
      </c>
      <c r="BN33" s="73">
        <v>28717</v>
      </c>
      <c r="BO33" s="73">
        <v>478382</v>
      </c>
    </row>
    <row r="34" spans="1:67">
      <c r="A34" s="36" t="s">
        <v>78</v>
      </c>
      <c r="B34" s="37" t="s">
        <v>147</v>
      </c>
      <c r="C34" s="70">
        <v>0</v>
      </c>
      <c r="D34" s="70">
        <v>0</v>
      </c>
      <c r="E34" s="70">
        <v>0</v>
      </c>
      <c r="F34" s="70">
        <v>0</v>
      </c>
      <c r="G34" s="70">
        <v>0</v>
      </c>
      <c r="H34" s="70">
        <v>0</v>
      </c>
      <c r="I34" s="70">
        <v>0</v>
      </c>
      <c r="J34" s="70">
        <v>0</v>
      </c>
      <c r="K34" s="70">
        <v>0</v>
      </c>
      <c r="L34" s="70">
        <v>0</v>
      </c>
      <c r="M34" s="70">
        <v>0</v>
      </c>
      <c r="N34" s="70">
        <v>0</v>
      </c>
      <c r="O34" s="70">
        <v>0</v>
      </c>
      <c r="P34" s="70">
        <v>0</v>
      </c>
      <c r="Q34" s="70">
        <v>0</v>
      </c>
      <c r="R34" s="70">
        <v>0</v>
      </c>
      <c r="S34" s="70">
        <v>0</v>
      </c>
      <c r="T34" s="70">
        <v>0</v>
      </c>
      <c r="U34" s="70">
        <v>0</v>
      </c>
      <c r="V34" s="70">
        <v>0</v>
      </c>
      <c r="W34" s="70">
        <v>0</v>
      </c>
      <c r="X34" s="70">
        <v>0</v>
      </c>
      <c r="Y34" s="70">
        <v>0</v>
      </c>
      <c r="Z34" s="70">
        <v>0</v>
      </c>
      <c r="AA34" s="70">
        <v>0</v>
      </c>
      <c r="AB34" s="70">
        <v>0</v>
      </c>
      <c r="AC34" s="70">
        <v>0</v>
      </c>
      <c r="AD34" s="70">
        <v>0</v>
      </c>
      <c r="AE34" s="70">
        <v>0</v>
      </c>
      <c r="AF34" s="70">
        <v>0</v>
      </c>
      <c r="AG34" s="70">
        <v>0</v>
      </c>
      <c r="AH34" s="70">
        <v>0</v>
      </c>
      <c r="AI34" s="70">
        <v>0</v>
      </c>
      <c r="AJ34" s="70">
        <v>0</v>
      </c>
      <c r="AK34" s="70">
        <v>0</v>
      </c>
      <c r="AL34" s="70">
        <v>0</v>
      </c>
      <c r="AM34" s="70">
        <v>0</v>
      </c>
      <c r="AN34" s="70">
        <v>0</v>
      </c>
      <c r="AO34" s="70">
        <v>0</v>
      </c>
      <c r="AP34" s="70">
        <v>0</v>
      </c>
      <c r="AQ34" s="70">
        <v>0</v>
      </c>
      <c r="AR34" s="70">
        <v>32449</v>
      </c>
      <c r="AS34" s="71">
        <v>32449</v>
      </c>
      <c r="AT34" s="71">
        <v>0</v>
      </c>
      <c r="AU34" s="71">
        <v>45578</v>
      </c>
      <c r="AV34" s="71">
        <v>1296053</v>
      </c>
      <c r="AW34" s="71">
        <v>0</v>
      </c>
      <c r="AX34" s="71">
        <v>0</v>
      </c>
      <c r="AY34" s="71">
        <v>0</v>
      </c>
      <c r="AZ34" s="71">
        <v>1341631</v>
      </c>
      <c r="BA34" s="71">
        <v>1374080</v>
      </c>
      <c r="BB34" s="71">
        <v>0</v>
      </c>
      <c r="BC34" s="71">
        <v>0</v>
      </c>
      <c r="BD34" s="71">
        <v>0</v>
      </c>
      <c r="BE34" s="71">
        <v>0</v>
      </c>
      <c r="BF34" s="71">
        <v>1341631</v>
      </c>
      <c r="BG34" s="71">
        <v>1374080</v>
      </c>
      <c r="BH34" s="71">
        <v>0</v>
      </c>
      <c r="BI34" s="71">
        <v>0</v>
      </c>
      <c r="BJ34" s="71">
        <v>0</v>
      </c>
      <c r="BK34" s="71">
        <v>0</v>
      </c>
      <c r="BL34" s="71">
        <v>0</v>
      </c>
      <c r="BM34" s="71">
        <v>0</v>
      </c>
      <c r="BN34" s="71">
        <v>1341631</v>
      </c>
      <c r="BO34" s="71">
        <v>1374080</v>
      </c>
    </row>
    <row r="35" spans="1:67">
      <c r="A35" s="36" t="s">
        <v>79</v>
      </c>
      <c r="B35" s="37" t="s">
        <v>148</v>
      </c>
      <c r="C35" s="70">
        <v>7</v>
      </c>
      <c r="D35" s="70">
        <v>36</v>
      </c>
      <c r="E35" s="70">
        <v>2</v>
      </c>
      <c r="F35" s="70">
        <v>0</v>
      </c>
      <c r="G35" s="70">
        <v>279</v>
      </c>
      <c r="H35" s="70">
        <v>2</v>
      </c>
      <c r="I35" s="70">
        <v>38</v>
      </c>
      <c r="J35" s="70">
        <v>128</v>
      </c>
      <c r="K35" s="70">
        <v>40</v>
      </c>
      <c r="L35" s="70">
        <v>17</v>
      </c>
      <c r="M35" s="70">
        <v>178</v>
      </c>
      <c r="N35" s="70">
        <v>0</v>
      </c>
      <c r="O35" s="70">
        <v>240</v>
      </c>
      <c r="P35" s="70">
        <v>1087</v>
      </c>
      <c r="Q35" s="70">
        <v>290</v>
      </c>
      <c r="R35" s="70">
        <v>15</v>
      </c>
      <c r="S35" s="70">
        <v>763</v>
      </c>
      <c r="T35" s="70">
        <v>23</v>
      </c>
      <c r="U35" s="70">
        <v>38</v>
      </c>
      <c r="V35" s="70">
        <v>240</v>
      </c>
      <c r="W35" s="70">
        <v>170</v>
      </c>
      <c r="X35" s="70">
        <v>1</v>
      </c>
      <c r="Y35" s="70">
        <v>9</v>
      </c>
      <c r="Z35" s="70">
        <v>39</v>
      </c>
      <c r="AA35" s="70">
        <v>370</v>
      </c>
      <c r="AB35" s="70">
        <v>119</v>
      </c>
      <c r="AC35" s="70">
        <v>1</v>
      </c>
      <c r="AD35" s="70">
        <v>482</v>
      </c>
      <c r="AE35" s="70">
        <v>266</v>
      </c>
      <c r="AF35" s="70">
        <v>2527</v>
      </c>
      <c r="AG35" s="70">
        <v>52</v>
      </c>
      <c r="AH35" s="70">
        <v>1</v>
      </c>
      <c r="AI35" s="70">
        <v>157</v>
      </c>
      <c r="AJ35" s="70">
        <v>0</v>
      </c>
      <c r="AK35" s="70">
        <v>237</v>
      </c>
      <c r="AL35" s="70">
        <v>25</v>
      </c>
      <c r="AM35" s="70">
        <v>204</v>
      </c>
      <c r="AN35" s="70">
        <v>11</v>
      </c>
      <c r="AO35" s="70">
        <v>29</v>
      </c>
      <c r="AP35" s="70">
        <v>57</v>
      </c>
      <c r="AQ35" s="70">
        <v>0</v>
      </c>
      <c r="AR35" s="70">
        <v>21</v>
      </c>
      <c r="AS35" s="71">
        <v>8201</v>
      </c>
      <c r="AT35" s="71">
        <v>0</v>
      </c>
      <c r="AU35" s="71">
        <v>262398</v>
      </c>
      <c r="AV35" s="71">
        <v>564398</v>
      </c>
      <c r="AW35" s="71">
        <v>31319</v>
      </c>
      <c r="AX35" s="71">
        <v>405137</v>
      </c>
      <c r="AY35" s="71">
        <v>0</v>
      </c>
      <c r="AZ35" s="71">
        <v>1263252</v>
      </c>
      <c r="BA35" s="71">
        <v>1271453</v>
      </c>
      <c r="BB35" s="71">
        <v>21466</v>
      </c>
      <c r="BC35" s="71">
        <v>21466</v>
      </c>
      <c r="BD35" s="71">
        <v>102707</v>
      </c>
      <c r="BE35" s="71">
        <v>124173</v>
      </c>
      <c r="BF35" s="71">
        <v>1387425</v>
      </c>
      <c r="BG35" s="71">
        <v>1395626</v>
      </c>
      <c r="BH35" s="71">
        <v>-49069</v>
      </c>
      <c r="BI35" s="71">
        <v>0</v>
      </c>
      <c r="BJ35" s="71">
        <v>0</v>
      </c>
      <c r="BK35" s="71">
        <v>-49069</v>
      </c>
      <c r="BL35" s="71">
        <v>-67652</v>
      </c>
      <c r="BM35" s="71">
        <v>-116721</v>
      </c>
      <c r="BN35" s="71">
        <v>1270704</v>
      </c>
      <c r="BO35" s="71">
        <v>1278905</v>
      </c>
    </row>
    <row r="36" spans="1:67">
      <c r="A36" s="36" t="s">
        <v>80</v>
      </c>
      <c r="B36" s="37" t="s">
        <v>149</v>
      </c>
      <c r="C36" s="70">
        <v>93</v>
      </c>
      <c r="D36" s="70">
        <v>0</v>
      </c>
      <c r="E36" s="70">
        <v>0</v>
      </c>
      <c r="F36" s="70">
        <v>0</v>
      </c>
      <c r="G36" s="70">
        <v>0</v>
      </c>
      <c r="H36" s="70">
        <v>0</v>
      </c>
      <c r="I36" s="70">
        <v>0</v>
      </c>
      <c r="J36" s="70">
        <v>14</v>
      </c>
      <c r="K36" s="70">
        <v>0</v>
      </c>
      <c r="L36" s="70">
        <v>0</v>
      </c>
      <c r="M36" s="70">
        <v>0</v>
      </c>
      <c r="N36" s="70">
        <v>0</v>
      </c>
      <c r="O36" s="70">
        <v>0</v>
      </c>
      <c r="P36" s="70">
        <v>0</v>
      </c>
      <c r="Q36" s="70">
        <v>0</v>
      </c>
      <c r="R36" s="70">
        <v>0</v>
      </c>
      <c r="S36" s="70">
        <v>0</v>
      </c>
      <c r="T36" s="70">
        <v>0</v>
      </c>
      <c r="U36" s="70">
        <v>2</v>
      </c>
      <c r="V36" s="70">
        <v>3</v>
      </c>
      <c r="W36" s="70">
        <v>1</v>
      </c>
      <c r="X36" s="70">
        <v>1</v>
      </c>
      <c r="Y36" s="70">
        <v>26</v>
      </c>
      <c r="Z36" s="70">
        <v>0</v>
      </c>
      <c r="AA36" s="70">
        <v>46</v>
      </c>
      <c r="AB36" s="70">
        <v>87</v>
      </c>
      <c r="AC36" s="70">
        <v>3</v>
      </c>
      <c r="AD36" s="70">
        <v>7</v>
      </c>
      <c r="AE36" s="70">
        <v>128</v>
      </c>
      <c r="AF36" s="70">
        <v>586</v>
      </c>
      <c r="AG36" s="70">
        <v>28</v>
      </c>
      <c r="AH36" s="70">
        <v>47</v>
      </c>
      <c r="AI36" s="70">
        <v>24739</v>
      </c>
      <c r="AJ36" s="70">
        <v>1</v>
      </c>
      <c r="AK36" s="70">
        <v>22</v>
      </c>
      <c r="AL36" s="70">
        <v>0</v>
      </c>
      <c r="AM36" s="70">
        <v>48</v>
      </c>
      <c r="AN36" s="70">
        <v>0</v>
      </c>
      <c r="AO36" s="70">
        <v>13</v>
      </c>
      <c r="AP36" s="70">
        <v>10</v>
      </c>
      <c r="AQ36" s="70">
        <v>0</v>
      </c>
      <c r="AR36" s="70">
        <v>321</v>
      </c>
      <c r="AS36" s="71">
        <v>26226</v>
      </c>
      <c r="AT36" s="71">
        <v>22182</v>
      </c>
      <c r="AU36" s="71">
        <v>407763</v>
      </c>
      <c r="AV36" s="71">
        <v>1402374</v>
      </c>
      <c r="AW36" s="71">
        <v>0</v>
      </c>
      <c r="AX36" s="71">
        <v>0</v>
      </c>
      <c r="AY36" s="71">
        <v>0</v>
      </c>
      <c r="AZ36" s="71">
        <v>1832319</v>
      </c>
      <c r="BA36" s="71">
        <v>1858545</v>
      </c>
      <c r="BB36" s="71">
        <v>3</v>
      </c>
      <c r="BC36" s="71">
        <v>3</v>
      </c>
      <c r="BD36" s="71">
        <v>11233</v>
      </c>
      <c r="BE36" s="71">
        <v>11236</v>
      </c>
      <c r="BF36" s="71">
        <v>1843555</v>
      </c>
      <c r="BG36" s="71">
        <v>1869781</v>
      </c>
      <c r="BH36" s="71">
        <v>-6</v>
      </c>
      <c r="BI36" s="71">
        <v>0</v>
      </c>
      <c r="BJ36" s="71">
        <v>0</v>
      </c>
      <c r="BK36" s="71">
        <v>-6</v>
      </c>
      <c r="BL36" s="71">
        <v>-17206</v>
      </c>
      <c r="BM36" s="71">
        <v>-17212</v>
      </c>
      <c r="BN36" s="71">
        <v>1826343</v>
      </c>
      <c r="BO36" s="71">
        <v>1852569</v>
      </c>
    </row>
    <row r="37" spans="1:67">
      <c r="A37" s="36" t="s">
        <v>81</v>
      </c>
      <c r="B37" s="37" t="s">
        <v>150</v>
      </c>
      <c r="C37" s="70">
        <v>27</v>
      </c>
      <c r="D37" s="70">
        <v>16</v>
      </c>
      <c r="E37" s="70">
        <v>282</v>
      </c>
      <c r="F37" s="70">
        <v>37</v>
      </c>
      <c r="G37" s="70">
        <v>1529</v>
      </c>
      <c r="H37" s="70">
        <v>70</v>
      </c>
      <c r="I37" s="70">
        <v>381</v>
      </c>
      <c r="J37" s="70">
        <v>818</v>
      </c>
      <c r="K37" s="70">
        <v>163</v>
      </c>
      <c r="L37" s="70">
        <v>77</v>
      </c>
      <c r="M37" s="70">
        <v>231</v>
      </c>
      <c r="N37" s="70">
        <v>4</v>
      </c>
      <c r="O37" s="70">
        <v>768</v>
      </c>
      <c r="P37" s="70">
        <v>3481</v>
      </c>
      <c r="Q37" s="70">
        <v>1993</v>
      </c>
      <c r="R37" s="70">
        <v>71</v>
      </c>
      <c r="S37" s="70">
        <v>517</v>
      </c>
      <c r="T37" s="70">
        <v>15</v>
      </c>
      <c r="U37" s="70">
        <v>378</v>
      </c>
      <c r="V37" s="70">
        <v>1936</v>
      </c>
      <c r="W37" s="70">
        <v>1166</v>
      </c>
      <c r="X37" s="70">
        <v>83</v>
      </c>
      <c r="Y37" s="70">
        <v>819</v>
      </c>
      <c r="Z37" s="70">
        <v>525</v>
      </c>
      <c r="AA37" s="70">
        <v>1107</v>
      </c>
      <c r="AB37" s="70">
        <v>1582</v>
      </c>
      <c r="AC37" s="70">
        <v>137</v>
      </c>
      <c r="AD37" s="70">
        <v>71</v>
      </c>
      <c r="AE37" s="70">
        <v>397</v>
      </c>
      <c r="AF37" s="70">
        <v>518</v>
      </c>
      <c r="AG37" s="70">
        <v>1</v>
      </c>
      <c r="AH37" s="70">
        <v>2349</v>
      </c>
      <c r="AI37" s="70">
        <v>1552</v>
      </c>
      <c r="AJ37" s="70">
        <v>0</v>
      </c>
      <c r="AK37" s="70">
        <v>1110</v>
      </c>
      <c r="AL37" s="70">
        <v>164</v>
      </c>
      <c r="AM37" s="70">
        <v>734</v>
      </c>
      <c r="AN37" s="70">
        <v>16</v>
      </c>
      <c r="AO37" s="70">
        <v>1039</v>
      </c>
      <c r="AP37" s="70">
        <v>314</v>
      </c>
      <c r="AQ37" s="70">
        <v>0</v>
      </c>
      <c r="AR37" s="70">
        <v>634</v>
      </c>
      <c r="AS37" s="71">
        <v>27112</v>
      </c>
      <c r="AT37" s="71">
        <v>0</v>
      </c>
      <c r="AU37" s="71">
        <v>42559</v>
      </c>
      <c r="AV37" s="71">
        <v>0</v>
      </c>
      <c r="AW37" s="71">
        <v>0</v>
      </c>
      <c r="AX37" s="71">
        <v>0</v>
      </c>
      <c r="AY37" s="71">
        <v>0</v>
      </c>
      <c r="AZ37" s="71">
        <v>42559</v>
      </c>
      <c r="BA37" s="71">
        <v>69671</v>
      </c>
      <c r="BB37" s="71">
        <v>314</v>
      </c>
      <c r="BC37" s="71">
        <v>314</v>
      </c>
      <c r="BD37" s="71">
        <v>21176</v>
      </c>
      <c r="BE37" s="71">
        <v>21490</v>
      </c>
      <c r="BF37" s="71">
        <v>64049</v>
      </c>
      <c r="BG37" s="71">
        <v>91161</v>
      </c>
      <c r="BH37" s="71">
        <v>-647</v>
      </c>
      <c r="BI37" s="71">
        <v>0</v>
      </c>
      <c r="BJ37" s="71">
        <v>0</v>
      </c>
      <c r="BK37" s="71">
        <v>-647</v>
      </c>
      <c r="BL37" s="71">
        <v>-2121</v>
      </c>
      <c r="BM37" s="71">
        <v>-2768</v>
      </c>
      <c r="BN37" s="71">
        <v>61281</v>
      </c>
      <c r="BO37" s="71">
        <v>88393</v>
      </c>
    </row>
    <row r="38" spans="1:67">
      <c r="A38" s="39" t="s">
        <v>82</v>
      </c>
      <c r="B38" s="40" t="s">
        <v>151</v>
      </c>
      <c r="C38" s="72">
        <v>10042</v>
      </c>
      <c r="D38" s="72">
        <v>4860</v>
      </c>
      <c r="E38" s="72">
        <v>351</v>
      </c>
      <c r="F38" s="72">
        <v>1062</v>
      </c>
      <c r="G38" s="72">
        <v>20948</v>
      </c>
      <c r="H38" s="72">
        <v>10821</v>
      </c>
      <c r="I38" s="72">
        <v>13237</v>
      </c>
      <c r="J38" s="72">
        <v>21582</v>
      </c>
      <c r="K38" s="72">
        <v>21170</v>
      </c>
      <c r="L38" s="72">
        <v>3909</v>
      </c>
      <c r="M38" s="72">
        <v>17079</v>
      </c>
      <c r="N38" s="72">
        <v>110</v>
      </c>
      <c r="O38" s="72">
        <v>25183</v>
      </c>
      <c r="P38" s="72">
        <v>74528</v>
      </c>
      <c r="Q38" s="72">
        <v>7349</v>
      </c>
      <c r="R38" s="72">
        <v>680</v>
      </c>
      <c r="S38" s="72">
        <v>55988</v>
      </c>
      <c r="T38" s="72">
        <v>2235</v>
      </c>
      <c r="U38" s="72">
        <v>10198</v>
      </c>
      <c r="V38" s="72">
        <v>293323</v>
      </c>
      <c r="W38" s="72">
        <v>82908</v>
      </c>
      <c r="X38" s="72">
        <v>1037</v>
      </c>
      <c r="Y38" s="72">
        <v>12039</v>
      </c>
      <c r="Z38" s="72">
        <v>18194</v>
      </c>
      <c r="AA38" s="72">
        <v>151978</v>
      </c>
      <c r="AB38" s="72">
        <v>61744</v>
      </c>
      <c r="AC38" s="72">
        <v>13881</v>
      </c>
      <c r="AD38" s="72">
        <v>69961</v>
      </c>
      <c r="AE38" s="72">
        <v>202750</v>
      </c>
      <c r="AF38" s="72">
        <v>63501</v>
      </c>
      <c r="AG38" s="72">
        <v>119673</v>
      </c>
      <c r="AH38" s="72">
        <v>83204</v>
      </c>
      <c r="AI38" s="72">
        <v>89178</v>
      </c>
      <c r="AJ38" s="72">
        <v>6850</v>
      </c>
      <c r="AK38" s="72">
        <v>81801</v>
      </c>
      <c r="AL38" s="72">
        <v>14084</v>
      </c>
      <c r="AM38" s="72">
        <v>17864</v>
      </c>
      <c r="AN38" s="72">
        <v>10405</v>
      </c>
      <c r="AO38" s="72">
        <v>19653</v>
      </c>
      <c r="AP38" s="72">
        <v>4973</v>
      </c>
      <c r="AQ38" s="72">
        <v>0</v>
      </c>
      <c r="AR38" s="72">
        <v>5254</v>
      </c>
      <c r="AS38" s="73">
        <v>1725587</v>
      </c>
      <c r="AT38" s="73">
        <v>2230</v>
      </c>
      <c r="AU38" s="73">
        <v>32571</v>
      </c>
      <c r="AV38" s="73">
        <v>0</v>
      </c>
      <c r="AW38" s="73">
        <v>2819</v>
      </c>
      <c r="AX38" s="73">
        <v>5648</v>
      </c>
      <c r="AY38" s="73">
        <v>0</v>
      </c>
      <c r="AZ38" s="73">
        <v>43268</v>
      </c>
      <c r="BA38" s="73">
        <v>1768855</v>
      </c>
      <c r="BB38" s="73">
        <v>10323</v>
      </c>
      <c r="BC38" s="73">
        <v>10323</v>
      </c>
      <c r="BD38" s="73">
        <v>8285</v>
      </c>
      <c r="BE38" s="73">
        <v>18608</v>
      </c>
      <c r="BF38" s="73">
        <v>61876</v>
      </c>
      <c r="BG38" s="73">
        <v>1787463</v>
      </c>
      <c r="BH38" s="73">
        <v>-135288</v>
      </c>
      <c r="BI38" s="73">
        <v>0</v>
      </c>
      <c r="BJ38" s="73">
        <v>0</v>
      </c>
      <c r="BK38" s="73">
        <v>-135288</v>
      </c>
      <c r="BL38" s="73">
        <v>-1022504</v>
      </c>
      <c r="BM38" s="73">
        <v>-1157792</v>
      </c>
      <c r="BN38" s="73">
        <v>-1095916</v>
      </c>
      <c r="BO38" s="73">
        <v>629671</v>
      </c>
    </row>
    <row r="39" spans="1:67">
      <c r="A39" s="36" t="s">
        <v>83</v>
      </c>
      <c r="B39" s="37" t="s">
        <v>152</v>
      </c>
      <c r="C39" s="70">
        <v>0</v>
      </c>
      <c r="D39" s="70">
        <v>0</v>
      </c>
      <c r="E39" s="70">
        <v>0</v>
      </c>
      <c r="F39" s="70">
        <v>0</v>
      </c>
      <c r="G39" s="70">
        <v>0</v>
      </c>
      <c r="H39" s="70">
        <v>0</v>
      </c>
      <c r="I39" s="70">
        <v>0</v>
      </c>
      <c r="J39" s="70">
        <v>0</v>
      </c>
      <c r="K39" s="70">
        <v>0</v>
      </c>
      <c r="L39" s="70">
        <v>0</v>
      </c>
      <c r="M39" s="70">
        <v>0</v>
      </c>
      <c r="N39" s="70">
        <v>0</v>
      </c>
      <c r="O39" s="70">
        <v>0</v>
      </c>
      <c r="P39" s="70">
        <v>0</v>
      </c>
      <c r="Q39" s="70">
        <v>0</v>
      </c>
      <c r="R39" s="70">
        <v>0</v>
      </c>
      <c r="S39" s="70">
        <v>0</v>
      </c>
      <c r="T39" s="70">
        <v>0</v>
      </c>
      <c r="U39" s="70">
        <v>0</v>
      </c>
      <c r="V39" s="70">
        <v>0</v>
      </c>
      <c r="W39" s="70">
        <v>0</v>
      </c>
      <c r="X39" s="70">
        <v>0</v>
      </c>
      <c r="Y39" s="70">
        <v>0</v>
      </c>
      <c r="Z39" s="70">
        <v>0</v>
      </c>
      <c r="AA39" s="70">
        <v>0</v>
      </c>
      <c r="AB39" s="70">
        <v>0</v>
      </c>
      <c r="AC39" s="70">
        <v>0</v>
      </c>
      <c r="AD39" s="70">
        <v>0</v>
      </c>
      <c r="AE39" s="70">
        <v>0</v>
      </c>
      <c r="AF39" s="70">
        <v>0</v>
      </c>
      <c r="AG39" s="70">
        <v>0</v>
      </c>
      <c r="AH39" s="70">
        <v>0</v>
      </c>
      <c r="AI39" s="70">
        <v>0</v>
      </c>
      <c r="AJ39" s="70">
        <v>0</v>
      </c>
      <c r="AK39" s="70">
        <v>0</v>
      </c>
      <c r="AL39" s="70">
        <v>0</v>
      </c>
      <c r="AM39" s="70">
        <v>0</v>
      </c>
      <c r="AN39" s="70">
        <v>0</v>
      </c>
      <c r="AO39" s="70">
        <v>0</v>
      </c>
      <c r="AP39" s="70">
        <v>0</v>
      </c>
      <c r="AQ39" s="70">
        <v>0</v>
      </c>
      <c r="AR39" s="70">
        <v>0</v>
      </c>
      <c r="AS39" s="71">
        <v>0</v>
      </c>
      <c r="AT39" s="71">
        <v>50794</v>
      </c>
      <c r="AU39" s="71">
        <v>86042</v>
      </c>
      <c r="AV39" s="71">
        <v>0</v>
      </c>
      <c r="AW39" s="71">
        <v>0</v>
      </c>
      <c r="AX39" s="71">
        <v>0</v>
      </c>
      <c r="AY39" s="71">
        <v>0</v>
      </c>
      <c r="AZ39" s="71">
        <v>136836</v>
      </c>
      <c r="BA39" s="71">
        <v>136836</v>
      </c>
      <c r="BB39" s="71">
        <v>19819</v>
      </c>
      <c r="BC39" s="71">
        <v>19819</v>
      </c>
      <c r="BD39" s="71">
        <v>241657</v>
      </c>
      <c r="BE39" s="71">
        <v>261476</v>
      </c>
      <c r="BF39" s="71">
        <v>398312</v>
      </c>
      <c r="BG39" s="71">
        <v>398312</v>
      </c>
      <c r="BH39" s="71">
        <v>-16402</v>
      </c>
      <c r="BI39" s="71">
        <v>0</v>
      </c>
      <c r="BJ39" s="71">
        <v>0</v>
      </c>
      <c r="BK39" s="71">
        <v>-16402</v>
      </c>
      <c r="BL39" s="71">
        <v>-112268</v>
      </c>
      <c r="BM39" s="71">
        <v>-128670</v>
      </c>
      <c r="BN39" s="71">
        <v>269642</v>
      </c>
      <c r="BO39" s="71">
        <v>269642</v>
      </c>
    </row>
    <row r="40" spans="1:67">
      <c r="A40" s="36" t="s">
        <v>84</v>
      </c>
      <c r="B40" s="37" t="s">
        <v>153</v>
      </c>
      <c r="C40" s="70">
        <v>0</v>
      </c>
      <c r="D40" s="70">
        <v>0</v>
      </c>
      <c r="E40" s="70">
        <v>0</v>
      </c>
      <c r="F40" s="70">
        <v>0</v>
      </c>
      <c r="G40" s="70">
        <v>0</v>
      </c>
      <c r="H40" s="70">
        <v>0</v>
      </c>
      <c r="I40" s="70">
        <v>0</v>
      </c>
      <c r="J40" s="70">
        <v>0</v>
      </c>
      <c r="K40" s="70">
        <v>0</v>
      </c>
      <c r="L40" s="70">
        <v>0</v>
      </c>
      <c r="M40" s="70">
        <v>0</v>
      </c>
      <c r="N40" s="70">
        <v>0</v>
      </c>
      <c r="O40" s="70">
        <v>0</v>
      </c>
      <c r="P40" s="70">
        <v>0</v>
      </c>
      <c r="Q40" s="70">
        <v>0</v>
      </c>
      <c r="R40" s="70">
        <v>0</v>
      </c>
      <c r="S40" s="70">
        <v>0</v>
      </c>
      <c r="T40" s="70">
        <v>0</v>
      </c>
      <c r="U40" s="70">
        <v>0</v>
      </c>
      <c r="V40" s="70">
        <v>0</v>
      </c>
      <c r="W40" s="70">
        <v>0</v>
      </c>
      <c r="X40" s="70">
        <v>0</v>
      </c>
      <c r="Y40" s="70">
        <v>0</v>
      </c>
      <c r="Z40" s="70">
        <v>0</v>
      </c>
      <c r="AA40" s="70">
        <v>0</v>
      </c>
      <c r="AB40" s="70">
        <v>0</v>
      </c>
      <c r="AC40" s="70">
        <v>0</v>
      </c>
      <c r="AD40" s="70">
        <v>0</v>
      </c>
      <c r="AE40" s="70">
        <v>0</v>
      </c>
      <c r="AF40" s="70">
        <v>0</v>
      </c>
      <c r="AG40" s="70">
        <v>0</v>
      </c>
      <c r="AH40" s="70">
        <v>2258</v>
      </c>
      <c r="AI40" s="70">
        <v>4436</v>
      </c>
      <c r="AJ40" s="70">
        <v>0</v>
      </c>
      <c r="AK40" s="70">
        <v>0</v>
      </c>
      <c r="AL40" s="70">
        <v>1620</v>
      </c>
      <c r="AM40" s="70">
        <v>3401</v>
      </c>
      <c r="AN40" s="70">
        <v>0</v>
      </c>
      <c r="AO40" s="70">
        <v>0</v>
      </c>
      <c r="AP40" s="70">
        <v>0</v>
      </c>
      <c r="AQ40" s="70">
        <v>0</v>
      </c>
      <c r="AR40" s="70">
        <v>0</v>
      </c>
      <c r="AS40" s="71">
        <v>11715</v>
      </c>
      <c r="AT40" s="71">
        <v>207526</v>
      </c>
      <c r="AU40" s="71">
        <v>312079</v>
      </c>
      <c r="AV40" s="71">
        <v>0</v>
      </c>
      <c r="AW40" s="71">
        <v>0</v>
      </c>
      <c r="AX40" s="71">
        <v>0</v>
      </c>
      <c r="AY40" s="71">
        <v>0</v>
      </c>
      <c r="AZ40" s="71">
        <v>519605</v>
      </c>
      <c r="BA40" s="71">
        <v>531320</v>
      </c>
      <c r="BB40" s="71">
        <v>10176</v>
      </c>
      <c r="BC40" s="71">
        <v>10176</v>
      </c>
      <c r="BD40" s="71">
        <v>178053</v>
      </c>
      <c r="BE40" s="71">
        <v>188229</v>
      </c>
      <c r="BF40" s="71">
        <v>707834</v>
      </c>
      <c r="BG40" s="71">
        <v>719549</v>
      </c>
      <c r="BH40" s="71">
        <v>-12271</v>
      </c>
      <c r="BI40" s="71">
        <v>0</v>
      </c>
      <c r="BJ40" s="71">
        <v>0</v>
      </c>
      <c r="BK40" s="71">
        <v>-12271</v>
      </c>
      <c r="BL40" s="71">
        <v>-124953</v>
      </c>
      <c r="BM40" s="71">
        <v>-137224</v>
      </c>
      <c r="BN40" s="71">
        <v>570610</v>
      </c>
      <c r="BO40" s="71">
        <v>582325</v>
      </c>
    </row>
    <row r="41" spans="1:67">
      <c r="A41" s="36" t="s">
        <v>85</v>
      </c>
      <c r="B41" s="37" t="s">
        <v>154</v>
      </c>
      <c r="C41" s="70">
        <v>4</v>
      </c>
      <c r="D41" s="70">
        <v>0</v>
      </c>
      <c r="E41" s="70">
        <v>10</v>
      </c>
      <c r="F41" s="70">
        <v>1</v>
      </c>
      <c r="G41" s="70">
        <v>238</v>
      </c>
      <c r="H41" s="70">
        <v>10</v>
      </c>
      <c r="I41" s="70">
        <v>10</v>
      </c>
      <c r="J41" s="70">
        <v>19</v>
      </c>
      <c r="K41" s="70">
        <v>17</v>
      </c>
      <c r="L41" s="70">
        <v>0</v>
      </c>
      <c r="M41" s="70">
        <v>7</v>
      </c>
      <c r="N41" s="70">
        <v>0</v>
      </c>
      <c r="O41" s="70">
        <v>31</v>
      </c>
      <c r="P41" s="70">
        <v>57</v>
      </c>
      <c r="Q41" s="70">
        <v>16</v>
      </c>
      <c r="R41" s="70">
        <v>1</v>
      </c>
      <c r="S41" s="70">
        <v>9</v>
      </c>
      <c r="T41" s="70">
        <v>5</v>
      </c>
      <c r="U41" s="70">
        <v>22</v>
      </c>
      <c r="V41" s="70">
        <v>146</v>
      </c>
      <c r="W41" s="70">
        <v>21</v>
      </c>
      <c r="X41" s="70">
        <v>0</v>
      </c>
      <c r="Y41" s="70">
        <v>4</v>
      </c>
      <c r="Z41" s="70">
        <v>13</v>
      </c>
      <c r="AA41" s="70">
        <v>96</v>
      </c>
      <c r="AB41" s="70">
        <v>33</v>
      </c>
      <c r="AC41" s="70">
        <v>5</v>
      </c>
      <c r="AD41" s="70">
        <v>204</v>
      </c>
      <c r="AE41" s="70">
        <v>58</v>
      </c>
      <c r="AF41" s="70">
        <v>206</v>
      </c>
      <c r="AG41" s="70">
        <v>125</v>
      </c>
      <c r="AH41" s="70">
        <v>111</v>
      </c>
      <c r="AI41" s="70">
        <v>18285</v>
      </c>
      <c r="AJ41" s="70">
        <v>6</v>
      </c>
      <c r="AK41" s="70">
        <v>33</v>
      </c>
      <c r="AL41" s="70">
        <v>1201</v>
      </c>
      <c r="AM41" s="70">
        <v>1376</v>
      </c>
      <c r="AN41" s="70">
        <v>234</v>
      </c>
      <c r="AO41" s="70">
        <v>29</v>
      </c>
      <c r="AP41" s="70">
        <v>50</v>
      </c>
      <c r="AQ41" s="70">
        <v>0</v>
      </c>
      <c r="AR41" s="70">
        <v>104</v>
      </c>
      <c r="AS41" s="71">
        <v>22797</v>
      </c>
      <c r="AT41" s="71">
        <v>623</v>
      </c>
      <c r="AU41" s="71">
        <v>119878</v>
      </c>
      <c r="AV41" s="71">
        <v>0</v>
      </c>
      <c r="AW41" s="71">
        <v>0</v>
      </c>
      <c r="AX41" s="71">
        <v>0</v>
      </c>
      <c r="AY41" s="71">
        <v>0</v>
      </c>
      <c r="AZ41" s="71">
        <v>120501</v>
      </c>
      <c r="BA41" s="71">
        <v>143298</v>
      </c>
      <c r="BB41" s="71">
        <v>12</v>
      </c>
      <c r="BC41" s="71">
        <v>12</v>
      </c>
      <c r="BD41" s="71">
        <v>51026</v>
      </c>
      <c r="BE41" s="71">
        <v>51038</v>
      </c>
      <c r="BF41" s="71">
        <v>171539</v>
      </c>
      <c r="BG41" s="71">
        <v>194336</v>
      </c>
      <c r="BH41" s="71">
        <v>-76</v>
      </c>
      <c r="BI41" s="71">
        <v>0</v>
      </c>
      <c r="BJ41" s="71">
        <v>0</v>
      </c>
      <c r="BK41" s="71">
        <v>-76</v>
      </c>
      <c r="BL41" s="71">
        <v>-14144</v>
      </c>
      <c r="BM41" s="71">
        <v>-14220</v>
      </c>
      <c r="BN41" s="71">
        <v>157319</v>
      </c>
      <c r="BO41" s="71">
        <v>180116</v>
      </c>
    </row>
    <row r="42" spans="1:67">
      <c r="A42" s="36" t="s">
        <v>86</v>
      </c>
      <c r="B42" s="37" t="s">
        <v>155</v>
      </c>
      <c r="C42" s="70">
        <v>0</v>
      </c>
      <c r="D42" s="70">
        <v>0</v>
      </c>
      <c r="E42" s="70">
        <v>0</v>
      </c>
      <c r="F42" s="70">
        <v>0</v>
      </c>
      <c r="G42" s="70">
        <v>0</v>
      </c>
      <c r="H42" s="70">
        <v>0</v>
      </c>
      <c r="I42" s="70">
        <v>0</v>
      </c>
      <c r="J42" s="70">
        <v>0</v>
      </c>
      <c r="K42" s="70">
        <v>0</v>
      </c>
      <c r="L42" s="70">
        <v>0</v>
      </c>
      <c r="M42" s="70">
        <v>0</v>
      </c>
      <c r="N42" s="70">
        <v>0</v>
      </c>
      <c r="O42" s="70">
        <v>0</v>
      </c>
      <c r="P42" s="70">
        <v>0</v>
      </c>
      <c r="Q42" s="70">
        <v>0</v>
      </c>
      <c r="R42" s="70">
        <v>0</v>
      </c>
      <c r="S42" s="70">
        <v>0</v>
      </c>
      <c r="T42" s="70">
        <v>0</v>
      </c>
      <c r="U42" s="70">
        <v>320</v>
      </c>
      <c r="V42" s="70">
        <v>0</v>
      </c>
      <c r="W42" s="70">
        <v>0</v>
      </c>
      <c r="X42" s="70">
        <v>0</v>
      </c>
      <c r="Y42" s="70">
        <v>0</v>
      </c>
      <c r="Z42" s="70">
        <v>0</v>
      </c>
      <c r="AA42" s="70">
        <v>40</v>
      </c>
      <c r="AB42" s="70">
        <v>0</v>
      </c>
      <c r="AC42" s="70">
        <v>0</v>
      </c>
      <c r="AD42" s="70">
        <v>0</v>
      </c>
      <c r="AE42" s="70">
        <v>0</v>
      </c>
      <c r="AF42" s="70">
        <v>1031</v>
      </c>
      <c r="AG42" s="70">
        <v>0</v>
      </c>
      <c r="AH42" s="70">
        <v>91</v>
      </c>
      <c r="AI42" s="70">
        <v>0</v>
      </c>
      <c r="AJ42" s="70">
        <v>0</v>
      </c>
      <c r="AK42" s="70">
        <v>9</v>
      </c>
      <c r="AL42" s="70">
        <v>287</v>
      </c>
      <c r="AM42" s="70">
        <v>111</v>
      </c>
      <c r="AN42" s="70">
        <v>0</v>
      </c>
      <c r="AO42" s="70">
        <v>2485</v>
      </c>
      <c r="AP42" s="70">
        <v>210</v>
      </c>
      <c r="AQ42" s="70">
        <v>0</v>
      </c>
      <c r="AR42" s="70">
        <v>60</v>
      </c>
      <c r="AS42" s="71">
        <v>4644</v>
      </c>
      <c r="AT42" s="71">
        <v>21546</v>
      </c>
      <c r="AU42" s="71">
        <v>233808</v>
      </c>
      <c r="AV42" s="71">
        <v>0</v>
      </c>
      <c r="AW42" s="71">
        <v>0</v>
      </c>
      <c r="AX42" s="71">
        <v>0</v>
      </c>
      <c r="AY42" s="71">
        <v>0</v>
      </c>
      <c r="AZ42" s="71">
        <v>255354</v>
      </c>
      <c r="BA42" s="71">
        <v>259998</v>
      </c>
      <c r="BB42" s="71">
        <v>3929</v>
      </c>
      <c r="BC42" s="71">
        <v>3929</v>
      </c>
      <c r="BD42" s="71">
        <v>180104</v>
      </c>
      <c r="BE42" s="71">
        <v>184033</v>
      </c>
      <c r="BF42" s="71">
        <v>439387</v>
      </c>
      <c r="BG42" s="71">
        <v>444031</v>
      </c>
      <c r="BH42" s="71">
        <v>-5810</v>
      </c>
      <c r="BI42" s="71">
        <v>0</v>
      </c>
      <c r="BJ42" s="71">
        <v>0</v>
      </c>
      <c r="BK42" s="71">
        <v>-5810</v>
      </c>
      <c r="BL42" s="71">
        <v>-55509</v>
      </c>
      <c r="BM42" s="71">
        <v>-61319</v>
      </c>
      <c r="BN42" s="71">
        <v>378068</v>
      </c>
      <c r="BO42" s="71">
        <v>382712</v>
      </c>
    </row>
    <row r="43" spans="1:67">
      <c r="A43" s="39" t="s">
        <v>87</v>
      </c>
      <c r="B43" s="40" t="s">
        <v>156</v>
      </c>
      <c r="C43" s="72">
        <v>20</v>
      </c>
      <c r="D43" s="72">
        <v>26</v>
      </c>
      <c r="E43" s="72">
        <v>178</v>
      </c>
      <c r="F43" s="72">
        <v>2</v>
      </c>
      <c r="G43" s="72">
        <v>246</v>
      </c>
      <c r="H43" s="72">
        <v>11</v>
      </c>
      <c r="I43" s="72">
        <v>15</v>
      </c>
      <c r="J43" s="72">
        <v>33</v>
      </c>
      <c r="K43" s="72">
        <v>18</v>
      </c>
      <c r="L43" s="72">
        <v>5</v>
      </c>
      <c r="M43" s="72">
        <v>11</v>
      </c>
      <c r="N43" s="72">
        <v>1</v>
      </c>
      <c r="O43" s="72">
        <v>48</v>
      </c>
      <c r="P43" s="72">
        <v>155</v>
      </c>
      <c r="Q43" s="72">
        <v>85</v>
      </c>
      <c r="R43" s="72">
        <v>9</v>
      </c>
      <c r="S43" s="72">
        <v>77</v>
      </c>
      <c r="T43" s="72">
        <v>7</v>
      </c>
      <c r="U43" s="72">
        <v>32</v>
      </c>
      <c r="V43" s="72">
        <v>610</v>
      </c>
      <c r="W43" s="72">
        <v>238</v>
      </c>
      <c r="X43" s="72">
        <v>2</v>
      </c>
      <c r="Y43" s="72">
        <v>21</v>
      </c>
      <c r="Z43" s="72">
        <v>0</v>
      </c>
      <c r="AA43" s="72">
        <v>1063</v>
      </c>
      <c r="AB43" s="72">
        <v>74</v>
      </c>
      <c r="AC43" s="72">
        <v>549</v>
      </c>
      <c r="AD43" s="72">
        <v>11</v>
      </c>
      <c r="AE43" s="72">
        <v>73</v>
      </c>
      <c r="AF43" s="72">
        <v>176</v>
      </c>
      <c r="AG43" s="72">
        <v>407</v>
      </c>
      <c r="AH43" s="72">
        <v>1460</v>
      </c>
      <c r="AI43" s="72">
        <v>520</v>
      </c>
      <c r="AJ43" s="72">
        <v>223</v>
      </c>
      <c r="AK43" s="72">
        <v>433</v>
      </c>
      <c r="AL43" s="72">
        <v>283</v>
      </c>
      <c r="AM43" s="72">
        <v>184</v>
      </c>
      <c r="AN43" s="72">
        <v>23</v>
      </c>
      <c r="AO43" s="72">
        <v>7282</v>
      </c>
      <c r="AP43" s="72">
        <v>1158</v>
      </c>
      <c r="AQ43" s="72">
        <v>0</v>
      </c>
      <c r="AR43" s="72">
        <v>55</v>
      </c>
      <c r="AS43" s="73">
        <v>15824</v>
      </c>
      <c r="AT43" s="73">
        <v>2049</v>
      </c>
      <c r="AU43" s="73">
        <v>101442</v>
      </c>
      <c r="AV43" s="73">
        <v>0</v>
      </c>
      <c r="AW43" s="73">
        <v>0</v>
      </c>
      <c r="AX43" s="73">
        <v>0</v>
      </c>
      <c r="AY43" s="73">
        <v>0</v>
      </c>
      <c r="AZ43" s="73">
        <v>103491</v>
      </c>
      <c r="BA43" s="73">
        <v>119315</v>
      </c>
      <c r="BB43" s="73">
        <v>490</v>
      </c>
      <c r="BC43" s="73">
        <v>490</v>
      </c>
      <c r="BD43" s="73">
        <v>46531</v>
      </c>
      <c r="BE43" s="73">
        <v>47021</v>
      </c>
      <c r="BF43" s="73">
        <v>150512</v>
      </c>
      <c r="BG43" s="73">
        <v>166336</v>
      </c>
      <c r="BH43" s="73">
        <v>-431</v>
      </c>
      <c r="BI43" s="73">
        <v>0</v>
      </c>
      <c r="BJ43" s="73">
        <v>-19</v>
      </c>
      <c r="BK43" s="73">
        <v>-450</v>
      </c>
      <c r="BL43" s="73">
        <v>-23629</v>
      </c>
      <c r="BM43" s="73">
        <v>-24079</v>
      </c>
      <c r="BN43" s="73">
        <v>126433</v>
      </c>
      <c r="BO43" s="73">
        <v>142257</v>
      </c>
    </row>
    <row r="44" spans="1:67">
      <c r="A44" s="36" t="s">
        <v>88</v>
      </c>
      <c r="B44" s="37" t="s">
        <v>157</v>
      </c>
      <c r="C44" s="70">
        <v>304</v>
      </c>
      <c r="D44" s="70">
        <v>545</v>
      </c>
      <c r="E44" s="70">
        <v>25</v>
      </c>
      <c r="F44" s="70">
        <v>10</v>
      </c>
      <c r="G44" s="70">
        <v>1421</v>
      </c>
      <c r="H44" s="70">
        <v>165</v>
      </c>
      <c r="I44" s="70">
        <v>345</v>
      </c>
      <c r="J44" s="70">
        <v>273</v>
      </c>
      <c r="K44" s="70">
        <v>145</v>
      </c>
      <c r="L44" s="70">
        <v>93</v>
      </c>
      <c r="M44" s="70">
        <v>86</v>
      </c>
      <c r="N44" s="70">
        <v>3</v>
      </c>
      <c r="O44" s="70">
        <v>403</v>
      </c>
      <c r="P44" s="70">
        <v>1069</v>
      </c>
      <c r="Q44" s="70">
        <v>385</v>
      </c>
      <c r="R44" s="70">
        <v>87</v>
      </c>
      <c r="S44" s="70">
        <v>819</v>
      </c>
      <c r="T44" s="70">
        <v>51</v>
      </c>
      <c r="U44" s="70">
        <v>727</v>
      </c>
      <c r="V44" s="70">
        <v>5230</v>
      </c>
      <c r="W44" s="70">
        <v>550</v>
      </c>
      <c r="X44" s="70">
        <v>8</v>
      </c>
      <c r="Y44" s="70">
        <v>92</v>
      </c>
      <c r="Z44" s="70">
        <v>987</v>
      </c>
      <c r="AA44" s="70">
        <v>3916</v>
      </c>
      <c r="AB44" s="70">
        <v>2162</v>
      </c>
      <c r="AC44" s="70">
        <v>167</v>
      </c>
      <c r="AD44" s="70">
        <v>121</v>
      </c>
      <c r="AE44" s="70">
        <v>1048</v>
      </c>
      <c r="AF44" s="70">
        <v>1358</v>
      </c>
      <c r="AG44" s="70">
        <v>5035</v>
      </c>
      <c r="AH44" s="70">
        <v>4865</v>
      </c>
      <c r="AI44" s="70">
        <v>5853</v>
      </c>
      <c r="AJ44" s="70">
        <v>496</v>
      </c>
      <c r="AK44" s="70">
        <v>1130</v>
      </c>
      <c r="AL44" s="70">
        <v>273</v>
      </c>
      <c r="AM44" s="70">
        <v>464</v>
      </c>
      <c r="AN44" s="70">
        <v>50</v>
      </c>
      <c r="AO44" s="70">
        <v>352</v>
      </c>
      <c r="AP44" s="70">
        <v>371</v>
      </c>
      <c r="AQ44" s="70">
        <v>0</v>
      </c>
      <c r="AR44" s="70">
        <v>32</v>
      </c>
      <c r="AS44" s="71">
        <v>41516</v>
      </c>
      <c r="AT44" s="71">
        <v>0</v>
      </c>
      <c r="AU44" s="71">
        <v>0</v>
      </c>
      <c r="AV44" s="71">
        <v>0</v>
      </c>
      <c r="AW44" s="71">
        <v>0</v>
      </c>
      <c r="AX44" s="71">
        <v>0</v>
      </c>
      <c r="AY44" s="71">
        <v>0</v>
      </c>
      <c r="AZ44" s="71">
        <v>0</v>
      </c>
      <c r="BA44" s="71">
        <v>41516</v>
      </c>
      <c r="BB44" s="71">
        <v>0</v>
      </c>
      <c r="BC44" s="71">
        <v>0</v>
      </c>
      <c r="BD44" s="71">
        <v>0</v>
      </c>
      <c r="BE44" s="71">
        <v>0</v>
      </c>
      <c r="BF44" s="71">
        <v>0</v>
      </c>
      <c r="BG44" s="71">
        <v>41516</v>
      </c>
      <c r="BH44" s="71">
        <v>0</v>
      </c>
      <c r="BI44" s="71">
        <v>0</v>
      </c>
      <c r="BJ44" s="71">
        <v>0</v>
      </c>
      <c r="BK44" s="71">
        <v>0</v>
      </c>
      <c r="BL44" s="71">
        <v>0</v>
      </c>
      <c r="BM44" s="71">
        <v>0</v>
      </c>
      <c r="BN44" s="71">
        <v>0</v>
      </c>
      <c r="BO44" s="71">
        <v>41516</v>
      </c>
    </row>
    <row r="45" spans="1:67">
      <c r="A45" s="36" t="s">
        <v>89</v>
      </c>
      <c r="B45" s="37" t="s">
        <v>158</v>
      </c>
      <c r="C45" s="70">
        <v>1587</v>
      </c>
      <c r="D45" s="70">
        <v>816</v>
      </c>
      <c r="E45" s="70">
        <v>2340</v>
      </c>
      <c r="F45" s="70">
        <v>203</v>
      </c>
      <c r="G45" s="70">
        <v>12693</v>
      </c>
      <c r="H45" s="70">
        <v>353</v>
      </c>
      <c r="I45" s="70">
        <v>581</v>
      </c>
      <c r="J45" s="70">
        <v>659</v>
      </c>
      <c r="K45" s="70">
        <v>4706</v>
      </c>
      <c r="L45" s="70">
        <v>586</v>
      </c>
      <c r="M45" s="70">
        <v>1980</v>
      </c>
      <c r="N45" s="70">
        <v>54</v>
      </c>
      <c r="O45" s="70">
        <v>3552</v>
      </c>
      <c r="P45" s="70">
        <v>9665</v>
      </c>
      <c r="Q45" s="70">
        <v>3344</v>
      </c>
      <c r="R45" s="70">
        <v>189</v>
      </c>
      <c r="S45" s="70">
        <v>1844</v>
      </c>
      <c r="T45" s="70">
        <v>101</v>
      </c>
      <c r="U45" s="70">
        <v>887</v>
      </c>
      <c r="V45" s="70">
        <v>9493</v>
      </c>
      <c r="W45" s="70">
        <v>15730</v>
      </c>
      <c r="X45" s="70">
        <v>78</v>
      </c>
      <c r="Y45" s="70">
        <v>809</v>
      </c>
      <c r="Z45" s="70">
        <v>5748</v>
      </c>
      <c r="AA45" s="70">
        <v>11734</v>
      </c>
      <c r="AB45" s="70">
        <v>2499</v>
      </c>
      <c r="AC45" s="70">
        <v>941</v>
      </c>
      <c r="AD45" s="70">
        <v>461</v>
      </c>
      <c r="AE45" s="70">
        <v>2086</v>
      </c>
      <c r="AF45" s="70">
        <v>1516</v>
      </c>
      <c r="AG45" s="70">
        <v>1097</v>
      </c>
      <c r="AH45" s="70">
        <v>13538</v>
      </c>
      <c r="AI45" s="70">
        <v>8509</v>
      </c>
      <c r="AJ45" s="70">
        <v>411</v>
      </c>
      <c r="AK45" s="70">
        <v>1401</v>
      </c>
      <c r="AL45" s="70">
        <v>207</v>
      </c>
      <c r="AM45" s="70">
        <v>780</v>
      </c>
      <c r="AN45" s="70">
        <v>89</v>
      </c>
      <c r="AO45" s="70">
        <v>151</v>
      </c>
      <c r="AP45" s="70">
        <v>813</v>
      </c>
      <c r="AQ45" s="70">
        <v>22</v>
      </c>
      <c r="AR45" s="70">
        <v>0</v>
      </c>
      <c r="AS45" s="71">
        <v>124253</v>
      </c>
      <c r="AT45" s="71">
        <v>0</v>
      </c>
      <c r="AU45" s="71">
        <v>286</v>
      </c>
      <c r="AV45" s="71">
        <v>0</v>
      </c>
      <c r="AW45" s="71">
        <v>0</v>
      </c>
      <c r="AX45" s="71">
        <v>0</v>
      </c>
      <c r="AY45" s="71">
        <v>0</v>
      </c>
      <c r="AZ45" s="71">
        <v>286</v>
      </c>
      <c r="BA45" s="71">
        <v>124539</v>
      </c>
      <c r="BB45" s="71">
        <v>186</v>
      </c>
      <c r="BC45" s="71">
        <v>186</v>
      </c>
      <c r="BD45" s="71">
        <v>7854</v>
      </c>
      <c r="BE45" s="71">
        <v>8040</v>
      </c>
      <c r="BF45" s="71">
        <v>8326</v>
      </c>
      <c r="BG45" s="71">
        <v>132579</v>
      </c>
      <c r="BH45" s="71">
        <v>-108</v>
      </c>
      <c r="BI45" s="71">
        <v>0</v>
      </c>
      <c r="BJ45" s="71">
        <v>0</v>
      </c>
      <c r="BK45" s="71">
        <v>-108</v>
      </c>
      <c r="BL45" s="71">
        <v>-886</v>
      </c>
      <c r="BM45" s="71">
        <v>-994</v>
      </c>
      <c r="BN45" s="71">
        <v>7332</v>
      </c>
      <c r="BO45" s="71">
        <v>131585</v>
      </c>
    </row>
    <row r="46" spans="1:67">
      <c r="A46" s="42" t="s">
        <v>117</v>
      </c>
      <c r="B46" s="43" t="s">
        <v>159</v>
      </c>
      <c r="C46" s="74">
        <v>292291</v>
      </c>
      <c r="D46" s="74">
        <v>67251</v>
      </c>
      <c r="E46" s="74">
        <v>91392</v>
      </c>
      <c r="F46" s="74">
        <v>28712</v>
      </c>
      <c r="G46" s="74">
        <v>418449</v>
      </c>
      <c r="H46" s="74">
        <v>180552</v>
      </c>
      <c r="I46" s="74">
        <v>436415</v>
      </c>
      <c r="J46" s="74">
        <v>219336</v>
      </c>
      <c r="K46" s="74">
        <v>316596</v>
      </c>
      <c r="L46" s="74">
        <v>115056</v>
      </c>
      <c r="M46" s="74">
        <v>479988</v>
      </c>
      <c r="N46" s="74">
        <v>7905</v>
      </c>
      <c r="O46" s="74">
        <v>832356</v>
      </c>
      <c r="P46" s="74">
        <v>917973</v>
      </c>
      <c r="Q46" s="74">
        <v>230418</v>
      </c>
      <c r="R46" s="74">
        <v>93063</v>
      </c>
      <c r="S46" s="74">
        <v>509354</v>
      </c>
      <c r="T46" s="74">
        <v>173008</v>
      </c>
      <c r="U46" s="74">
        <v>238934</v>
      </c>
      <c r="V46" s="74">
        <v>976549</v>
      </c>
      <c r="W46" s="74">
        <v>566123</v>
      </c>
      <c r="X46" s="74">
        <v>3160</v>
      </c>
      <c r="Y46" s="74">
        <v>41884</v>
      </c>
      <c r="Z46" s="74">
        <v>90135</v>
      </c>
      <c r="AA46" s="74">
        <v>538521</v>
      </c>
      <c r="AB46" s="74">
        <v>176115</v>
      </c>
      <c r="AC46" s="74">
        <v>159019</v>
      </c>
      <c r="AD46" s="74">
        <v>139238</v>
      </c>
      <c r="AE46" s="74">
        <v>626075</v>
      </c>
      <c r="AF46" s="74">
        <v>225596</v>
      </c>
      <c r="AG46" s="74">
        <v>386481</v>
      </c>
      <c r="AH46" s="74">
        <v>337903</v>
      </c>
      <c r="AI46" s="74">
        <v>663220</v>
      </c>
      <c r="AJ46" s="74">
        <v>35981</v>
      </c>
      <c r="AK46" s="74">
        <v>226484</v>
      </c>
      <c r="AL46" s="74">
        <v>138373</v>
      </c>
      <c r="AM46" s="74">
        <v>339555</v>
      </c>
      <c r="AN46" s="74">
        <v>53908</v>
      </c>
      <c r="AO46" s="74">
        <v>113770</v>
      </c>
      <c r="AP46" s="74">
        <v>41849</v>
      </c>
      <c r="AQ46" s="74">
        <v>41516</v>
      </c>
      <c r="AR46" s="74">
        <v>78471</v>
      </c>
      <c r="AS46" s="74">
        <v>11648975</v>
      </c>
      <c r="AT46" s="74">
        <v>416952</v>
      </c>
      <c r="AU46" s="74">
        <v>7094469</v>
      </c>
      <c r="AV46" s="74">
        <v>3289908</v>
      </c>
      <c r="AW46" s="74">
        <v>2239494</v>
      </c>
      <c r="AX46" s="74">
        <v>2064877</v>
      </c>
      <c r="AY46" s="74">
        <v>92148</v>
      </c>
      <c r="AZ46" s="74">
        <v>15197848</v>
      </c>
      <c r="BA46" s="74">
        <v>26846823</v>
      </c>
      <c r="BB46" s="74">
        <v>992934</v>
      </c>
      <c r="BC46" s="74">
        <v>992934</v>
      </c>
      <c r="BD46" s="74">
        <v>9984049</v>
      </c>
      <c r="BE46" s="74">
        <v>10976983</v>
      </c>
      <c r="BF46" s="74">
        <v>26174831</v>
      </c>
      <c r="BG46" s="74">
        <v>37823806</v>
      </c>
      <c r="BH46" s="74">
        <v>-1726918</v>
      </c>
      <c r="BI46" s="74">
        <v>-25541</v>
      </c>
      <c r="BJ46" s="74">
        <v>-138029</v>
      </c>
      <c r="BK46" s="74">
        <v>-1890488</v>
      </c>
      <c r="BL46" s="74">
        <v>-10436427</v>
      </c>
      <c r="BM46" s="74">
        <v>-12326915</v>
      </c>
      <c r="BN46" s="74">
        <v>13847916</v>
      </c>
      <c r="BO46" s="75">
        <v>25496891</v>
      </c>
    </row>
    <row r="47" spans="1:67" ht="14.25" customHeight="1">
      <c r="A47" s="32" t="s">
        <v>160</v>
      </c>
      <c r="B47" s="33" t="s">
        <v>161</v>
      </c>
      <c r="C47" s="68">
        <v>1177</v>
      </c>
      <c r="D47" s="68">
        <v>2172</v>
      </c>
      <c r="E47" s="68">
        <v>910</v>
      </c>
      <c r="F47" s="68">
        <v>2061</v>
      </c>
      <c r="G47" s="68">
        <v>5160</v>
      </c>
      <c r="H47" s="68">
        <v>3700</v>
      </c>
      <c r="I47" s="68">
        <v>8220</v>
      </c>
      <c r="J47" s="68">
        <v>5317</v>
      </c>
      <c r="K47" s="68">
        <v>10405</v>
      </c>
      <c r="L47" s="68">
        <v>3388</v>
      </c>
      <c r="M47" s="68">
        <v>5365</v>
      </c>
      <c r="N47" s="68">
        <v>119</v>
      </c>
      <c r="O47" s="68">
        <v>24765</v>
      </c>
      <c r="P47" s="68">
        <v>25765</v>
      </c>
      <c r="Q47" s="68">
        <v>6975</v>
      </c>
      <c r="R47" s="68">
        <v>1502</v>
      </c>
      <c r="S47" s="68">
        <v>12384</v>
      </c>
      <c r="T47" s="68">
        <v>2186</v>
      </c>
      <c r="U47" s="68">
        <v>7899</v>
      </c>
      <c r="V47" s="68">
        <v>38439</v>
      </c>
      <c r="W47" s="68">
        <v>20108</v>
      </c>
      <c r="X47" s="68">
        <v>131</v>
      </c>
      <c r="Y47" s="68">
        <v>1269</v>
      </c>
      <c r="Z47" s="68">
        <v>19233</v>
      </c>
      <c r="AA47" s="68">
        <v>31825</v>
      </c>
      <c r="AB47" s="68">
        <v>16187</v>
      </c>
      <c r="AC47" s="68">
        <v>7304</v>
      </c>
      <c r="AD47" s="68">
        <v>2138</v>
      </c>
      <c r="AE47" s="68">
        <v>18650</v>
      </c>
      <c r="AF47" s="68">
        <v>4517</v>
      </c>
      <c r="AG47" s="68">
        <v>11878</v>
      </c>
      <c r="AH47" s="68">
        <v>11074</v>
      </c>
      <c r="AI47" s="68">
        <v>23286</v>
      </c>
      <c r="AJ47" s="68">
        <v>3289</v>
      </c>
      <c r="AK47" s="68">
        <v>23175</v>
      </c>
      <c r="AL47" s="68">
        <v>6918</v>
      </c>
      <c r="AM47" s="68">
        <v>21796</v>
      </c>
      <c r="AN47" s="68">
        <v>8335</v>
      </c>
      <c r="AO47" s="68">
        <v>14930</v>
      </c>
      <c r="AP47" s="68">
        <v>2452</v>
      </c>
      <c r="AQ47" s="68">
        <v>0</v>
      </c>
      <c r="AR47" s="68">
        <v>548</v>
      </c>
      <c r="AS47" s="69">
        <v>416952</v>
      </c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</row>
    <row r="48" spans="1:67" ht="14.25" customHeight="1">
      <c r="A48" s="36" t="s">
        <v>162</v>
      </c>
      <c r="B48" s="37" t="s">
        <v>163</v>
      </c>
      <c r="C48" s="70">
        <v>38150</v>
      </c>
      <c r="D48" s="70">
        <v>61754</v>
      </c>
      <c r="E48" s="70">
        <v>12882</v>
      </c>
      <c r="F48" s="70">
        <v>9756</v>
      </c>
      <c r="G48" s="70">
        <v>101875</v>
      </c>
      <c r="H48" s="70">
        <v>52230</v>
      </c>
      <c r="I48" s="70">
        <v>175605</v>
      </c>
      <c r="J48" s="70">
        <v>43571</v>
      </c>
      <c r="K48" s="70">
        <v>88461</v>
      </c>
      <c r="L48" s="70">
        <v>34553</v>
      </c>
      <c r="M48" s="70">
        <v>87041</v>
      </c>
      <c r="N48" s="70">
        <v>570</v>
      </c>
      <c r="O48" s="70">
        <v>215064</v>
      </c>
      <c r="P48" s="70">
        <v>204430</v>
      </c>
      <c r="Q48" s="70">
        <v>126776</v>
      </c>
      <c r="R48" s="70">
        <v>62623</v>
      </c>
      <c r="S48" s="70">
        <v>105162</v>
      </c>
      <c r="T48" s="70">
        <v>55700</v>
      </c>
      <c r="U48" s="70">
        <v>79313</v>
      </c>
      <c r="V48" s="70">
        <v>577358</v>
      </c>
      <c r="W48" s="70">
        <v>382574</v>
      </c>
      <c r="X48" s="70">
        <v>1135</v>
      </c>
      <c r="Y48" s="70">
        <v>12878</v>
      </c>
      <c r="Z48" s="70">
        <v>115945</v>
      </c>
      <c r="AA48" s="70">
        <v>656754</v>
      </c>
      <c r="AB48" s="70">
        <v>167156</v>
      </c>
      <c r="AC48" s="70">
        <v>18348</v>
      </c>
      <c r="AD48" s="70">
        <v>147758</v>
      </c>
      <c r="AE48" s="70">
        <v>190951</v>
      </c>
      <c r="AF48" s="70">
        <v>35506</v>
      </c>
      <c r="AG48" s="70">
        <v>500139</v>
      </c>
      <c r="AH48" s="70">
        <v>675455</v>
      </c>
      <c r="AI48" s="70">
        <v>971685</v>
      </c>
      <c r="AJ48" s="70">
        <v>42098</v>
      </c>
      <c r="AK48" s="70">
        <v>210703</v>
      </c>
      <c r="AL48" s="70">
        <v>63948</v>
      </c>
      <c r="AM48" s="70">
        <v>124667</v>
      </c>
      <c r="AN48" s="70">
        <v>56494</v>
      </c>
      <c r="AO48" s="70">
        <v>153238</v>
      </c>
      <c r="AP48" s="70">
        <v>56769</v>
      </c>
      <c r="AQ48" s="70">
        <v>0</v>
      </c>
      <c r="AR48" s="70">
        <v>1667</v>
      </c>
      <c r="AS48" s="71">
        <v>6718742</v>
      </c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</row>
    <row r="49" spans="1:67" ht="14.25" customHeight="1">
      <c r="A49" s="36" t="s">
        <v>164</v>
      </c>
      <c r="B49" s="37" t="s">
        <v>165</v>
      </c>
      <c r="C49" s="70">
        <v>102424</v>
      </c>
      <c r="D49" s="70">
        <v>83199</v>
      </c>
      <c r="E49" s="70">
        <v>8613</v>
      </c>
      <c r="F49" s="70">
        <v>236</v>
      </c>
      <c r="G49" s="70">
        <v>10739</v>
      </c>
      <c r="H49" s="70">
        <v>34590</v>
      </c>
      <c r="I49" s="70">
        <v>17296</v>
      </c>
      <c r="J49" s="70">
        <v>90706</v>
      </c>
      <c r="K49" s="70">
        <v>93723</v>
      </c>
      <c r="L49" s="70">
        <v>42635</v>
      </c>
      <c r="M49" s="70">
        <v>119710</v>
      </c>
      <c r="N49" s="70">
        <v>1676</v>
      </c>
      <c r="O49" s="70">
        <v>445221</v>
      </c>
      <c r="P49" s="70">
        <v>501736</v>
      </c>
      <c r="Q49" s="70">
        <v>50507</v>
      </c>
      <c r="R49" s="70">
        <v>-17370</v>
      </c>
      <c r="S49" s="70">
        <v>165245</v>
      </c>
      <c r="T49" s="70">
        <v>-500</v>
      </c>
      <c r="U49" s="70">
        <v>43166</v>
      </c>
      <c r="V49" s="70">
        <v>28064</v>
      </c>
      <c r="W49" s="70">
        <v>4510</v>
      </c>
      <c r="X49" s="70">
        <v>2541</v>
      </c>
      <c r="Y49" s="70">
        <v>13354</v>
      </c>
      <c r="Z49" s="70">
        <v>596</v>
      </c>
      <c r="AA49" s="70">
        <v>122606</v>
      </c>
      <c r="AB49" s="70">
        <v>128541</v>
      </c>
      <c r="AC49" s="70">
        <v>650954</v>
      </c>
      <c r="AD49" s="70">
        <v>101101</v>
      </c>
      <c r="AE49" s="70">
        <v>100890</v>
      </c>
      <c r="AF49" s="70">
        <v>105875</v>
      </c>
      <c r="AG49" s="70">
        <v>0</v>
      </c>
      <c r="AH49" s="70">
        <v>25182</v>
      </c>
      <c r="AI49" s="70">
        <v>61275</v>
      </c>
      <c r="AJ49" s="70">
        <v>-622</v>
      </c>
      <c r="AK49" s="70">
        <v>90617</v>
      </c>
      <c r="AL49" s="70">
        <v>24847</v>
      </c>
      <c r="AM49" s="70">
        <v>46575</v>
      </c>
      <c r="AN49" s="70">
        <v>38742</v>
      </c>
      <c r="AO49" s="70">
        <v>21368</v>
      </c>
      <c r="AP49" s="70">
        <v>25377</v>
      </c>
      <c r="AQ49" s="70">
        <v>0</v>
      </c>
      <c r="AR49" s="70">
        <v>41933</v>
      </c>
      <c r="AS49" s="71">
        <v>3427878</v>
      </c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</row>
    <row r="50" spans="1:67" ht="14.25" customHeight="1">
      <c r="A50" s="36" t="s">
        <v>166</v>
      </c>
      <c r="B50" s="37" t="s">
        <v>167</v>
      </c>
      <c r="C50" s="70">
        <v>83004</v>
      </c>
      <c r="D50" s="70">
        <v>17434</v>
      </c>
      <c r="E50" s="70">
        <v>12239</v>
      </c>
      <c r="F50" s="70">
        <v>4606</v>
      </c>
      <c r="G50" s="70">
        <v>17017</v>
      </c>
      <c r="H50" s="70">
        <v>8493</v>
      </c>
      <c r="I50" s="70">
        <v>54180</v>
      </c>
      <c r="J50" s="70">
        <v>20311</v>
      </c>
      <c r="K50" s="70">
        <v>16483</v>
      </c>
      <c r="L50" s="70">
        <v>13786</v>
      </c>
      <c r="M50" s="70">
        <v>20190</v>
      </c>
      <c r="N50" s="70">
        <v>390</v>
      </c>
      <c r="O50" s="70">
        <v>60165</v>
      </c>
      <c r="P50" s="70">
        <v>21651</v>
      </c>
      <c r="Q50" s="70">
        <v>6455</v>
      </c>
      <c r="R50" s="70">
        <v>2501</v>
      </c>
      <c r="S50" s="70">
        <v>9372</v>
      </c>
      <c r="T50" s="70">
        <v>11335</v>
      </c>
      <c r="U50" s="70">
        <v>28254</v>
      </c>
      <c r="V50" s="70">
        <v>138902</v>
      </c>
      <c r="W50" s="70">
        <v>32549</v>
      </c>
      <c r="X50" s="70">
        <v>521</v>
      </c>
      <c r="Y50" s="70">
        <v>19257</v>
      </c>
      <c r="Z50" s="70">
        <v>21347</v>
      </c>
      <c r="AA50" s="70">
        <v>144137</v>
      </c>
      <c r="AB50" s="70">
        <v>39247</v>
      </c>
      <c r="AC50" s="70">
        <v>517651</v>
      </c>
      <c r="AD50" s="70">
        <v>46610</v>
      </c>
      <c r="AE50" s="70">
        <v>52535</v>
      </c>
      <c r="AF50" s="70">
        <v>83804</v>
      </c>
      <c r="AG50" s="70">
        <v>474852</v>
      </c>
      <c r="AH50" s="70">
        <v>211866</v>
      </c>
      <c r="AI50" s="70">
        <v>115077</v>
      </c>
      <c r="AJ50" s="70">
        <v>5447</v>
      </c>
      <c r="AK50" s="70">
        <v>48388</v>
      </c>
      <c r="AL50" s="70">
        <v>23529</v>
      </c>
      <c r="AM50" s="70">
        <v>28415</v>
      </c>
      <c r="AN50" s="70">
        <v>14169</v>
      </c>
      <c r="AO50" s="70">
        <v>46031</v>
      </c>
      <c r="AP50" s="70">
        <v>9771</v>
      </c>
      <c r="AQ50" s="70">
        <v>0</v>
      </c>
      <c r="AR50" s="70">
        <v>6453</v>
      </c>
      <c r="AS50" s="71">
        <v>2488424</v>
      </c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</row>
    <row r="51" spans="1:67" ht="14.25" customHeight="1">
      <c r="A51" s="39" t="s">
        <v>168</v>
      </c>
      <c r="B51" s="40" t="s">
        <v>169</v>
      </c>
      <c r="C51" s="72">
        <v>25681</v>
      </c>
      <c r="D51" s="72">
        <v>7740</v>
      </c>
      <c r="E51" s="72">
        <v>6605</v>
      </c>
      <c r="F51" s="72">
        <v>3183</v>
      </c>
      <c r="G51" s="72">
        <v>14503</v>
      </c>
      <c r="H51" s="72">
        <v>21248</v>
      </c>
      <c r="I51" s="72">
        <v>29726</v>
      </c>
      <c r="J51" s="72">
        <v>11928</v>
      </c>
      <c r="K51" s="72">
        <v>26693</v>
      </c>
      <c r="L51" s="72">
        <v>11855</v>
      </c>
      <c r="M51" s="72">
        <v>33989</v>
      </c>
      <c r="N51" s="72">
        <v>115</v>
      </c>
      <c r="O51" s="72">
        <v>68324</v>
      </c>
      <c r="P51" s="72">
        <v>16039</v>
      </c>
      <c r="Q51" s="72">
        <v>4630</v>
      </c>
      <c r="R51" s="72">
        <v>2508</v>
      </c>
      <c r="S51" s="72">
        <v>4776</v>
      </c>
      <c r="T51" s="72">
        <v>7264</v>
      </c>
      <c r="U51" s="72">
        <v>7593</v>
      </c>
      <c r="V51" s="72">
        <v>105529</v>
      </c>
      <c r="W51" s="72">
        <v>50278</v>
      </c>
      <c r="X51" s="72">
        <v>284</v>
      </c>
      <c r="Y51" s="72">
        <v>5524</v>
      </c>
      <c r="Z51" s="72">
        <v>9277</v>
      </c>
      <c r="AA51" s="72">
        <v>89025</v>
      </c>
      <c r="AB51" s="72">
        <v>15472</v>
      </c>
      <c r="AC51" s="72">
        <v>82009</v>
      </c>
      <c r="AD51" s="72">
        <v>15917</v>
      </c>
      <c r="AE51" s="72">
        <v>30176</v>
      </c>
      <c r="AF51" s="72">
        <v>23087</v>
      </c>
      <c r="AG51" s="72">
        <v>730</v>
      </c>
      <c r="AH51" s="72">
        <v>17632</v>
      </c>
      <c r="AI51" s="72">
        <v>35659</v>
      </c>
      <c r="AJ51" s="72">
        <v>4200</v>
      </c>
      <c r="AK51" s="72">
        <v>30335</v>
      </c>
      <c r="AL51" s="72">
        <v>12030</v>
      </c>
      <c r="AM51" s="72">
        <v>21319</v>
      </c>
      <c r="AN51" s="72">
        <v>8470</v>
      </c>
      <c r="AO51" s="72">
        <v>33377</v>
      </c>
      <c r="AP51" s="72">
        <v>6040</v>
      </c>
      <c r="AQ51" s="72">
        <v>0</v>
      </c>
      <c r="AR51" s="72">
        <v>3178</v>
      </c>
      <c r="AS51" s="73">
        <v>903948</v>
      </c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</row>
    <row r="52" spans="1:67" ht="14.25" customHeight="1">
      <c r="A52" s="36" t="s">
        <v>170</v>
      </c>
      <c r="B52" s="37" t="s">
        <v>171</v>
      </c>
      <c r="C52" s="70">
        <v>-37525</v>
      </c>
      <c r="D52" s="70">
        <v>-10840</v>
      </c>
      <c r="E52" s="70">
        <v>-4</v>
      </c>
      <c r="F52" s="70">
        <v>0</v>
      </c>
      <c r="G52" s="70">
        <v>-5654</v>
      </c>
      <c r="H52" s="70">
        <v>-2</v>
      </c>
      <c r="I52" s="70">
        <v>-12</v>
      </c>
      <c r="J52" s="70">
        <v>-2</v>
      </c>
      <c r="K52" s="70">
        <v>-3</v>
      </c>
      <c r="L52" s="70">
        <v>-1</v>
      </c>
      <c r="M52" s="70">
        <v>-11</v>
      </c>
      <c r="N52" s="70">
        <v>0</v>
      </c>
      <c r="O52" s="70">
        <v>-13</v>
      </c>
      <c r="P52" s="70">
        <v>-11</v>
      </c>
      <c r="Q52" s="70">
        <v>-3</v>
      </c>
      <c r="R52" s="70">
        <v>-1</v>
      </c>
      <c r="S52" s="70">
        <v>-4</v>
      </c>
      <c r="T52" s="70">
        <v>-7</v>
      </c>
      <c r="U52" s="70">
        <v>-4</v>
      </c>
      <c r="V52" s="70">
        <v>-5089</v>
      </c>
      <c r="W52" s="70">
        <v>-10069</v>
      </c>
      <c r="X52" s="70">
        <v>-331</v>
      </c>
      <c r="Y52" s="70">
        <v>-4451</v>
      </c>
      <c r="Z52" s="70">
        <v>-1</v>
      </c>
      <c r="AA52" s="70">
        <v>-736</v>
      </c>
      <c r="AB52" s="70">
        <v>-7914</v>
      </c>
      <c r="AC52" s="70">
        <v>-45</v>
      </c>
      <c r="AD52" s="70">
        <v>-3495</v>
      </c>
      <c r="AE52" s="70">
        <v>-1251</v>
      </c>
      <c r="AF52" s="70">
        <v>-3</v>
      </c>
      <c r="AG52" s="70">
        <v>0</v>
      </c>
      <c r="AH52" s="70">
        <v>-207</v>
      </c>
      <c r="AI52" s="70">
        <v>-17633</v>
      </c>
      <c r="AJ52" s="70">
        <v>-2000</v>
      </c>
      <c r="AK52" s="70">
        <v>-31</v>
      </c>
      <c r="AL52" s="70">
        <v>-3</v>
      </c>
      <c r="AM52" s="70">
        <v>-2</v>
      </c>
      <c r="AN52" s="70">
        <v>-2</v>
      </c>
      <c r="AO52" s="70">
        <v>-2</v>
      </c>
      <c r="AP52" s="70">
        <v>-1</v>
      </c>
      <c r="AQ52" s="70">
        <v>0</v>
      </c>
      <c r="AR52" s="70">
        <v>-665</v>
      </c>
      <c r="AS52" s="71">
        <v>-108028</v>
      </c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</row>
    <row r="53" spans="1:67" ht="14.25" customHeight="1">
      <c r="A53" s="46" t="s">
        <v>172</v>
      </c>
      <c r="B53" s="43" t="s">
        <v>173</v>
      </c>
      <c r="C53" s="74">
        <v>212911</v>
      </c>
      <c r="D53" s="74">
        <v>161459</v>
      </c>
      <c r="E53" s="74">
        <v>41245</v>
      </c>
      <c r="F53" s="74">
        <v>19842</v>
      </c>
      <c r="G53" s="74">
        <v>143640</v>
      </c>
      <c r="H53" s="74">
        <v>120259</v>
      </c>
      <c r="I53" s="74">
        <v>285015</v>
      </c>
      <c r="J53" s="74">
        <v>171831</v>
      </c>
      <c r="K53" s="74">
        <v>235762</v>
      </c>
      <c r="L53" s="74">
        <v>106216</v>
      </c>
      <c r="M53" s="74">
        <v>266284</v>
      </c>
      <c r="N53" s="74">
        <v>2870</v>
      </c>
      <c r="O53" s="74">
        <v>813526</v>
      </c>
      <c r="P53" s="74">
        <v>769610</v>
      </c>
      <c r="Q53" s="74">
        <v>195340</v>
      </c>
      <c r="R53" s="74">
        <v>51763</v>
      </c>
      <c r="S53" s="74">
        <v>296935</v>
      </c>
      <c r="T53" s="74">
        <v>75978</v>
      </c>
      <c r="U53" s="74">
        <v>166221</v>
      </c>
      <c r="V53" s="74">
        <v>883203</v>
      </c>
      <c r="W53" s="74">
        <v>479950</v>
      </c>
      <c r="X53" s="74">
        <v>4281</v>
      </c>
      <c r="Y53" s="74">
        <v>47831</v>
      </c>
      <c r="Z53" s="74">
        <v>166397</v>
      </c>
      <c r="AA53" s="74">
        <v>1043611</v>
      </c>
      <c r="AB53" s="74">
        <v>358689</v>
      </c>
      <c r="AC53" s="74">
        <v>1276221</v>
      </c>
      <c r="AD53" s="74">
        <v>310029</v>
      </c>
      <c r="AE53" s="74">
        <v>391951</v>
      </c>
      <c r="AF53" s="74">
        <v>252786</v>
      </c>
      <c r="AG53" s="74">
        <v>987599</v>
      </c>
      <c r="AH53" s="74">
        <v>941002</v>
      </c>
      <c r="AI53" s="74">
        <v>1189349</v>
      </c>
      <c r="AJ53" s="74">
        <v>52412</v>
      </c>
      <c r="AK53" s="74">
        <v>403187</v>
      </c>
      <c r="AL53" s="74">
        <v>131269</v>
      </c>
      <c r="AM53" s="74">
        <v>242770</v>
      </c>
      <c r="AN53" s="74">
        <v>126208</v>
      </c>
      <c r="AO53" s="74">
        <v>268942</v>
      </c>
      <c r="AP53" s="74">
        <v>100408</v>
      </c>
      <c r="AQ53" s="74">
        <v>0</v>
      </c>
      <c r="AR53" s="74">
        <v>53114</v>
      </c>
      <c r="AS53" s="75">
        <v>13847916</v>
      </c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</row>
    <row r="54" spans="1:67" ht="14.25" customHeight="1">
      <c r="A54" s="46" t="s">
        <v>174</v>
      </c>
      <c r="B54" s="43" t="s">
        <v>175</v>
      </c>
      <c r="C54" s="74">
        <v>505202</v>
      </c>
      <c r="D54" s="74">
        <v>228710</v>
      </c>
      <c r="E54" s="74">
        <v>132637</v>
      </c>
      <c r="F54" s="74">
        <v>48554</v>
      </c>
      <c r="G54" s="74">
        <v>562089</v>
      </c>
      <c r="H54" s="74">
        <v>300811</v>
      </c>
      <c r="I54" s="74">
        <v>721430</v>
      </c>
      <c r="J54" s="74">
        <v>391167</v>
      </c>
      <c r="K54" s="74">
        <v>552358</v>
      </c>
      <c r="L54" s="74">
        <v>221272</v>
      </c>
      <c r="M54" s="74">
        <v>746272</v>
      </c>
      <c r="N54" s="74">
        <v>10775</v>
      </c>
      <c r="O54" s="74">
        <v>1645882</v>
      </c>
      <c r="P54" s="74">
        <v>1687583</v>
      </c>
      <c r="Q54" s="74">
        <v>425758</v>
      </c>
      <c r="R54" s="74">
        <v>144826</v>
      </c>
      <c r="S54" s="74">
        <v>806289</v>
      </c>
      <c r="T54" s="74">
        <v>248986</v>
      </c>
      <c r="U54" s="74">
        <v>405155</v>
      </c>
      <c r="V54" s="74">
        <v>1859752</v>
      </c>
      <c r="W54" s="74">
        <v>1046073</v>
      </c>
      <c r="X54" s="74">
        <v>7441</v>
      </c>
      <c r="Y54" s="74">
        <v>89715</v>
      </c>
      <c r="Z54" s="74">
        <v>256532</v>
      </c>
      <c r="AA54" s="74">
        <v>1582132</v>
      </c>
      <c r="AB54" s="74">
        <v>534804</v>
      </c>
      <c r="AC54" s="74">
        <v>1435240</v>
      </c>
      <c r="AD54" s="74">
        <v>449267</v>
      </c>
      <c r="AE54" s="74">
        <v>1018026</v>
      </c>
      <c r="AF54" s="74">
        <v>478382</v>
      </c>
      <c r="AG54" s="74">
        <v>1374080</v>
      </c>
      <c r="AH54" s="74">
        <v>1278905</v>
      </c>
      <c r="AI54" s="74">
        <v>1852569</v>
      </c>
      <c r="AJ54" s="74">
        <v>88393</v>
      </c>
      <c r="AK54" s="74">
        <v>629671</v>
      </c>
      <c r="AL54" s="74">
        <v>269642</v>
      </c>
      <c r="AM54" s="74">
        <v>582325</v>
      </c>
      <c r="AN54" s="74">
        <v>180116</v>
      </c>
      <c r="AO54" s="74">
        <v>382712</v>
      </c>
      <c r="AP54" s="74">
        <v>142257</v>
      </c>
      <c r="AQ54" s="74">
        <v>41516</v>
      </c>
      <c r="AR54" s="74">
        <v>131585</v>
      </c>
      <c r="AS54" s="75">
        <v>25496891</v>
      </c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</row>
    <row r="55" spans="1:67"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</row>
    <row r="56" spans="1:67" ht="21" customHeight="1">
      <c r="A56" s="77" t="s">
        <v>240</v>
      </c>
      <c r="BO56" s="79"/>
    </row>
    <row r="57" spans="1:67" s="79" customFormat="1">
      <c r="A57" s="22"/>
      <c r="B57" s="23"/>
      <c r="C57" s="24" t="s">
        <v>48</v>
      </c>
      <c r="D57" s="24" t="s">
        <v>49</v>
      </c>
      <c r="E57" s="24" t="s">
        <v>50</v>
      </c>
      <c r="F57" s="24" t="s">
        <v>51</v>
      </c>
      <c r="G57" s="24" t="s">
        <v>52</v>
      </c>
      <c r="H57" s="24" t="s">
        <v>53</v>
      </c>
      <c r="I57" s="24" t="s">
        <v>54</v>
      </c>
      <c r="J57" s="24" t="s">
        <v>55</v>
      </c>
      <c r="K57" s="24" t="s">
        <v>56</v>
      </c>
      <c r="L57" s="24" t="s">
        <v>57</v>
      </c>
      <c r="M57" s="24" t="s">
        <v>58</v>
      </c>
      <c r="N57" s="24" t="s">
        <v>59</v>
      </c>
      <c r="O57" s="24" t="s">
        <v>60</v>
      </c>
      <c r="P57" s="24" t="s">
        <v>61</v>
      </c>
      <c r="Q57" s="24" t="s">
        <v>62</v>
      </c>
      <c r="R57" s="24" t="s">
        <v>63</v>
      </c>
      <c r="S57" s="24" t="s">
        <v>64</v>
      </c>
      <c r="T57" s="24" t="s">
        <v>65</v>
      </c>
      <c r="U57" s="24" t="s">
        <v>66</v>
      </c>
      <c r="V57" s="24" t="s">
        <v>67</v>
      </c>
      <c r="W57" s="24" t="s">
        <v>68</v>
      </c>
      <c r="X57" s="24" t="s">
        <v>69</v>
      </c>
      <c r="Y57" s="24" t="s">
        <v>70</v>
      </c>
      <c r="Z57" s="24" t="s">
        <v>71</v>
      </c>
      <c r="AA57" s="24" t="s">
        <v>72</v>
      </c>
      <c r="AB57" s="24" t="s">
        <v>73</v>
      </c>
      <c r="AC57" s="24" t="s">
        <v>74</v>
      </c>
      <c r="AD57" s="24" t="s">
        <v>75</v>
      </c>
      <c r="AE57" s="24" t="s">
        <v>76</v>
      </c>
      <c r="AF57" s="24" t="s">
        <v>77</v>
      </c>
      <c r="AG57" s="24" t="s">
        <v>78</v>
      </c>
      <c r="AH57" s="24" t="s">
        <v>79</v>
      </c>
      <c r="AI57" s="24" t="s">
        <v>80</v>
      </c>
      <c r="AJ57" s="24" t="s">
        <v>81</v>
      </c>
      <c r="AK57" s="24" t="s">
        <v>82</v>
      </c>
      <c r="AL57" s="24" t="s">
        <v>83</v>
      </c>
      <c r="AM57" s="24" t="s">
        <v>84</v>
      </c>
      <c r="AN57" s="24" t="s">
        <v>85</v>
      </c>
      <c r="AO57" s="24" t="s">
        <v>86</v>
      </c>
      <c r="AP57" s="24" t="s">
        <v>87</v>
      </c>
      <c r="AQ57" s="24" t="s">
        <v>88</v>
      </c>
      <c r="AR57" s="24" t="s">
        <v>89</v>
      </c>
      <c r="AS57" s="25"/>
      <c r="AT57" s="26"/>
    </row>
    <row r="58" spans="1:67" s="79" customFormat="1" ht="41.25" customHeight="1">
      <c r="A58" s="27"/>
      <c r="B58" s="28"/>
      <c r="C58" s="29" t="s">
        <v>197</v>
      </c>
      <c r="D58" s="29" t="s">
        <v>198</v>
      </c>
      <c r="E58" s="29" t="s">
        <v>199</v>
      </c>
      <c r="F58" s="29" t="s">
        <v>200</v>
      </c>
      <c r="G58" s="29" t="s">
        <v>201</v>
      </c>
      <c r="H58" s="29" t="s">
        <v>202</v>
      </c>
      <c r="I58" s="29" t="s">
        <v>203</v>
      </c>
      <c r="J58" s="29" t="s">
        <v>204</v>
      </c>
      <c r="K58" s="29" t="s">
        <v>756</v>
      </c>
      <c r="L58" s="29" t="s">
        <v>126</v>
      </c>
      <c r="M58" s="29" t="s">
        <v>127</v>
      </c>
      <c r="N58" s="29" t="s">
        <v>128</v>
      </c>
      <c r="O58" s="29" t="s">
        <v>129</v>
      </c>
      <c r="P58" s="29" t="s">
        <v>130</v>
      </c>
      <c r="Q58" s="29" t="s">
        <v>131</v>
      </c>
      <c r="R58" s="29" t="s">
        <v>132</v>
      </c>
      <c r="S58" s="29" t="s">
        <v>205</v>
      </c>
      <c r="T58" s="29" t="s">
        <v>134</v>
      </c>
      <c r="U58" s="29" t="s">
        <v>135</v>
      </c>
      <c r="V58" s="29" t="s">
        <v>206</v>
      </c>
      <c r="W58" s="29" t="s">
        <v>207</v>
      </c>
      <c r="X58" s="29" t="s">
        <v>138</v>
      </c>
      <c r="Y58" s="29" t="s">
        <v>139</v>
      </c>
      <c r="Z58" s="29" t="s">
        <v>140</v>
      </c>
      <c r="AA58" s="29" t="s">
        <v>141</v>
      </c>
      <c r="AB58" s="29" t="s">
        <v>142</v>
      </c>
      <c r="AC58" s="29" t="s">
        <v>143</v>
      </c>
      <c r="AD58" s="29" t="s">
        <v>208</v>
      </c>
      <c r="AE58" s="29" t="s">
        <v>209</v>
      </c>
      <c r="AF58" s="29" t="s">
        <v>146</v>
      </c>
      <c r="AG58" s="29" t="s">
        <v>147</v>
      </c>
      <c r="AH58" s="29" t="s">
        <v>148</v>
      </c>
      <c r="AI58" s="29" t="s">
        <v>149</v>
      </c>
      <c r="AJ58" s="29" t="s">
        <v>150</v>
      </c>
      <c r="AK58" s="29" t="s">
        <v>151</v>
      </c>
      <c r="AL58" s="29" t="s">
        <v>210</v>
      </c>
      <c r="AM58" s="29" t="s">
        <v>211</v>
      </c>
      <c r="AN58" s="29" t="s">
        <v>212</v>
      </c>
      <c r="AO58" s="29" t="s">
        <v>213</v>
      </c>
      <c r="AP58" s="29" t="s">
        <v>214</v>
      </c>
      <c r="AQ58" s="29" t="s">
        <v>157</v>
      </c>
      <c r="AR58" s="29" t="s">
        <v>215</v>
      </c>
      <c r="AS58" s="30" t="s">
        <v>241</v>
      </c>
      <c r="AT58" s="31"/>
    </row>
    <row r="59" spans="1:67" s="79" customFormat="1">
      <c r="A59" s="32" t="s">
        <v>48</v>
      </c>
      <c r="B59" s="33" t="s">
        <v>197</v>
      </c>
      <c r="C59" s="86">
        <v>0.12513199999999999</v>
      </c>
      <c r="D59" s="86">
        <v>1.0139999999999999E-3</v>
      </c>
      <c r="E59" s="86">
        <v>0</v>
      </c>
      <c r="F59" s="86">
        <v>0</v>
      </c>
      <c r="G59" s="86">
        <v>0.24276600000000001</v>
      </c>
      <c r="H59" s="86">
        <v>1.366E-3</v>
      </c>
      <c r="I59" s="86">
        <v>1.5E-5</v>
      </c>
      <c r="J59" s="86">
        <v>2.9120000000000001E-3</v>
      </c>
      <c r="K59" s="86">
        <v>3.686E-3</v>
      </c>
      <c r="L59" s="86">
        <v>3.1999999999999999E-5</v>
      </c>
      <c r="M59" s="86">
        <v>0</v>
      </c>
      <c r="N59" s="86">
        <v>0</v>
      </c>
      <c r="O59" s="86">
        <v>0</v>
      </c>
      <c r="P59" s="86">
        <v>0</v>
      </c>
      <c r="Q59" s="86">
        <v>0</v>
      </c>
      <c r="R59" s="86">
        <v>0</v>
      </c>
      <c r="S59" s="86">
        <v>0</v>
      </c>
      <c r="T59" s="86">
        <v>0</v>
      </c>
      <c r="U59" s="86">
        <v>3.3119999999999998E-3</v>
      </c>
      <c r="V59" s="86">
        <v>2.3110000000000001E-3</v>
      </c>
      <c r="W59" s="86">
        <v>8.03E-4</v>
      </c>
      <c r="X59" s="86">
        <v>0</v>
      </c>
      <c r="Y59" s="86">
        <v>0</v>
      </c>
      <c r="Z59" s="86">
        <v>0</v>
      </c>
      <c r="AA59" s="86">
        <v>1.9100000000000001E-4</v>
      </c>
      <c r="AB59" s="86">
        <v>0</v>
      </c>
      <c r="AC59" s="86">
        <v>3.0000000000000001E-6</v>
      </c>
      <c r="AD59" s="86">
        <v>0</v>
      </c>
      <c r="AE59" s="86">
        <v>2.0999999999999999E-5</v>
      </c>
      <c r="AF59" s="86">
        <v>0</v>
      </c>
      <c r="AG59" s="86">
        <v>9.0000000000000002E-6</v>
      </c>
      <c r="AH59" s="86">
        <v>2.0739999999999999E-3</v>
      </c>
      <c r="AI59" s="86">
        <v>2.8019999999999998E-3</v>
      </c>
      <c r="AJ59" s="86">
        <v>2.0820000000000001E-3</v>
      </c>
      <c r="AK59" s="86">
        <v>1.0000000000000001E-5</v>
      </c>
      <c r="AL59" s="86">
        <v>2.3231000000000002E-2</v>
      </c>
      <c r="AM59" s="86">
        <v>3.0426000000000002E-2</v>
      </c>
      <c r="AN59" s="86">
        <v>6.0000000000000002E-6</v>
      </c>
      <c r="AO59" s="86">
        <v>2.1010999999999998E-2</v>
      </c>
      <c r="AP59" s="86">
        <v>5.117E-3</v>
      </c>
      <c r="AQ59" s="86">
        <v>0</v>
      </c>
      <c r="AR59" s="86">
        <v>0</v>
      </c>
      <c r="AS59" s="87">
        <v>9.8490000000000001E-3</v>
      </c>
      <c r="AT59" s="35"/>
      <c r="AU59" s="80"/>
      <c r="AV59" s="80"/>
    </row>
    <row r="60" spans="1:67" s="79" customFormat="1">
      <c r="A60" s="36" t="s">
        <v>49</v>
      </c>
      <c r="B60" s="37" t="s">
        <v>198</v>
      </c>
      <c r="C60" s="88">
        <v>1.37E-4</v>
      </c>
      <c r="D60" s="88">
        <v>0.12463399999999999</v>
      </c>
      <c r="E60" s="88">
        <v>1.5799999999999999E-4</v>
      </c>
      <c r="F60" s="88">
        <v>0</v>
      </c>
      <c r="G60" s="88">
        <v>2.72E-4</v>
      </c>
      <c r="H60" s="88">
        <v>0</v>
      </c>
      <c r="I60" s="88">
        <v>0.174624</v>
      </c>
      <c r="J60" s="88">
        <v>6.8800000000000003E-4</v>
      </c>
      <c r="K60" s="88">
        <v>0</v>
      </c>
      <c r="L60" s="88">
        <v>0</v>
      </c>
      <c r="M60" s="88">
        <v>0</v>
      </c>
      <c r="N60" s="88">
        <v>0</v>
      </c>
      <c r="O60" s="88">
        <v>0</v>
      </c>
      <c r="P60" s="88">
        <v>0</v>
      </c>
      <c r="Q60" s="88">
        <v>0</v>
      </c>
      <c r="R60" s="88">
        <v>0</v>
      </c>
      <c r="S60" s="88">
        <v>0</v>
      </c>
      <c r="T60" s="88">
        <v>0</v>
      </c>
      <c r="U60" s="88">
        <v>3.21E-4</v>
      </c>
      <c r="V60" s="88">
        <v>1.08E-4</v>
      </c>
      <c r="W60" s="88">
        <v>2.1999999999999999E-5</v>
      </c>
      <c r="X60" s="88">
        <v>0</v>
      </c>
      <c r="Y60" s="88">
        <v>0</v>
      </c>
      <c r="Z60" s="88">
        <v>0</v>
      </c>
      <c r="AA60" s="88">
        <v>0</v>
      </c>
      <c r="AB60" s="88">
        <v>0</v>
      </c>
      <c r="AC60" s="88">
        <v>0</v>
      </c>
      <c r="AD60" s="88">
        <v>0</v>
      </c>
      <c r="AE60" s="88">
        <v>0</v>
      </c>
      <c r="AF60" s="88">
        <v>0</v>
      </c>
      <c r="AG60" s="88">
        <v>9.9999999999999995E-7</v>
      </c>
      <c r="AH60" s="88">
        <v>5.1999999999999997E-5</v>
      </c>
      <c r="AI60" s="88">
        <v>8.5000000000000006E-5</v>
      </c>
      <c r="AJ60" s="88">
        <v>0</v>
      </c>
      <c r="AK60" s="88">
        <v>0</v>
      </c>
      <c r="AL60" s="88">
        <v>4.2299999999999998E-4</v>
      </c>
      <c r="AM60" s="88">
        <v>1.544E-3</v>
      </c>
      <c r="AN60" s="88">
        <v>0</v>
      </c>
      <c r="AO60" s="88">
        <v>0</v>
      </c>
      <c r="AP60" s="88">
        <v>1.05E-4</v>
      </c>
      <c r="AQ60" s="88">
        <v>0</v>
      </c>
      <c r="AR60" s="88">
        <v>0</v>
      </c>
      <c r="AS60" s="89">
        <v>6.1419999999999999E-3</v>
      </c>
      <c r="AT60" s="35"/>
      <c r="AU60" s="80"/>
      <c r="AV60" s="80"/>
    </row>
    <row r="61" spans="1:67" s="79" customFormat="1">
      <c r="A61" s="36" t="s">
        <v>50</v>
      </c>
      <c r="B61" s="37" t="s">
        <v>199</v>
      </c>
      <c r="C61" s="88">
        <v>0</v>
      </c>
      <c r="D61" s="88">
        <v>0</v>
      </c>
      <c r="E61" s="88">
        <v>0.17874300000000001</v>
      </c>
      <c r="F61" s="88">
        <v>0</v>
      </c>
      <c r="G61" s="88">
        <v>3.8167E-2</v>
      </c>
      <c r="H61" s="88">
        <v>0</v>
      </c>
      <c r="I61" s="88">
        <v>0</v>
      </c>
      <c r="J61" s="88">
        <v>8.2000000000000001E-5</v>
      </c>
      <c r="K61" s="88">
        <v>0</v>
      </c>
      <c r="L61" s="88">
        <v>0</v>
      </c>
      <c r="M61" s="88">
        <v>0</v>
      </c>
      <c r="N61" s="88">
        <v>0</v>
      </c>
      <c r="O61" s="88">
        <v>0</v>
      </c>
      <c r="P61" s="88">
        <v>0</v>
      </c>
      <c r="Q61" s="88">
        <v>0</v>
      </c>
      <c r="R61" s="88">
        <v>0</v>
      </c>
      <c r="S61" s="88">
        <v>0</v>
      </c>
      <c r="T61" s="88">
        <v>0</v>
      </c>
      <c r="U61" s="88">
        <v>1.2003E-2</v>
      </c>
      <c r="V61" s="88">
        <v>0</v>
      </c>
      <c r="W61" s="88">
        <v>0</v>
      </c>
      <c r="X61" s="88">
        <v>0</v>
      </c>
      <c r="Y61" s="88">
        <v>0</v>
      </c>
      <c r="Z61" s="88">
        <v>0</v>
      </c>
      <c r="AA61" s="88">
        <v>0</v>
      </c>
      <c r="AB61" s="88">
        <v>0</v>
      </c>
      <c r="AC61" s="88">
        <v>0</v>
      </c>
      <c r="AD61" s="88">
        <v>0</v>
      </c>
      <c r="AE61" s="88">
        <v>1.9999999999999999E-6</v>
      </c>
      <c r="AF61" s="88">
        <v>0</v>
      </c>
      <c r="AG61" s="88">
        <v>9.9999999999999995E-7</v>
      </c>
      <c r="AH61" s="88">
        <v>5.5999999999999999E-5</v>
      </c>
      <c r="AI61" s="88">
        <v>6.7699999999999998E-4</v>
      </c>
      <c r="AJ61" s="88">
        <v>0</v>
      </c>
      <c r="AK61" s="88">
        <v>0</v>
      </c>
      <c r="AL61" s="88">
        <v>6.8599999999999998E-4</v>
      </c>
      <c r="AM61" s="88">
        <v>1.2899999999999999E-3</v>
      </c>
      <c r="AN61" s="88">
        <v>0</v>
      </c>
      <c r="AO61" s="88">
        <v>1.0000000000000001E-5</v>
      </c>
      <c r="AP61" s="88">
        <v>3.7300000000000001E-4</v>
      </c>
      <c r="AQ61" s="88">
        <v>0</v>
      </c>
      <c r="AR61" s="88">
        <v>0</v>
      </c>
      <c r="AS61" s="89">
        <v>2.0539999999999998E-3</v>
      </c>
      <c r="AT61" s="35"/>
      <c r="AU61" s="80"/>
      <c r="AV61" s="80"/>
    </row>
    <row r="62" spans="1:67" s="79" customFormat="1">
      <c r="A62" s="36" t="s">
        <v>51</v>
      </c>
      <c r="B62" s="37" t="s">
        <v>200</v>
      </c>
      <c r="C62" s="88">
        <v>1.2E-5</v>
      </c>
      <c r="D62" s="88">
        <v>4.37E-4</v>
      </c>
      <c r="E62" s="88">
        <v>0</v>
      </c>
      <c r="F62" s="88">
        <v>0</v>
      </c>
      <c r="G62" s="88">
        <v>6.8900000000000005E-4</v>
      </c>
      <c r="H62" s="88">
        <v>7.2999999999999999E-5</v>
      </c>
      <c r="I62" s="88">
        <v>6.0000000000000002E-6</v>
      </c>
      <c r="J62" s="88">
        <v>3.5E-4</v>
      </c>
      <c r="K62" s="88">
        <v>5.1980000000000004E-3</v>
      </c>
      <c r="L62" s="88">
        <v>2.2217000000000001E-2</v>
      </c>
      <c r="M62" s="88">
        <v>2.3900000000000001E-4</v>
      </c>
      <c r="N62" s="88">
        <v>0.323712</v>
      </c>
      <c r="O62" s="88">
        <v>1.5899999999999999E-4</v>
      </c>
      <c r="P62" s="88">
        <v>4.6999999999999997E-5</v>
      </c>
      <c r="Q62" s="88">
        <v>1.4300000000000001E-4</v>
      </c>
      <c r="R62" s="88">
        <v>6.9999999999999999E-6</v>
      </c>
      <c r="S62" s="88">
        <v>6.7999999999999999E-5</v>
      </c>
      <c r="T62" s="88">
        <v>8.3999999999999995E-5</v>
      </c>
      <c r="U62" s="88">
        <v>1.0560000000000001E-3</v>
      </c>
      <c r="V62" s="88">
        <v>1.5671000000000001E-2</v>
      </c>
      <c r="W62" s="88">
        <v>5.6839999999999998E-3</v>
      </c>
      <c r="X62" s="88">
        <v>0</v>
      </c>
      <c r="Y62" s="88">
        <v>0</v>
      </c>
      <c r="Z62" s="88">
        <v>3.9999999999999998E-6</v>
      </c>
      <c r="AA62" s="88">
        <v>3.9999999999999998E-6</v>
      </c>
      <c r="AB62" s="88">
        <v>1.9999999999999999E-6</v>
      </c>
      <c r="AC62" s="88">
        <v>0</v>
      </c>
      <c r="AD62" s="88">
        <v>1.9999999999999999E-6</v>
      </c>
      <c r="AE62" s="88">
        <v>9.9999999999999995E-7</v>
      </c>
      <c r="AF62" s="88">
        <v>0</v>
      </c>
      <c r="AG62" s="88">
        <v>3.0000000000000001E-6</v>
      </c>
      <c r="AH62" s="88">
        <v>4.3000000000000002E-5</v>
      </c>
      <c r="AI62" s="88">
        <v>9.0000000000000002E-6</v>
      </c>
      <c r="AJ62" s="88">
        <v>6.7999999999999999E-5</v>
      </c>
      <c r="AK62" s="88">
        <v>6.0000000000000002E-6</v>
      </c>
      <c r="AL62" s="88">
        <v>1.9000000000000001E-5</v>
      </c>
      <c r="AM62" s="88">
        <v>-2.4000000000000001E-5</v>
      </c>
      <c r="AN62" s="88">
        <v>6.0000000000000002E-6</v>
      </c>
      <c r="AO62" s="88">
        <v>1.5999999999999999E-5</v>
      </c>
      <c r="AP62" s="88">
        <v>7.7000000000000001E-5</v>
      </c>
      <c r="AQ62" s="88">
        <v>0</v>
      </c>
      <c r="AR62" s="88">
        <v>2.2000000000000001E-4</v>
      </c>
      <c r="AS62" s="89">
        <v>1.892E-3</v>
      </c>
      <c r="AT62" s="35"/>
      <c r="AU62" s="80"/>
      <c r="AV62" s="80"/>
    </row>
    <row r="63" spans="1:67" s="79" customFormat="1">
      <c r="A63" s="39" t="s">
        <v>52</v>
      </c>
      <c r="B63" s="40" t="s">
        <v>201</v>
      </c>
      <c r="C63" s="90">
        <v>0.158806</v>
      </c>
      <c r="D63" s="90">
        <v>1.2220999999999999E-2</v>
      </c>
      <c r="E63" s="90">
        <v>0.163831</v>
      </c>
      <c r="F63" s="90">
        <v>0</v>
      </c>
      <c r="G63" s="90">
        <v>0.127419</v>
      </c>
      <c r="H63" s="90">
        <v>2.2569999999999999E-3</v>
      </c>
      <c r="I63" s="90">
        <v>3.0000000000000001E-5</v>
      </c>
      <c r="J63" s="90">
        <v>1.1864E-2</v>
      </c>
      <c r="K63" s="90">
        <v>5.0000000000000004E-6</v>
      </c>
      <c r="L63" s="90">
        <v>7.7000000000000001E-5</v>
      </c>
      <c r="M63" s="90">
        <v>0</v>
      </c>
      <c r="N63" s="90">
        <v>0</v>
      </c>
      <c r="O63" s="90">
        <v>0</v>
      </c>
      <c r="P63" s="90">
        <v>0</v>
      </c>
      <c r="Q63" s="90">
        <v>0</v>
      </c>
      <c r="R63" s="90">
        <v>0</v>
      </c>
      <c r="S63" s="90">
        <v>0</v>
      </c>
      <c r="T63" s="90">
        <v>0</v>
      </c>
      <c r="U63" s="90">
        <v>2.6059999999999998E-3</v>
      </c>
      <c r="V63" s="90">
        <v>1.2400000000000001E-4</v>
      </c>
      <c r="W63" s="90">
        <v>0</v>
      </c>
      <c r="X63" s="90">
        <v>0</v>
      </c>
      <c r="Y63" s="90">
        <v>0</v>
      </c>
      <c r="Z63" s="90">
        <v>0</v>
      </c>
      <c r="AA63" s="90">
        <v>1.44E-4</v>
      </c>
      <c r="AB63" s="90">
        <v>0</v>
      </c>
      <c r="AC63" s="90">
        <v>0</v>
      </c>
      <c r="AD63" s="90">
        <v>0</v>
      </c>
      <c r="AE63" s="90">
        <v>9.2E-5</v>
      </c>
      <c r="AF63" s="90">
        <v>0</v>
      </c>
      <c r="AG63" s="90">
        <v>2.0699999999999999E-4</v>
      </c>
      <c r="AH63" s="90">
        <v>6.1760000000000001E-3</v>
      </c>
      <c r="AI63" s="90">
        <v>1.0576E-2</v>
      </c>
      <c r="AJ63" s="90">
        <v>1.403E-3</v>
      </c>
      <c r="AK63" s="90">
        <v>5.0000000000000004E-6</v>
      </c>
      <c r="AL63" s="90">
        <v>0.11508599999999999</v>
      </c>
      <c r="AM63" s="90">
        <v>0.167353</v>
      </c>
      <c r="AN63" s="90">
        <v>0</v>
      </c>
      <c r="AO63" s="90">
        <v>5.1699999999999999E-4</v>
      </c>
      <c r="AP63" s="90">
        <v>6.3410000000000003E-3</v>
      </c>
      <c r="AQ63" s="90">
        <v>0</v>
      </c>
      <c r="AR63" s="90">
        <v>3.055E-3</v>
      </c>
      <c r="AS63" s="91">
        <v>1.3383000000000001E-2</v>
      </c>
      <c r="AT63" s="35"/>
      <c r="AU63" s="80"/>
      <c r="AV63" s="80"/>
    </row>
    <row r="64" spans="1:67" s="79" customFormat="1">
      <c r="A64" s="36" t="s">
        <v>53</v>
      </c>
      <c r="B64" s="37" t="s">
        <v>202</v>
      </c>
      <c r="C64" s="88">
        <v>3.29E-3</v>
      </c>
      <c r="D64" s="88">
        <v>1.0009999999999999E-3</v>
      </c>
      <c r="E64" s="88">
        <v>4.2069999999999998E-3</v>
      </c>
      <c r="F64" s="88">
        <v>1.4829999999999999E-3</v>
      </c>
      <c r="G64" s="88">
        <v>2.7680000000000001E-3</v>
      </c>
      <c r="H64" s="88">
        <v>0.30393799999999999</v>
      </c>
      <c r="I64" s="88">
        <v>2.4399999999999999E-3</v>
      </c>
      <c r="J64" s="88">
        <v>1.0120000000000001E-3</v>
      </c>
      <c r="K64" s="88">
        <v>9.7800000000000005E-3</v>
      </c>
      <c r="L64" s="88">
        <v>9.9400000000000009E-4</v>
      </c>
      <c r="M64" s="88">
        <v>4.0999999999999999E-4</v>
      </c>
      <c r="N64" s="88">
        <v>4.64E-4</v>
      </c>
      <c r="O64" s="88">
        <v>6.4800000000000003E-4</v>
      </c>
      <c r="P64" s="88">
        <v>1.2459999999999999E-3</v>
      </c>
      <c r="Q64" s="88">
        <v>8.7100000000000003E-4</v>
      </c>
      <c r="R64" s="88">
        <v>3.8000000000000002E-4</v>
      </c>
      <c r="S64" s="88">
        <v>1.8420000000000001E-3</v>
      </c>
      <c r="T64" s="88">
        <v>5.1000000000000004E-4</v>
      </c>
      <c r="U64" s="88">
        <v>6.4689999999999999E-3</v>
      </c>
      <c r="V64" s="88">
        <v>1.346E-3</v>
      </c>
      <c r="W64" s="88">
        <v>3.2429999999999998E-3</v>
      </c>
      <c r="X64" s="88">
        <v>6.7199999999999996E-4</v>
      </c>
      <c r="Y64" s="88">
        <v>9.4700000000000003E-4</v>
      </c>
      <c r="Z64" s="88">
        <v>2.0230000000000001E-3</v>
      </c>
      <c r="AA64" s="88">
        <v>4.5189999999999996E-3</v>
      </c>
      <c r="AB64" s="88">
        <v>1.5E-3</v>
      </c>
      <c r="AC64" s="88">
        <v>9.0000000000000002E-6</v>
      </c>
      <c r="AD64" s="88">
        <v>2.5399999999999999E-4</v>
      </c>
      <c r="AE64" s="88">
        <v>6.38E-4</v>
      </c>
      <c r="AF64" s="88">
        <v>4.66E-4</v>
      </c>
      <c r="AG64" s="88">
        <v>4.1799999999999997E-3</v>
      </c>
      <c r="AH64" s="88">
        <v>2.3800000000000001E-4</v>
      </c>
      <c r="AI64" s="88">
        <v>3.179E-3</v>
      </c>
      <c r="AJ64" s="88">
        <v>2.5228E-2</v>
      </c>
      <c r="AK64" s="88">
        <v>1.874E-3</v>
      </c>
      <c r="AL64" s="88">
        <v>2.0170000000000001E-3</v>
      </c>
      <c r="AM64" s="88">
        <v>2.5639999999999999E-3</v>
      </c>
      <c r="AN64" s="88">
        <v>1.488E-3</v>
      </c>
      <c r="AO64" s="88">
        <v>2.0539999999999998E-3</v>
      </c>
      <c r="AP64" s="88">
        <v>4.4289999999999998E-3</v>
      </c>
      <c r="AQ64" s="88">
        <v>1.9511000000000001E-2</v>
      </c>
      <c r="AR64" s="88">
        <v>5.0900000000000001E-4</v>
      </c>
      <c r="AS64" s="89">
        <v>5.7590000000000002E-3</v>
      </c>
      <c r="AT64" s="35"/>
      <c r="AU64" s="80"/>
      <c r="AV64" s="80"/>
    </row>
    <row r="65" spans="1:48" s="79" customFormat="1">
      <c r="A65" s="36" t="s">
        <v>54</v>
      </c>
      <c r="B65" s="37" t="s">
        <v>203</v>
      </c>
      <c r="C65" s="88">
        <v>2.0920000000000001E-2</v>
      </c>
      <c r="D65" s="88">
        <v>5.1720000000000004E-3</v>
      </c>
      <c r="E65" s="88">
        <v>2.134E-3</v>
      </c>
      <c r="F65" s="88">
        <v>8.2399999999999997E-4</v>
      </c>
      <c r="G65" s="88">
        <v>2.5236000000000001E-2</v>
      </c>
      <c r="H65" s="88">
        <v>3.8730000000000001E-3</v>
      </c>
      <c r="I65" s="88">
        <v>0.18936600000000001</v>
      </c>
      <c r="J65" s="88">
        <v>1.8869E-2</v>
      </c>
      <c r="K65" s="88">
        <v>6.9210000000000001E-3</v>
      </c>
      <c r="L65" s="88">
        <v>4.5869999999999999E-3</v>
      </c>
      <c r="M65" s="88">
        <v>4.2999999999999999E-4</v>
      </c>
      <c r="N65" s="88">
        <v>1.021E-3</v>
      </c>
      <c r="O65" s="88">
        <v>1.8E-3</v>
      </c>
      <c r="P65" s="88">
        <v>2.3530000000000001E-3</v>
      </c>
      <c r="Q65" s="88">
        <v>9.4700000000000003E-4</v>
      </c>
      <c r="R65" s="88">
        <v>1.9680000000000001E-3</v>
      </c>
      <c r="S65" s="88">
        <v>7.0549999999999996E-3</v>
      </c>
      <c r="T65" s="88">
        <v>5.8600000000000004E-4</v>
      </c>
      <c r="U65" s="88">
        <v>5.4280000000000002E-2</v>
      </c>
      <c r="V65" s="88">
        <v>1.8910000000000001E-3</v>
      </c>
      <c r="W65" s="88">
        <v>5.0458999999999997E-2</v>
      </c>
      <c r="X65" s="88">
        <v>2.016E-3</v>
      </c>
      <c r="Y65" s="88">
        <v>2.8530000000000001E-3</v>
      </c>
      <c r="Z65" s="88">
        <v>3.617E-3</v>
      </c>
      <c r="AA65" s="88">
        <v>7.7089999999999997E-3</v>
      </c>
      <c r="AB65" s="88">
        <v>4.3769999999999998E-3</v>
      </c>
      <c r="AC65" s="88">
        <v>2.9100000000000003E-4</v>
      </c>
      <c r="AD65" s="88">
        <v>9.1000000000000003E-5</v>
      </c>
      <c r="AE65" s="88">
        <v>3.6299999999999999E-4</v>
      </c>
      <c r="AF65" s="88">
        <v>3.411E-3</v>
      </c>
      <c r="AG65" s="88">
        <v>1.397E-3</v>
      </c>
      <c r="AH65" s="88">
        <v>6.2620000000000002E-3</v>
      </c>
      <c r="AI65" s="88">
        <v>6.6360000000000004E-3</v>
      </c>
      <c r="AJ65" s="88">
        <v>1.8190999999999999E-2</v>
      </c>
      <c r="AK65" s="88">
        <v>3.0539999999999999E-3</v>
      </c>
      <c r="AL65" s="88">
        <v>3.6679999999999998E-3</v>
      </c>
      <c r="AM65" s="88">
        <v>1.0061E-2</v>
      </c>
      <c r="AN65" s="88">
        <v>6.8300000000000001E-4</v>
      </c>
      <c r="AO65" s="88">
        <v>2.137E-3</v>
      </c>
      <c r="AP65" s="88">
        <v>5.019E-3</v>
      </c>
      <c r="AQ65" s="88">
        <v>0.43192999999999998</v>
      </c>
      <c r="AR65" s="88">
        <v>1.2160000000000001E-3</v>
      </c>
      <c r="AS65" s="89">
        <v>1.3291000000000001E-2</v>
      </c>
      <c r="AT65" s="35"/>
      <c r="AU65" s="80"/>
      <c r="AV65" s="80"/>
    </row>
    <row r="66" spans="1:48" s="79" customFormat="1">
      <c r="A66" s="36" t="s">
        <v>55</v>
      </c>
      <c r="B66" s="37" t="s">
        <v>204</v>
      </c>
      <c r="C66" s="88">
        <v>5.6184999999999999E-2</v>
      </c>
      <c r="D66" s="88">
        <v>8.3100000000000003E-4</v>
      </c>
      <c r="E66" s="88">
        <v>1.6088999999999999E-2</v>
      </c>
      <c r="F66" s="88">
        <v>5.6639999999999998E-3</v>
      </c>
      <c r="G66" s="88">
        <v>2.3831000000000001E-2</v>
      </c>
      <c r="H66" s="88">
        <v>3.211E-2</v>
      </c>
      <c r="I66" s="88">
        <v>1.2675000000000001E-2</v>
      </c>
      <c r="J66" s="88">
        <v>0.27013799999999999</v>
      </c>
      <c r="K66" s="88">
        <v>0.18440400000000001</v>
      </c>
      <c r="L66" s="88">
        <v>1.8782E-2</v>
      </c>
      <c r="M66" s="88">
        <v>1.8289999999999999E-3</v>
      </c>
      <c r="N66" s="88">
        <v>6.7749999999999998E-3</v>
      </c>
      <c r="O66" s="88">
        <v>6.8900000000000003E-3</v>
      </c>
      <c r="P66" s="88">
        <v>4.4860000000000004E-3</v>
      </c>
      <c r="Q66" s="88">
        <v>4.4089999999999997E-3</v>
      </c>
      <c r="R66" s="88">
        <v>1.0163999999999999E-2</v>
      </c>
      <c r="S66" s="88">
        <v>8.9269999999999992E-3</v>
      </c>
      <c r="T66" s="88">
        <v>5.4619999999999998E-3</v>
      </c>
      <c r="U66" s="88">
        <v>5.432E-2</v>
      </c>
      <c r="V66" s="88">
        <v>2.8210000000000002E-3</v>
      </c>
      <c r="W66" s="88">
        <v>5.64E-3</v>
      </c>
      <c r="X66" s="88">
        <v>7.9290000000000003E-3</v>
      </c>
      <c r="Y66" s="88">
        <v>8.7720000000000003E-3</v>
      </c>
      <c r="Z66" s="88">
        <v>1.4996000000000001E-2</v>
      </c>
      <c r="AA66" s="88">
        <v>1.0000000000000001E-5</v>
      </c>
      <c r="AB66" s="88">
        <v>2.1999999999999999E-5</v>
      </c>
      <c r="AC66" s="88">
        <v>4.1E-5</v>
      </c>
      <c r="AD66" s="88">
        <v>1.8E-5</v>
      </c>
      <c r="AE66" s="88">
        <v>1.54E-4</v>
      </c>
      <c r="AF66" s="88">
        <v>6.3E-5</v>
      </c>
      <c r="AG66" s="88">
        <v>8.6300000000000005E-4</v>
      </c>
      <c r="AH66" s="88">
        <v>8.1429999999999992E-3</v>
      </c>
      <c r="AI66" s="88">
        <v>0.106502</v>
      </c>
      <c r="AJ66" s="88">
        <v>2.3640000000000002E-3</v>
      </c>
      <c r="AK66" s="88">
        <v>5.3569999999999998E-3</v>
      </c>
      <c r="AL66" s="88">
        <v>6.7500000000000004E-4</v>
      </c>
      <c r="AM66" s="88">
        <v>2.3579999999999999E-3</v>
      </c>
      <c r="AN66" s="88">
        <v>3.8530000000000001E-3</v>
      </c>
      <c r="AO66" s="88">
        <v>1.325E-3</v>
      </c>
      <c r="AP66" s="88">
        <v>6.8399999999999997E-3</v>
      </c>
      <c r="AQ66" s="88">
        <v>9.3460000000000001E-3</v>
      </c>
      <c r="AR66" s="88">
        <v>7.3029999999999996E-3</v>
      </c>
      <c r="AS66" s="89">
        <v>2.2074E-2</v>
      </c>
      <c r="AT66" s="35"/>
      <c r="AU66" s="80"/>
      <c r="AV66" s="80"/>
    </row>
    <row r="67" spans="1:48" s="79" customFormat="1">
      <c r="A67" s="36" t="s">
        <v>56</v>
      </c>
      <c r="B67" s="37" t="s">
        <v>754</v>
      </c>
      <c r="C67" s="88">
        <v>1.3174999999999999E-2</v>
      </c>
      <c r="D67" s="88">
        <v>1.4354E-2</v>
      </c>
      <c r="E67" s="88">
        <v>3.1696000000000002E-2</v>
      </c>
      <c r="F67" s="88">
        <v>0.13142100000000001</v>
      </c>
      <c r="G67" s="88">
        <v>1.6576E-2</v>
      </c>
      <c r="H67" s="88">
        <v>1.3254E-2</v>
      </c>
      <c r="I67" s="88">
        <v>1.2127000000000001E-2</v>
      </c>
      <c r="J67" s="88">
        <v>3.3152000000000001E-2</v>
      </c>
      <c r="K67" s="88">
        <v>9.4744999999999996E-2</v>
      </c>
      <c r="L67" s="88">
        <v>9.2960000000000004E-3</v>
      </c>
      <c r="M67" s="88">
        <v>7.0980000000000001E-3</v>
      </c>
      <c r="N67" s="88">
        <v>7.7029999999999998E-3</v>
      </c>
      <c r="O67" s="88">
        <v>4.9659999999999999E-3</v>
      </c>
      <c r="P67" s="88">
        <v>9.5010000000000008E-3</v>
      </c>
      <c r="Q67" s="88">
        <v>2.384E-2</v>
      </c>
      <c r="R67" s="88">
        <v>2.4291E-2</v>
      </c>
      <c r="S67" s="88">
        <v>2.777E-2</v>
      </c>
      <c r="T67" s="88">
        <v>2.0101999999999998E-2</v>
      </c>
      <c r="U67" s="88">
        <v>8.4140999999999994E-2</v>
      </c>
      <c r="V67" s="88">
        <v>5.0856999999999999E-2</v>
      </c>
      <c r="W67" s="88">
        <v>2.1679E-2</v>
      </c>
      <c r="X67" s="88">
        <v>1.8814999999999998E-2</v>
      </c>
      <c r="Y67" s="88">
        <v>4.9288999999999999E-2</v>
      </c>
      <c r="Z67" s="88">
        <v>2.6578000000000001E-2</v>
      </c>
      <c r="AA67" s="88">
        <v>9.2899999999999996E-3</v>
      </c>
      <c r="AB67" s="88">
        <v>3.2550000000000001E-3</v>
      </c>
      <c r="AC67" s="88">
        <v>5.8799999999999998E-4</v>
      </c>
      <c r="AD67" s="88">
        <v>4.8999999999999998E-4</v>
      </c>
      <c r="AE67" s="88">
        <v>0.19774</v>
      </c>
      <c r="AF67" s="88">
        <v>1.127E-3</v>
      </c>
      <c r="AG67" s="88">
        <v>8.3099999999999997E-3</v>
      </c>
      <c r="AH67" s="88">
        <v>6.1570000000000001E-3</v>
      </c>
      <c r="AI67" s="88">
        <v>4.3319999999999999E-3</v>
      </c>
      <c r="AJ67" s="88">
        <v>1.1302E-2</v>
      </c>
      <c r="AK67" s="88">
        <v>2.4173E-2</v>
      </c>
      <c r="AL67" s="88">
        <v>2.4421000000000002E-2</v>
      </c>
      <c r="AM67" s="88">
        <v>1.1871E-2</v>
      </c>
      <c r="AN67" s="88">
        <v>1.3702000000000001E-2</v>
      </c>
      <c r="AO67" s="88">
        <v>3.8830000000000002E-3</v>
      </c>
      <c r="AP67" s="88">
        <v>4.267E-3</v>
      </c>
      <c r="AQ67" s="88">
        <v>4.7282999999999999E-2</v>
      </c>
      <c r="AR67" s="88">
        <v>2.3293000000000001E-2</v>
      </c>
      <c r="AS67" s="89">
        <v>2.4681000000000002E-2</v>
      </c>
      <c r="AT67" s="35"/>
      <c r="AU67" s="80"/>
      <c r="AV67" s="80"/>
    </row>
    <row r="68" spans="1:48" s="79" customFormat="1">
      <c r="A68" s="39" t="s">
        <v>57</v>
      </c>
      <c r="B68" s="40" t="s">
        <v>126</v>
      </c>
      <c r="C68" s="90">
        <v>2.6310000000000001E-3</v>
      </c>
      <c r="D68" s="90">
        <v>4.28E-4</v>
      </c>
      <c r="E68" s="90">
        <v>0</v>
      </c>
      <c r="F68" s="90">
        <v>0</v>
      </c>
      <c r="G68" s="90">
        <v>5.9189999999999998E-3</v>
      </c>
      <c r="H68" s="90">
        <v>3.8200000000000002E-4</v>
      </c>
      <c r="I68" s="90">
        <v>2.5230000000000001E-3</v>
      </c>
      <c r="J68" s="90">
        <v>7.1580000000000003E-3</v>
      </c>
      <c r="K68" s="90">
        <v>3.7190000000000001E-3</v>
      </c>
      <c r="L68" s="90">
        <v>0.29680200000000001</v>
      </c>
      <c r="M68" s="90">
        <v>4.9630000000000004E-3</v>
      </c>
      <c r="N68" s="90">
        <v>1.2158E-2</v>
      </c>
      <c r="O68" s="90">
        <v>1.6869999999999999E-3</v>
      </c>
      <c r="P68" s="90">
        <v>1.1823999999999999E-2</v>
      </c>
      <c r="Q68" s="90">
        <v>7.3540000000000003E-3</v>
      </c>
      <c r="R68" s="90">
        <v>6.9950000000000003E-3</v>
      </c>
      <c r="S68" s="90">
        <v>7.7780000000000002E-3</v>
      </c>
      <c r="T68" s="90">
        <v>1.5380000000000001E-3</v>
      </c>
      <c r="U68" s="90">
        <v>1.0791E-2</v>
      </c>
      <c r="V68" s="90">
        <v>6.5402000000000002E-2</v>
      </c>
      <c r="W68" s="90">
        <v>5.0546000000000001E-2</v>
      </c>
      <c r="X68" s="90">
        <v>4.3E-3</v>
      </c>
      <c r="Y68" s="90">
        <v>4.4590000000000003E-3</v>
      </c>
      <c r="Z68" s="90">
        <v>5.1500000000000005E-4</v>
      </c>
      <c r="AA68" s="90">
        <v>2.4499999999999999E-4</v>
      </c>
      <c r="AB68" s="90">
        <v>1.1E-5</v>
      </c>
      <c r="AC68" s="90">
        <v>9.5000000000000005E-5</v>
      </c>
      <c r="AD68" s="90">
        <v>0</v>
      </c>
      <c r="AE68" s="90">
        <v>3.9999999999999998E-6</v>
      </c>
      <c r="AF68" s="90">
        <v>0</v>
      </c>
      <c r="AG68" s="90">
        <v>2.2900000000000001E-4</v>
      </c>
      <c r="AH68" s="90">
        <v>1.4469999999999999E-3</v>
      </c>
      <c r="AI68" s="90">
        <v>8.8599999999999996E-4</v>
      </c>
      <c r="AJ68" s="90">
        <v>4.64E-4</v>
      </c>
      <c r="AK68" s="90">
        <v>1.933E-3</v>
      </c>
      <c r="AL68" s="90">
        <v>7.5299999999999998E-4</v>
      </c>
      <c r="AM68" s="90">
        <v>1.389E-3</v>
      </c>
      <c r="AN68" s="90">
        <v>6.0000000000000002E-6</v>
      </c>
      <c r="AO68" s="90">
        <v>4.0000000000000002E-4</v>
      </c>
      <c r="AP68" s="90">
        <v>7.3099999999999999E-4</v>
      </c>
      <c r="AQ68" s="90">
        <v>4.986E-3</v>
      </c>
      <c r="AR68" s="90">
        <v>4.7039999999999998E-3</v>
      </c>
      <c r="AS68" s="91">
        <v>1.1834000000000001E-2</v>
      </c>
      <c r="AT68" s="35"/>
      <c r="AU68" s="80"/>
      <c r="AV68" s="80"/>
    </row>
    <row r="69" spans="1:48" s="79" customFormat="1">
      <c r="A69" s="36" t="s">
        <v>58</v>
      </c>
      <c r="B69" s="37" t="s">
        <v>127</v>
      </c>
      <c r="C69" s="88">
        <v>3.1999999999999999E-5</v>
      </c>
      <c r="D69" s="88">
        <v>9.0000000000000002E-6</v>
      </c>
      <c r="E69" s="88">
        <v>0</v>
      </c>
      <c r="F69" s="88">
        <v>3.5E-4</v>
      </c>
      <c r="G69" s="88">
        <v>0</v>
      </c>
      <c r="H69" s="88">
        <v>1.3300000000000001E-4</v>
      </c>
      <c r="I69" s="88">
        <v>9.2980000000000007E-3</v>
      </c>
      <c r="J69" s="88">
        <v>2.3E-5</v>
      </c>
      <c r="K69" s="88">
        <v>3.333E-3</v>
      </c>
      <c r="L69" s="88">
        <v>2.8609999999999998E-3</v>
      </c>
      <c r="M69" s="88">
        <v>0.43134099999999997</v>
      </c>
      <c r="N69" s="88">
        <v>4.64E-4</v>
      </c>
      <c r="O69" s="88">
        <v>0.32044499999999998</v>
      </c>
      <c r="P69" s="88">
        <v>0.21503900000000001</v>
      </c>
      <c r="Q69" s="88">
        <v>0.127114</v>
      </c>
      <c r="R69" s="88">
        <v>5.8970000000000003E-3</v>
      </c>
      <c r="S69" s="88">
        <v>5.5681000000000001E-2</v>
      </c>
      <c r="T69" s="88">
        <v>0.27238899999999999</v>
      </c>
      <c r="U69" s="88">
        <v>7.5529999999999998E-3</v>
      </c>
      <c r="V69" s="88">
        <v>2.2159999999999999E-2</v>
      </c>
      <c r="W69" s="88">
        <v>2.6918000000000001E-2</v>
      </c>
      <c r="X69" s="88">
        <v>0</v>
      </c>
      <c r="Y69" s="88">
        <v>2.1999999999999999E-5</v>
      </c>
      <c r="Z69" s="88">
        <v>0</v>
      </c>
      <c r="AA69" s="88">
        <v>0</v>
      </c>
      <c r="AB69" s="88">
        <v>0</v>
      </c>
      <c r="AC69" s="88">
        <v>0</v>
      </c>
      <c r="AD69" s="88">
        <v>0</v>
      </c>
      <c r="AE69" s="88">
        <v>0</v>
      </c>
      <c r="AF69" s="88">
        <v>0</v>
      </c>
      <c r="AG69" s="88">
        <v>1.0000000000000001E-5</v>
      </c>
      <c r="AH69" s="88">
        <v>0</v>
      </c>
      <c r="AI69" s="88">
        <v>3.9999999999999998E-6</v>
      </c>
      <c r="AJ69" s="88">
        <v>0</v>
      </c>
      <c r="AK69" s="88">
        <v>1.37E-4</v>
      </c>
      <c r="AL69" s="88">
        <v>6.9999999999999999E-6</v>
      </c>
      <c r="AM69" s="88">
        <v>2.0999999999999999E-5</v>
      </c>
      <c r="AN69" s="88">
        <v>0</v>
      </c>
      <c r="AO69" s="88">
        <v>0</v>
      </c>
      <c r="AP69" s="88">
        <v>6.3E-5</v>
      </c>
      <c r="AQ69" s="88">
        <v>2.4000000000000001E-5</v>
      </c>
      <c r="AR69" s="88">
        <v>4.9170000000000004E-3</v>
      </c>
      <c r="AS69" s="89">
        <v>5.7355000000000003E-2</v>
      </c>
      <c r="AT69" s="35"/>
      <c r="AU69" s="80"/>
      <c r="AV69" s="80"/>
    </row>
    <row r="70" spans="1:48" s="79" customFormat="1">
      <c r="A70" s="36" t="s">
        <v>59</v>
      </c>
      <c r="B70" s="37" t="s">
        <v>128</v>
      </c>
      <c r="C70" s="88">
        <v>0</v>
      </c>
      <c r="D70" s="88">
        <v>0</v>
      </c>
      <c r="E70" s="88">
        <v>0</v>
      </c>
      <c r="F70" s="88">
        <v>0</v>
      </c>
      <c r="G70" s="88">
        <v>1.539E-3</v>
      </c>
      <c r="H70" s="88">
        <v>0</v>
      </c>
      <c r="I70" s="88">
        <v>2.3579999999999999E-3</v>
      </c>
      <c r="J70" s="88">
        <v>7.2220000000000001E-3</v>
      </c>
      <c r="K70" s="88">
        <v>1.1479999999999999E-3</v>
      </c>
      <c r="L70" s="88">
        <v>1.4059999999999999E-3</v>
      </c>
      <c r="M70" s="88">
        <v>5.7200000000000003E-4</v>
      </c>
      <c r="N70" s="88">
        <v>0.205568</v>
      </c>
      <c r="O70" s="88">
        <v>2.9706E-2</v>
      </c>
      <c r="P70" s="88">
        <v>3.0255000000000001E-2</v>
      </c>
      <c r="Q70" s="88">
        <v>1.8661000000000001E-2</v>
      </c>
      <c r="R70" s="88">
        <v>6.332E-3</v>
      </c>
      <c r="S70" s="88">
        <v>6.7876000000000006E-2</v>
      </c>
      <c r="T70" s="88">
        <v>3.7448000000000002E-2</v>
      </c>
      <c r="U70" s="88">
        <v>2.8261000000000001E-2</v>
      </c>
      <c r="V70" s="88">
        <v>3.9309999999999996E-3</v>
      </c>
      <c r="W70" s="88">
        <v>1.2355E-2</v>
      </c>
      <c r="X70" s="88">
        <v>2.6899999999999998E-4</v>
      </c>
      <c r="Y70" s="88">
        <v>2.5599999999999999E-4</v>
      </c>
      <c r="Z70" s="88">
        <v>3.9999999999999998E-6</v>
      </c>
      <c r="AA70" s="88">
        <v>1.1E-5</v>
      </c>
      <c r="AB70" s="88">
        <v>0</v>
      </c>
      <c r="AC70" s="88">
        <v>0</v>
      </c>
      <c r="AD70" s="88">
        <v>0</v>
      </c>
      <c r="AE70" s="88">
        <v>0</v>
      </c>
      <c r="AF70" s="88">
        <v>1.9999999999999999E-6</v>
      </c>
      <c r="AG70" s="88">
        <v>7.8999999999999996E-5</v>
      </c>
      <c r="AH70" s="88">
        <v>1.01E-4</v>
      </c>
      <c r="AI70" s="88">
        <v>1.0480000000000001E-3</v>
      </c>
      <c r="AJ70" s="88">
        <v>2.1499999999999999E-4</v>
      </c>
      <c r="AK70" s="88">
        <v>3.5599999999999998E-4</v>
      </c>
      <c r="AL70" s="88">
        <v>2.63E-4</v>
      </c>
      <c r="AM70" s="88">
        <v>2.7500000000000002E-4</v>
      </c>
      <c r="AN70" s="88">
        <v>3.8999999999999999E-5</v>
      </c>
      <c r="AO70" s="88">
        <v>0</v>
      </c>
      <c r="AP70" s="88">
        <v>2.9500000000000001E-4</v>
      </c>
      <c r="AQ70" s="88">
        <v>9.3899999999999995E-4</v>
      </c>
      <c r="AR70" s="88">
        <v>3.8070000000000001E-3</v>
      </c>
      <c r="AS70" s="89">
        <v>8.5039999999999994E-3</v>
      </c>
      <c r="AT70" s="35"/>
      <c r="AU70" s="80"/>
      <c r="AV70" s="80"/>
    </row>
    <row r="71" spans="1:48" s="79" customFormat="1">
      <c r="A71" s="36" t="s">
        <v>60</v>
      </c>
      <c r="B71" s="37" t="s">
        <v>129</v>
      </c>
      <c r="C71" s="88">
        <v>1.4430000000000001E-3</v>
      </c>
      <c r="D71" s="88">
        <v>7.5199999999999996E-4</v>
      </c>
      <c r="E71" s="88">
        <v>4.5000000000000003E-5</v>
      </c>
      <c r="F71" s="88">
        <v>7.6199999999999998E-4</v>
      </c>
      <c r="G71" s="88">
        <v>1.0899000000000001E-2</v>
      </c>
      <c r="H71" s="88">
        <v>5.4619999999999998E-3</v>
      </c>
      <c r="I71" s="88">
        <v>3.2520000000000001E-3</v>
      </c>
      <c r="J71" s="88">
        <v>1.1138E-2</v>
      </c>
      <c r="K71" s="88">
        <v>1.6670000000000001E-2</v>
      </c>
      <c r="L71" s="88">
        <v>3.078E-3</v>
      </c>
      <c r="M71" s="88">
        <v>3.3219999999999999E-3</v>
      </c>
      <c r="N71" s="88">
        <v>1.206E-3</v>
      </c>
      <c r="O71" s="88">
        <v>7.2020000000000001E-3</v>
      </c>
      <c r="P71" s="88">
        <v>2.9123E-2</v>
      </c>
      <c r="Q71" s="88">
        <v>3.4716999999999998E-2</v>
      </c>
      <c r="R71" s="88">
        <v>8.8450000000000004E-3</v>
      </c>
      <c r="S71" s="88">
        <v>3.1329000000000003E-2</v>
      </c>
      <c r="T71" s="88">
        <v>4.607E-3</v>
      </c>
      <c r="U71" s="88">
        <v>2.5978000000000001E-2</v>
      </c>
      <c r="V71" s="88">
        <v>3.7621000000000002E-2</v>
      </c>
      <c r="W71" s="88">
        <v>0.102926</v>
      </c>
      <c r="X71" s="88">
        <v>9.41E-4</v>
      </c>
      <c r="Y71" s="88">
        <v>7.9100000000000004E-4</v>
      </c>
      <c r="Z71" s="88">
        <v>1.6000000000000001E-4</v>
      </c>
      <c r="AA71" s="88">
        <v>2.3340000000000001E-3</v>
      </c>
      <c r="AB71" s="88">
        <v>1.16E-4</v>
      </c>
      <c r="AC71" s="88">
        <v>3.6999999999999999E-4</v>
      </c>
      <c r="AD71" s="88">
        <v>4.1999999999999998E-5</v>
      </c>
      <c r="AE71" s="88">
        <v>1.18E-4</v>
      </c>
      <c r="AF71" s="88">
        <v>5.8100000000000003E-4</v>
      </c>
      <c r="AG71" s="88">
        <v>2.4020000000000001E-3</v>
      </c>
      <c r="AH71" s="88">
        <v>1.8799999999999999E-4</v>
      </c>
      <c r="AI71" s="88">
        <v>3.77E-4</v>
      </c>
      <c r="AJ71" s="88">
        <v>2.4320000000000001E-3</v>
      </c>
      <c r="AK71" s="88">
        <v>7.1000000000000002E-4</v>
      </c>
      <c r="AL71" s="88">
        <v>3.8200000000000002E-4</v>
      </c>
      <c r="AM71" s="88">
        <v>2.1670000000000001E-3</v>
      </c>
      <c r="AN71" s="88">
        <v>2.33E-4</v>
      </c>
      <c r="AO71" s="88">
        <v>5.1999999999999997E-5</v>
      </c>
      <c r="AP71" s="88">
        <v>4.091E-3</v>
      </c>
      <c r="AQ71" s="88">
        <v>3.6099999999999999E-4</v>
      </c>
      <c r="AR71" s="88">
        <v>5.8139999999999997E-3</v>
      </c>
      <c r="AS71" s="89">
        <v>1.3018999999999999E-2</v>
      </c>
      <c r="AT71" s="35"/>
      <c r="AU71" s="80"/>
      <c r="AV71" s="80"/>
    </row>
    <row r="72" spans="1:48" s="79" customFormat="1">
      <c r="A72" s="36" t="s">
        <v>61</v>
      </c>
      <c r="B72" s="37" t="s">
        <v>130</v>
      </c>
      <c r="C72" s="88">
        <v>0</v>
      </c>
      <c r="D72" s="88">
        <v>3.1000000000000001E-5</v>
      </c>
      <c r="E72" s="88">
        <v>0</v>
      </c>
      <c r="F72" s="88">
        <v>1.0499999999999999E-3</v>
      </c>
      <c r="G72" s="88">
        <v>0</v>
      </c>
      <c r="H72" s="88">
        <v>0</v>
      </c>
      <c r="I72" s="88">
        <v>1.0549999999999999E-3</v>
      </c>
      <c r="J72" s="88">
        <v>8.2000000000000001E-5</v>
      </c>
      <c r="K72" s="88">
        <v>1.01E-4</v>
      </c>
      <c r="L72" s="88">
        <v>6.6399999999999999E-4</v>
      </c>
      <c r="M72" s="88">
        <v>5.3700000000000004E-4</v>
      </c>
      <c r="N72" s="88">
        <v>0</v>
      </c>
      <c r="O72" s="88">
        <v>4.64E-4</v>
      </c>
      <c r="P72" s="88">
        <v>2.6297999999999998E-2</v>
      </c>
      <c r="Q72" s="88">
        <v>5.1404999999999999E-2</v>
      </c>
      <c r="R72" s="88">
        <v>1.9819999999999998E-3</v>
      </c>
      <c r="S72" s="88">
        <v>1.362E-2</v>
      </c>
      <c r="T72" s="88">
        <v>4.542E-3</v>
      </c>
      <c r="U72" s="88">
        <v>1.276E-3</v>
      </c>
      <c r="V72" s="88">
        <v>4.529E-3</v>
      </c>
      <c r="W72" s="88">
        <v>6.8110000000000002E-3</v>
      </c>
      <c r="X72" s="88">
        <v>0</v>
      </c>
      <c r="Y72" s="88">
        <v>1.0299000000000001E-2</v>
      </c>
      <c r="Z72" s="88">
        <v>0</v>
      </c>
      <c r="AA72" s="88">
        <v>3.9999999999999998E-6</v>
      </c>
      <c r="AB72" s="88">
        <v>0</v>
      </c>
      <c r="AC72" s="88">
        <v>0</v>
      </c>
      <c r="AD72" s="88">
        <v>3.8000000000000002E-5</v>
      </c>
      <c r="AE72" s="88">
        <v>2.5999999999999998E-5</v>
      </c>
      <c r="AF72" s="88">
        <v>0</v>
      </c>
      <c r="AG72" s="88">
        <v>1.36E-4</v>
      </c>
      <c r="AH72" s="88">
        <v>0</v>
      </c>
      <c r="AI72" s="88">
        <v>0</v>
      </c>
      <c r="AJ72" s="88">
        <v>0</v>
      </c>
      <c r="AK72" s="88">
        <v>1.2800000000000001E-3</v>
      </c>
      <c r="AL72" s="88">
        <v>0</v>
      </c>
      <c r="AM72" s="88">
        <v>0</v>
      </c>
      <c r="AN72" s="88">
        <v>0</v>
      </c>
      <c r="AO72" s="88">
        <v>0</v>
      </c>
      <c r="AP72" s="88">
        <v>4.1999999999999998E-5</v>
      </c>
      <c r="AQ72" s="88">
        <v>0</v>
      </c>
      <c r="AR72" s="88">
        <v>0</v>
      </c>
      <c r="AS72" s="89">
        <v>3.8800000000000002E-3</v>
      </c>
      <c r="AT72" s="35"/>
      <c r="AU72" s="80"/>
      <c r="AV72" s="80"/>
    </row>
    <row r="73" spans="1:48" s="79" customFormat="1">
      <c r="A73" s="39" t="s">
        <v>62</v>
      </c>
      <c r="B73" s="40" t="s">
        <v>131</v>
      </c>
      <c r="C73" s="90">
        <v>0</v>
      </c>
      <c r="D73" s="90">
        <v>1.7100000000000001E-4</v>
      </c>
      <c r="E73" s="90">
        <v>0</v>
      </c>
      <c r="F73" s="90">
        <v>8.8599999999999996E-4</v>
      </c>
      <c r="G73" s="90">
        <v>0</v>
      </c>
      <c r="H73" s="90">
        <v>0</v>
      </c>
      <c r="I73" s="90">
        <v>9.7999999999999997E-5</v>
      </c>
      <c r="J73" s="90">
        <v>0</v>
      </c>
      <c r="K73" s="90">
        <v>6.7500000000000004E-4</v>
      </c>
      <c r="L73" s="90">
        <v>2.2599999999999999E-4</v>
      </c>
      <c r="M73" s="90">
        <v>4.17E-4</v>
      </c>
      <c r="N73" s="90">
        <v>0</v>
      </c>
      <c r="O73" s="90">
        <v>3.8299999999999999E-4</v>
      </c>
      <c r="P73" s="90">
        <v>5.9680000000000002E-3</v>
      </c>
      <c r="Q73" s="90">
        <v>9.5935000000000006E-2</v>
      </c>
      <c r="R73" s="90">
        <v>3.5199999999999999E-4</v>
      </c>
      <c r="S73" s="90">
        <v>3.228E-3</v>
      </c>
      <c r="T73" s="90">
        <v>4.3399999999999998E-4</v>
      </c>
      <c r="U73" s="90">
        <v>2.9399999999999999E-4</v>
      </c>
      <c r="V73" s="90">
        <v>1.6899999999999999E-4</v>
      </c>
      <c r="W73" s="90">
        <v>4.0000000000000003E-5</v>
      </c>
      <c r="X73" s="90">
        <v>0</v>
      </c>
      <c r="Y73" s="90">
        <v>2.4499999999999999E-4</v>
      </c>
      <c r="Z73" s="90">
        <v>0</v>
      </c>
      <c r="AA73" s="90">
        <v>3.0000000000000001E-6</v>
      </c>
      <c r="AB73" s="90">
        <v>0</v>
      </c>
      <c r="AC73" s="90">
        <v>0</v>
      </c>
      <c r="AD73" s="90">
        <v>1.9999999999999999E-6</v>
      </c>
      <c r="AE73" s="90">
        <v>1.2999999999999999E-5</v>
      </c>
      <c r="AF73" s="90">
        <v>3.9999999999999998E-6</v>
      </c>
      <c r="AG73" s="90">
        <v>9.0000000000000002E-6</v>
      </c>
      <c r="AH73" s="90">
        <v>0</v>
      </c>
      <c r="AI73" s="90">
        <v>0</v>
      </c>
      <c r="AJ73" s="90">
        <v>0</v>
      </c>
      <c r="AK73" s="90">
        <v>1.474E-3</v>
      </c>
      <c r="AL73" s="90">
        <v>0</v>
      </c>
      <c r="AM73" s="90">
        <v>0</v>
      </c>
      <c r="AN73" s="90">
        <v>0</v>
      </c>
      <c r="AO73" s="90">
        <v>3.0000000000000001E-6</v>
      </c>
      <c r="AP73" s="90">
        <v>4.8999999999999998E-5</v>
      </c>
      <c r="AQ73" s="90">
        <v>0</v>
      </c>
      <c r="AR73" s="90">
        <v>0</v>
      </c>
      <c r="AS73" s="91">
        <v>2.222E-3</v>
      </c>
      <c r="AT73" s="35"/>
      <c r="AU73" s="80"/>
      <c r="AV73" s="80"/>
    </row>
    <row r="74" spans="1:48" s="79" customFormat="1">
      <c r="A74" s="36" t="s">
        <v>63</v>
      </c>
      <c r="B74" s="37" t="s">
        <v>132</v>
      </c>
      <c r="C74" s="88">
        <v>1.54E-4</v>
      </c>
      <c r="D74" s="88">
        <v>4.8000000000000001E-5</v>
      </c>
      <c r="E74" s="88">
        <v>0</v>
      </c>
      <c r="F74" s="88">
        <v>0</v>
      </c>
      <c r="G74" s="88">
        <v>0</v>
      </c>
      <c r="H74" s="88">
        <v>0</v>
      </c>
      <c r="I74" s="88">
        <v>0</v>
      </c>
      <c r="J74" s="88">
        <v>0</v>
      </c>
      <c r="K74" s="88">
        <v>0</v>
      </c>
      <c r="L74" s="88">
        <v>0</v>
      </c>
      <c r="M74" s="88">
        <v>0</v>
      </c>
      <c r="N74" s="88">
        <v>0</v>
      </c>
      <c r="O74" s="88">
        <v>3.0000000000000001E-6</v>
      </c>
      <c r="P74" s="88">
        <v>1.121E-3</v>
      </c>
      <c r="Q74" s="88">
        <v>7.345E-3</v>
      </c>
      <c r="R74" s="88">
        <v>0.37569200000000003</v>
      </c>
      <c r="S74" s="88">
        <v>1.5499999999999999E-3</v>
      </c>
      <c r="T74" s="88">
        <v>2.1699999999999999E-4</v>
      </c>
      <c r="U74" s="88">
        <v>4.2700000000000002E-4</v>
      </c>
      <c r="V74" s="88">
        <v>4.8999999999999998E-5</v>
      </c>
      <c r="W74" s="88">
        <v>1.9100000000000001E-4</v>
      </c>
      <c r="X74" s="88">
        <v>0</v>
      </c>
      <c r="Y74" s="88">
        <v>1E-4</v>
      </c>
      <c r="Z74" s="88">
        <v>3.1000000000000001E-5</v>
      </c>
      <c r="AA74" s="88">
        <v>6.6299999999999996E-4</v>
      </c>
      <c r="AB74" s="88">
        <v>1.1E-5</v>
      </c>
      <c r="AC74" s="88">
        <v>0</v>
      </c>
      <c r="AD74" s="88">
        <v>0</v>
      </c>
      <c r="AE74" s="88">
        <v>1.1E-5</v>
      </c>
      <c r="AF74" s="88">
        <v>2.3E-5</v>
      </c>
      <c r="AG74" s="88">
        <v>4.4999999999999999E-4</v>
      </c>
      <c r="AH74" s="88">
        <v>0</v>
      </c>
      <c r="AI74" s="88">
        <v>8.8780000000000005E-3</v>
      </c>
      <c r="AJ74" s="88">
        <v>0</v>
      </c>
      <c r="AK74" s="88">
        <v>7.3999999999999999E-4</v>
      </c>
      <c r="AL74" s="88">
        <v>1.5E-5</v>
      </c>
      <c r="AM74" s="88">
        <v>0</v>
      </c>
      <c r="AN74" s="88">
        <v>0</v>
      </c>
      <c r="AO74" s="88">
        <v>1.168E-3</v>
      </c>
      <c r="AP74" s="88">
        <v>4.57E-4</v>
      </c>
      <c r="AQ74" s="88">
        <v>2.4712999999999999E-2</v>
      </c>
      <c r="AR74" s="88">
        <v>0</v>
      </c>
      <c r="AS74" s="89">
        <v>3.1949999999999999E-3</v>
      </c>
      <c r="AT74" s="35"/>
      <c r="AU74" s="80"/>
      <c r="AV74" s="80"/>
    </row>
    <row r="75" spans="1:48" s="79" customFormat="1">
      <c r="A75" s="36" t="s">
        <v>64</v>
      </c>
      <c r="B75" s="37" t="s">
        <v>133</v>
      </c>
      <c r="C75" s="88">
        <v>5.3000000000000001E-5</v>
      </c>
      <c r="D75" s="88">
        <v>9.6000000000000002E-5</v>
      </c>
      <c r="E75" s="88">
        <v>1.13E-4</v>
      </c>
      <c r="F75" s="88">
        <v>0</v>
      </c>
      <c r="G75" s="88">
        <v>6.8999999999999997E-5</v>
      </c>
      <c r="H75" s="88">
        <v>0</v>
      </c>
      <c r="I75" s="88">
        <v>1.8120000000000001E-2</v>
      </c>
      <c r="J75" s="88">
        <v>8.2000000000000001E-5</v>
      </c>
      <c r="K75" s="88">
        <v>6.9999999999999999E-6</v>
      </c>
      <c r="L75" s="88">
        <v>9.0000000000000002E-6</v>
      </c>
      <c r="M75" s="88">
        <v>0</v>
      </c>
      <c r="N75" s="88">
        <v>9.2999999999999997E-5</v>
      </c>
      <c r="O75" s="88">
        <v>6.1499999999999999E-4</v>
      </c>
      <c r="P75" s="88">
        <v>5.6750000000000004E-3</v>
      </c>
      <c r="Q75" s="88">
        <v>3.1503999999999997E-2</v>
      </c>
      <c r="R75" s="88">
        <v>8.6586999999999997E-2</v>
      </c>
      <c r="S75" s="88">
        <v>0.218389</v>
      </c>
      <c r="T75" s="88">
        <v>2.4185999999999999E-2</v>
      </c>
      <c r="U75" s="88">
        <v>1.7770999999999999E-2</v>
      </c>
      <c r="V75" s="88">
        <v>5.7730000000000004E-3</v>
      </c>
      <c r="W75" s="88">
        <v>1.0792E-2</v>
      </c>
      <c r="X75" s="88">
        <v>1.34E-4</v>
      </c>
      <c r="Y75" s="88">
        <v>2.12E-4</v>
      </c>
      <c r="Z75" s="88">
        <v>2.3E-5</v>
      </c>
      <c r="AA75" s="88">
        <v>5.0699999999999996E-4</v>
      </c>
      <c r="AB75" s="88">
        <v>1.9100000000000001E-4</v>
      </c>
      <c r="AC75" s="88">
        <v>2.5999999999999998E-5</v>
      </c>
      <c r="AD75" s="88">
        <v>8.0000000000000007E-5</v>
      </c>
      <c r="AE75" s="88">
        <v>1.74E-4</v>
      </c>
      <c r="AF75" s="88">
        <v>4.9100000000000001E-4</v>
      </c>
      <c r="AG75" s="88">
        <v>2.3149999999999998E-3</v>
      </c>
      <c r="AH75" s="88">
        <v>2.1259999999999999E-3</v>
      </c>
      <c r="AI75" s="88">
        <v>9.1000000000000003E-5</v>
      </c>
      <c r="AJ75" s="88">
        <v>7.8999999999999996E-5</v>
      </c>
      <c r="AK75" s="88">
        <v>7.1910000000000003E-3</v>
      </c>
      <c r="AL75" s="88">
        <v>4.5000000000000003E-5</v>
      </c>
      <c r="AM75" s="88">
        <v>2.34E-4</v>
      </c>
      <c r="AN75" s="88">
        <v>0</v>
      </c>
      <c r="AO75" s="88">
        <v>3.5300000000000002E-4</v>
      </c>
      <c r="AP75" s="88">
        <v>2.04E-4</v>
      </c>
      <c r="AQ75" s="88">
        <v>3.5985999999999997E-2</v>
      </c>
      <c r="AR75" s="88">
        <v>1.163E-3</v>
      </c>
      <c r="AS75" s="89">
        <v>1.0788000000000001E-2</v>
      </c>
      <c r="AT75" s="35"/>
      <c r="AU75" s="80"/>
      <c r="AV75" s="80"/>
    </row>
    <row r="76" spans="1:48" s="79" customFormat="1">
      <c r="A76" s="36" t="s">
        <v>65</v>
      </c>
      <c r="B76" s="37" t="s">
        <v>134</v>
      </c>
      <c r="C76" s="88">
        <v>0</v>
      </c>
      <c r="D76" s="88">
        <v>0</v>
      </c>
      <c r="E76" s="88">
        <v>7.901E-3</v>
      </c>
      <c r="F76" s="88">
        <v>2.0999999999999999E-5</v>
      </c>
      <c r="G76" s="88">
        <v>0</v>
      </c>
      <c r="H76" s="88">
        <v>0</v>
      </c>
      <c r="I76" s="88">
        <v>0</v>
      </c>
      <c r="J76" s="88">
        <v>0</v>
      </c>
      <c r="K76" s="88">
        <v>0</v>
      </c>
      <c r="L76" s="88">
        <v>0</v>
      </c>
      <c r="M76" s="88">
        <v>0</v>
      </c>
      <c r="N76" s="88">
        <v>0</v>
      </c>
      <c r="O76" s="88">
        <v>0</v>
      </c>
      <c r="P76" s="88">
        <v>0</v>
      </c>
      <c r="Q76" s="88">
        <v>0</v>
      </c>
      <c r="R76" s="88">
        <v>0</v>
      </c>
      <c r="S76" s="88">
        <v>0</v>
      </c>
      <c r="T76" s="88">
        <v>0.19878599999999999</v>
      </c>
      <c r="U76" s="88">
        <v>0</v>
      </c>
      <c r="V76" s="88">
        <v>0</v>
      </c>
      <c r="W76" s="88">
        <v>0</v>
      </c>
      <c r="X76" s="88">
        <v>0</v>
      </c>
      <c r="Y76" s="88">
        <v>0</v>
      </c>
      <c r="Z76" s="88">
        <v>0</v>
      </c>
      <c r="AA76" s="88">
        <v>0</v>
      </c>
      <c r="AB76" s="88">
        <v>0</v>
      </c>
      <c r="AC76" s="88">
        <v>0</v>
      </c>
      <c r="AD76" s="88">
        <v>7.2449999999999997E-3</v>
      </c>
      <c r="AE76" s="88">
        <v>2.1000000000000001E-4</v>
      </c>
      <c r="AF76" s="88">
        <v>0</v>
      </c>
      <c r="AG76" s="88">
        <v>2.049E-3</v>
      </c>
      <c r="AH76" s="88">
        <v>7.1000000000000005E-5</v>
      </c>
      <c r="AI76" s="88">
        <v>0</v>
      </c>
      <c r="AJ76" s="88">
        <v>0</v>
      </c>
      <c r="AK76" s="88">
        <v>7.3236999999999997E-2</v>
      </c>
      <c r="AL76" s="88">
        <v>0</v>
      </c>
      <c r="AM76" s="88">
        <v>0</v>
      </c>
      <c r="AN76" s="88">
        <v>0</v>
      </c>
      <c r="AO76" s="88">
        <v>5.0000000000000004E-6</v>
      </c>
      <c r="AP76" s="88">
        <v>1.6200000000000001E-4</v>
      </c>
      <c r="AQ76" s="88">
        <v>0</v>
      </c>
      <c r="AR76" s="88">
        <v>0</v>
      </c>
      <c r="AS76" s="89">
        <v>4.0419999999999996E-3</v>
      </c>
      <c r="AT76" s="35"/>
      <c r="AU76" s="80"/>
      <c r="AV76" s="80"/>
    </row>
    <row r="77" spans="1:48" s="79" customFormat="1">
      <c r="A77" s="36" t="s">
        <v>66</v>
      </c>
      <c r="B77" s="37" t="s">
        <v>135</v>
      </c>
      <c r="C77" s="88">
        <v>1.645E-3</v>
      </c>
      <c r="D77" s="88">
        <v>2.908E-3</v>
      </c>
      <c r="E77" s="88">
        <v>5.5409999999999999E-3</v>
      </c>
      <c r="F77" s="88">
        <v>1.895E-3</v>
      </c>
      <c r="G77" s="88">
        <v>2.7182999999999999E-2</v>
      </c>
      <c r="H77" s="88">
        <v>9.2049999999999996E-3</v>
      </c>
      <c r="I77" s="88">
        <v>3.614E-3</v>
      </c>
      <c r="J77" s="88">
        <v>3.4870000000000001E-3</v>
      </c>
      <c r="K77" s="88">
        <v>1.3810000000000001E-3</v>
      </c>
      <c r="L77" s="88">
        <v>3.2000000000000002E-3</v>
      </c>
      <c r="M77" s="88">
        <v>8.2290000000000002E-3</v>
      </c>
      <c r="N77" s="88">
        <v>4.0092999999999997E-2</v>
      </c>
      <c r="O77" s="88">
        <v>1.018E-3</v>
      </c>
      <c r="P77" s="88">
        <v>8.8900000000000003E-4</v>
      </c>
      <c r="Q77" s="88">
        <v>1.949E-3</v>
      </c>
      <c r="R77" s="88">
        <v>5.5310000000000003E-3</v>
      </c>
      <c r="S77" s="88">
        <v>1.9919999999999998E-3</v>
      </c>
      <c r="T77" s="88">
        <v>8.1499999999999997E-4</v>
      </c>
      <c r="U77" s="88">
        <v>3.2854000000000001E-2</v>
      </c>
      <c r="V77" s="88">
        <v>3.9370000000000004E-3</v>
      </c>
      <c r="W77" s="88">
        <v>3.4629999999999999E-3</v>
      </c>
      <c r="X77" s="88">
        <v>2.957E-3</v>
      </c>
      <c r="Y77" s="88">
        <v>3.6449999999999998E-3</v>
      </c>
      <c r="Z77" s="88">
        <v>4.1159999999999999E-3</v>
      </c>
      <c r="AA77" s="88">
        <v>7.2820000000000003E-3</v>
      </c>
      <c r="AB77" s="88">
        <v>1.5945999999999998E-2</v>
      </c>
      <c r="AC77" s="88">
        <v>2.4000000000000001E-5</v>
      </c>
      <c r="AD77" s="88">
        <v>2.7399999999999999E-4</v>
      </c>
      <c r="AE77" s="88">
        <v>1.217E-3</v>
      </c>
      <c r="AF77" s="88">
        <v>1.1512E-2</v>
      </c>
      <c r="AG77" s="88">
        <v>8.5109999999999995E-3</v>
      </c>
      <c r="AH77" s="88">
        <v>1.7423000000000001E-2</v>
      </c>
      <c r="AI77" s="88">
        <v>4.7809999999999997E-3</v>
      </c>
      <c r="AJ77" s="88">
        <v>4.7310999999999999E-2</v>
      </c>
      <c r="AK77" s="88">
        <v>5.457E-3</v>
      </c>
      <c r="AL77" s="88">
        <v>1.2869999999999999E-3</v>
      </c>
      <c r="AM77" s="88">
        <v>1.255E-3</v>
      </c>
      <c r="AN77" s="88">
        <v>9.7199999999999999E-4</v>
      </c>
      <c r="AO77" s="88">
        <v>4.3449999999999999E-3</v>
      </c>
      <c r="AP77" s="88">
        <v>1.1781E-2</v>
      </c>
      <c r="AQ77" s="88">
        <v>0.14683499999999999</v>
      </c>
      <c r="AR77" s="88">
        <v>1.6570000000000001E-3</v>
      </c>
      <c r="AS77" s="89">
        <v>6.0000000000000001E-3</v>
      </c>
      <c r="AT77" s="35"/>
      <c r="AU77" s="80"/>
      <c r="AV77" s="80"/>
    </row>
    <row r="78" spans="1:48" s="79" customFormat="1">
      <c r="A78" s="39" t="s">
        <v>67</v>
      </c>
      <c r="B78" s="40" t="s">
        <v>206</v>
      </c>
      <c r="C78" s="90">
        <v>0</v>
      </c>
      <c r="D78" s="90">
        <v>0</v>
      </c>
      <c r="E78" s="90">
        <v>0</v>
      </c>
      <c r="F78" s="90">
        <v>0</v>
      </c>
      <c r="G78" s="90">
        <v>0</v>
      </c>
      <c r="H78" s="90">
        <v>0</v>
      </c>
      <c r="I78" s="90">
        <v>0</v>
      </c>
      <c r="J78" s="90">
        <v>0</v>
      </c>
      <c r="K78" s="90">
        <v>0</v>
      </c>
      <c r="L78" s="90">
        <v>0</v>
      </c>
      <c r="M78" s="90">
        <v>0</v>
      </c>
      <c r="N78" s="90">
        <v>0</v>
      </c>
      <c r="O78" s="90">
        <v>0</v>
      </c>
      <c r="P78" s="90">
        <v>0</v>
      </c>
      <c r="Q78" s="90">
        <v>0</v>
      </c>
      <c r="R78" s="90">
        <v>0</v>
      </c>
      <c r="S78" s="90">
        <v>0</v>
      </c>
      <c r="T78" s="90">
        <v>0</v>
      </c>
      <c r="U78" s="90">
        <v>0</v>
      </c>
      <c r="V78" s="90">
        <v>0</v>
      </c>
      <c r="W78" s="90">
        <v>0</v>
      </c>
      <c r="X78" s="90">
        <v>0</v>
      </c>
      <c r="Y78" s="90">
        <v>0</v>
      </c>
      <c r="Z78" s="90">
        <v>0</v>
      </c>
      <c r="AA78" s="90">
        <v>0</v>
      </c>
      <c r="AB78" s="90">
        <v>0</v>
      </c>
      <c r="AC78" s="90">
        <v>0</v>
      </c>
      <c r="AD78" s="90">
        <v>0</v>
      </c>
      <c r="AE78" s="90">
        <v>0</v>
      </c>
      <c r="AF78" s="90">
        <v>0</v>
      </c>
      <c r="AG78" s="90">
        <v>0</v>
      </c>
      <c r="AH78" s="90">
        <v>0</v>
      </c>
      <c r="AI78" s="90">
        <v>0</v>
      </c>
      <c r="AJ78" s="90">
        <v>0</v>
      </c>
      <c r="AK78" s="90">
        <v>0</v>
      </c>
      <c r="AL78" s="90">
        <v>0</v>
      </c>
      <c r="AM78" s="90">
        <v>0</v>
      </c>
      <c r="AN78" s="90">
        <v>0</v>
      </c>
      <c r="AO78" s="90">
        <v>0</v>
      </c>
      <c r="AP78" s="90">
        <v>0</v>
      </c>
      <c r="AQ78" s="90">
        <v>0</v>
      </c>
      <c r="AR78" s="90">
        <v>0</v>
      </c>
      <c r="AS78" s="91">
        <v>0</v>
      </c>
      <c r="AT78" s="35"/>
      <c r="AU78" s="80"/>
      <c r="AV78" s="80"/>
    </row>
    <row r="79" spans="1:48" s="79" customFormat="1">
      <c r="A79" s="36" t="s">
        <v>68</v>
      </c>
      <c r="B79" s="37" t="s">
        <v>207</v>
      </c>
      <c r="C79" s="88">
        <v>2.6150000000000001E-3</v>
      </c>
      <c r="D79" s="88">
        <v>8.8800000000000001E-4</v>
      </c>
      <c r="E79" s="88">
        <v>5.9599999999999996E-4</v>
      </c>
      <c r="F79" s="88">
        <v>1.2149999999999999E-3</v>
      </c>
      <c r="G79" s="88">
        <v>2.4069999999999999E-3</v>
      </c>
      <c r="H79" s="88">
        <v>6.8800000000000003E-4</v>
      </c>
      <c r="I79" s="88">
        <v>6.8199999999999999E-4</v>
      </c>
      <c r="J79" s="88">
        <v>2.137E-3</v>
      </c>
      <c r="K79" s="88">
        <v>2.1710000000000002E-3</v>
      </c>
      <c r="L79" s="88">
        <v>1.704E-3</v>
      </c>
      <c r="M79" s="88">
        <v>2.8270000000000001E-3</v>
      </c>
      <c r="N79" s="88">
        <v>3.248E-3</v>
      </c>
      <c r="O79" s="88">
        <v>1.6850000000000001E-3</v>
      </c>
      <c r="P79" s="88">
        <v>1.833E-3</v>
      </c>
      <c r="Q79" s="88">
        <v>2.957E-3</v>
      </c>
      <c r="R79" s="88">
        <v>2.4899999999999998E-4</v>
      </c>
      <c r="S79" s="88">
        <v>1.802E-3</v>
      </c>
      <c r="T79" s="88">
        <v>3.2499999999999999E-4</v>
      </c>
      <c r="U79" s="88">
        <v>1.735E-3</v>
      </c>
      <c r="V79" s="88">
        <v>4.08E-4</v>
      </c>
      <c r="W79" s="88">
        <v>6.0700000000000001E-4</v>
      </c>
      <c r="X79" s="88">
        <v>3.9645E-2</v>
      </c>
      <c r="Y79" s="88">
        <v>2.9259E-2</v>
      </c>
      <c r="Z79" s="88">
        <v>3.0130000000000001E-3</v>
      </c>
      <c r="AA79" s="88">
        <v>3.2060000000000001E-3</v>
      </c>
      <c r="AB79" s="88">
        <v>2.4480000000000001E-3</v>
      </c>
      <c r="AC79" s="88">
        <v>9.9520000000000008E-3</v>
      </c>
      <c r="AD79" s="88">
        <v>2.1700000000000001E-3</v>
      </c>
      <c r="AE79" s="88">
        <v>6.8389999999999996E-3</v>
      </c>
      <c r="AF79" s="88">
        <v>4.2849999999999997E-3</v>
      </c>
      <c r="AG79" s="88">
        <v>1.0852000000000001E-2</v>
      </c>
      <c r="AH79" s="88">
        <v>5.5989999999999998E-3</v>
      </c>
      <c r="AI79" s="88">
        <v>2.382E-3</v>
      </c>
      <c r="AJ79" s="88">
        <v>1.652E-3</v>
      </c>
      <c r="AK79" s="88">
        <v>1.191E-3</v>
      </c>
      <c r="AL79" s="88">
        <v>7.1599999999999995E-4</v>
      </c>
      <c r="AM79" s="88">
        <v>1.0319999999999999E-3</v>
      </c>
      <c r="AN79" s="88">
        <v>1.44E-4</v>
      </c>
      <c r="AO79" s="88">
        <v>1.4499999999999999E-3</v>
      </c>
      <c r="AP79" s="88">
        <v>2.4320000000000001E-3</v>
      </c>
      <c r="AQ79" s="88">
        <v>0</v>
      </c>
      <c r="AR79" s="88">
        <v>0</v>
      </c>
      <c r="AS79" s="89">
        <v>3.2360000000000002E-3</v>
      </c>
      <c r="AT79" s="35"/>
      <c r="AU79" s="80"/>
      <c r="AV79" s="80"/>
    </row>
    <row r="80" spans="1:48" s="79" customFormat="1">
      <c r="A80" s="36" t="s">
        <v>69</v>
      </c>
      <c r="B80" s="37" t="s">
        <v>138</v>
      </c>
      <c r="C80" s="88">
        <v>9.2479999999999993E-3</v>
      </c>
      <c r="D80" s="88">
        <v>3.4849999999999998E-3</v>
      </c>
      <c r="E80" s="88">
        <v>4.8349999999999997E-2</v>
      </c>
      <c r="F80" s="88">
        <v>0.20018900000000001</v>
      </c>
      <c r="G80" s="88">
        <v>1.6615000000000001E-2</v>
      </c>
      <c r="H80" s="88">
        <v>1.5937E-2</v>
      </c>
      <c r="I80" s="88">
        <v>2.1333999999999999E-2</v>
      </c>
      <c r="J80" s="88">
        <v>1.8474999999999998E-2</v>
      </c>
      <c r="K80" s="88">
        <v>6.7362000000000005E-2</v>
      </c>
      <c r="L80" s="88">
        <v>2.5295000000000002E-2</v>
      </c>
      <c r="M80" s="88">
        <v>5.4117999999999999E-2</v>
      </c>
      <c r="N80" s="88">
        <v>4.3062999999999997E-2</v>
      </c>
      <c r="O80" s="88">
        <v>2.281E-2</v>
      </c>
      <c r="P80" s="88">
        <v>1.0317E-2</v>
      </c>
      <c r="Q80" s="88">
        <v>9.0329999999999994E-3</v>
      </c>
      <c r="R80" s="88">
        <v>7.1879999999999999E-3</v>
      </c>
      <c r="S80" s="88">
        <v>1.5176E-2</v>
      </c>
      <c r="T80" s="88">
        <v>4.1897999999999998E-2</v>
      </c>
      <c r="U80" s="88">
        <v>2.1231E-2</v>
      </c>
      <c r="V80" s="88">
        <v>2.2430000000000002E-3</v>
      </c>
      <c r="W80" s="88">
        <v>3.6150000000000002E-3</v>
      </c>
      <c r="X80" s="88">
        <v>4.0855000000000002E-2</v>
      </c>
      <c r="Y80" s="88">
        <v>4.2234000000000001E-2</v>
      </c>
      <c r="Z80" s="88">
        <v>7.8192999999999999E-2</v>
      </c>
      <c r="AA80" s="88">
        <v>3.3042000000000002E-2</v>
      </c>
      <c r="AB80" s="88">
        <v>5.0109999999999998E-3</v>
      </c>
      <c r="AC80" s="88">
        <v>1.3129999999999999E-3</v>
      </c>
      <c r="AD80" s="88">
        <v>9.0325000000000003E-2</v>
      </c>
      <c r="AE80" s="88">
        <v>2.8649999999999999E-3</v>
      </c>
      <c r="AF80" s="88">
        <v>9.7769999999999992E-3</v>
      </c>
      <c r="AG80" s="88">
        <v>1.2128999999999999E-2</v>
      </c>
      <c r="AH80" s="88">
        <v>2.0298E-2</v>
      </c>
      <c r="AI80" s="88">
        <v>1.4048E-2</v>
      </c>
      <c r="AJ80" s="88">
        <v>4.6039999999999996E-3</v>
      </c>
      <c r="AK80" s="88">
        <v>4.4819999999999999E-3</v>
      </c>
      <c r="AL80" s="88">
        <v>5.4935999999999999E-2</v>
      </c>
      <c r="AM80" s="88">
        <v>0.108628</v>
      </c>
      <c r="AN80" s="88">
        <v>0.115759</v>
      </c>
      <c r="AO80" s="88">
        <v>6.2101999999999997E-2</v>
      </c>
      <c r="AP80" s="88">
        <v>2.0490999999999999E-2</v>
      </c>
      <c r="AQ80" s="88">
        <v>0</v>
      </c>
      <c r="AR80" s="88">
        <v>4.5370000000000002E-3</v>
      </c>
      <c r="AS80" s="89">
        <v>2.2290000000000001E-2</v>
      </c>
      <c r="AT80" s="35"/>
      <c r="AU80" s="80"/>
      <c r="AV80" s="80"/>
    </row>
    <row r="81" spans="1:48" s="79" customFormat="1">
      <c r="A81" s="36" t="s">
        <v>70</v>
      </c>
      <c r="B81" s="37" t="s">
        <v>139</v>
      </c>
      <c r="C81" s="88">
        <v>3.86E-4</v>
      </c>
      <c r="D81" s="88">
        <v>7.3999999999999996E-5</v>
      </c>
      <c r="E81" s="88">
        <v>3.8499999999999998E-4</v>
      </c>
      <c r="F81" s="88">
        <v>5.6429999999999996E-3</v>
      </c>
      <c r="G81" s="88">
        <v>3.4200000000000002E-4</v>
      </c>
      <c r="H81" s="88">
        <v>2.7599999999999999E-4</v>
      </c>
      <c r="I81" s="88">
        <v>2.3599999999999999E-4</v>
      </c>
      <c r="J81" s="88">
        <v>5.3700000000000004E-4</v>
      </c>
      <c r="K81" s="88">
        <v>3.28E-4</v>
      </c>
      <c r="L81" s="88">
        <v>4.9350000000000002E-3</v>
      </c>
      <c r="M81" s="88">
        <v>5.5999999999999999E-5</v>
      </c>
      <c r="N81" s="88">
        <v>4.64E-4</v>
      </c>
      <c r="O81" s="88">
        <v>4.0000000000000003E-5</v>
      </c>
      <c r="P81" s="88">
        <v>3.4E-5</v>
      </c>
      <c r="Q81" s="88">
        <v>1.17E-4</v>
      </c>
      <c r="R81" s="88">
        <v>6.2000000000000003E-5</v>
      </c>
      <c r="S81" s="88">
        <v>5.5000000000000002E-5</v>
      </c>
      <c r="T81" s="88">
        <v>2.0439999999999998E-3</v>
      </c>
      <c r="U81" s="88">
        <v>1.1969999999999999E-3</v>
      </c>
      <c r="V81" s="88">
        <v>2.7700000000000001E-4</v>
      </c>
      <c r="W81" s="88">
        <v>4.4000000000000002E-4</v>
      </c>
      <c r="X81" s="88">
        <v>4.5558000000000001E-2</v>
      </c>
      <c r="Y81" s="88">
        <v>5.0604999999999997E-2</v>
      </c>
      <c r="Z81" s="88">
        <v>5.4029999999999998E-3</v>
      </c>
      <c r="AA81" s="88">
        <v>1.836E-3</v>
      </c>
      <c r="AB81" s="88">
        <v>7.0100000000000002E-4</v>
      </c>
      <c r="AC81" s="88">
        <v>7.7000000000000001E-5</v>
      </c>
      <c r="AD81" s="88">
        <v>1.0319E-2</v>
      </c>
      <c r="AE81" s="88">
        <v>5.2950000000000002E-3</v>
      </c>
      <c r="AF81" s="88">
        <v>2.2989999999999998E-3</v>
      </c>
      <c r="AG81" s="88">
        <v>2.4650000000000002E-3</v>
      </c>
      <c r="AH81" s="88">
        <v>4.7200000000000002E-3</v>
      </c>
      <c r="AI81" s="88">
        <v>2.8909999999999999E-3</v>
      </c>
      <c r="AJ81" s="88">
        <v>1.2669999999999999E-3</v>
      </c>
      <c r="AK81" s="88">
        <v>4.37E-4</v>
      </c>
      <c r="AL81" s="88">
        <v>1.2583E-2</v>
      </c>
      <c r="AM81" s="88">
        <v>1.9536999999999999E-2</v>
      </c>
      <c r="AN81" s="88">
        <v>2.4989000000000001E-2</v>
      </c>
      <c r="AO81" s="88">
        <v>5.5500000000000002E-3</v>
      </c>
      <c r="AP81" s="88">
        <v>2.1719999999999999E-3</v>
      </c>
      <c r="AQ81" s="88">
        <v>0</v>
      </c>
      <c r="AR81" s="88">
        <v>7.8299999999999995E-4</v>
      </c>
      <c r="AS81" s="89">
        <v>2.4499999999999999E-3</v>
      </c>
      <c r="AT81" s="35"/>
      <c r="AU81" s="80"/>
      <c r="AV81" s="80"/>
    </row>
    <row r="82" spans="1:48" s="79" customFormat="1">
      <c r="A82" s="36" t="s">
        <v>71</v>
      </c>
      <c r="B82" s="37" t="s">
        <v>140</v>
      </c>
      <c r="C82" s="88">
        <v>4.4099999999999999E-4</v>
      </c>
      <c r="D82" s="88">
        <v>1.01E-4</v>
      </c>
      <c r="E82" s="88">
        <v>5.9599999999999996E-4</v>
      </c>
      <c r="F82" s="88">
        <v>6.5899999999999997E-4</v>
      </c>
      <c r="G82" s="88">
        <v>8.1999999999999998E-4</v>
      </c>
      <c r="H82" s="88">
        <v>9.2999999999999997E-5</v>
      </c>
      <c r="I82" s="88">
        <v>7.8999999999999996E-5</v>
      </c>
      <c r="J82" s="88">
        <v>2.2980000000000001E-3</v>
      </c>
      <c r="K82" s="88">
        <v>4.5000000000000003E-5</v>
      </c>
      <c r="L82" s="88">
        <v>4.2499999999999998E-4</v>
      </c>
      <c r="M82" s="88">
        <v>3.9999999999999998E-6</v>
      </c>
      <c r="N82" s="88">
        <v>9.2999999999999997E-5</v>
      </c>
      <c r="O82" s="88">
        <v>5.3499999999999999E-4</v>
      </c>
      <c r="P82" s="88">
        <v>2.2800000000000001E-4</v>
      </c>
      <c r="Q82" s="88">
        <v>4.5000000000000003E-5</v>
      </c>
      <c r="R82" s="88">
        <v>7.5299999999999998E-4</v>
      </c>
      <c r="S82" s="88">
        <v>1.5100000000000001E-4</v>
      </c>
      <c r="T82" s="88">
        <v>9.2800000000000001E-4</v>
      </c>
      <c r="U82" s="88">
        <v>2.4399999999999999E-4</v>
      </c>
      <c r="V82" s="88">
        <v>4.6389999999999999E-3</v>
      </c>
      <c r="W82" s="88">
        <v>1.9350000000000001E-3</v>
      </c>
      <c r="X82" s="88">
        <v>1.3439999999999999E-3</v>
      </c>
      <c r="Y82" s="88">
        <v>1.9729999999999999E-3</v>
      </c>
      <c r="Z82" s="88">
        <v>0</v>
      </c>
      <c r="AA82" s="88">
        <v>1.4679999999999999E-3</v>
      </c>
      <c r="AB82" s="88">
        <v>3.1470000000000001E-3</v>
      </c>
      <c r="AC82" s="88">
        <v>3.9999999999999998E-6</v>
      </c>
      <c r="AD82" s="88">
        <v>3.3630000000000001E-3</v>
      </c>
      <c r="AE82" s="88">
        <v>7.4399999999999998E-4</v>
      </c>
      <c r="AF82" s="88">
        <v>7.3889999999999997E-3</v>
      </c>
      <c r="AG82" s="88">
        <v>3.6757999999999999E-2</v>
      </c>
      <c r="AH82" s="88">
        <v>4.7679999999999997E-3</v>
      </c>
      <c r="AI82" s="88">
        <v>3.7139999999999999E-3</v>
      </c>
      <c r="AJ82" s="88">
        <v>3.4E-5</v>
      </c>
      <c r="AK82" s="88">
        <v>3.6099999999999999E-4</v>
      </c>
      <c r="AL82" s="88">
        <v>1.9185000000000001E-2</v>
      </c>
      <c r="AM82" s="88">
        <v>1.3044E-2</v>
      </c>
      <c r="AN82" s="88">
        <v>7.5000000000000002E-4</v>
      </c>
      <c r="AO82" s="88">
        <v>3.8960000000000002E-3</v>
      </c>
      <c r="AP82" s="88">
        <v>1.2104999999999999E-2</v>
      </c>
      <c r="AQ82" s="88">
        <v>0</v>
      </c>
      <c r="AR82" s="88">
        <v>1.4356000000000001E-2</v>
      </c>
      <c r="AS82" s="89">
        <v>4.163E-3</v>
      </c>
      <c r="AT82" s="35"/>
      <c r="AU82" s="80"/>
      <c r="AV82" s="80"/>
    </row>
    <row r="83" spans="1:48" s="79" customFormat="1">
      <c r="A83" s="39" t="s">
        <v>72</v>
      </c>
      <c r="B83" s="40" t="s">
        <v>141</v>
      </c>
      <c r="C83" s="90">
        <v>6.7634E-2</v>
      </c>
      <c r="D83" s="90">
        <v>1.3100000000000001E-2</v>
      </c>
      <c r="E83" s="90">
        <v>0.112193</v>
      </c>
      <c r="F83" s="90">
        <v>2.5621000000000001E-2</v>
      </c>
      <c r="G83" s="90">
        <v>6.5959000000000004E-2</v>
      </c>
      <c r="H83" s="90">
        <v>0.106878</v>
      </c>
      <c r="I83" s="90">
        <v>7.2051000000000004E-2</v>
      </c>
      <c r="J83" s="90">
        <v>4.9328999999999998E-2</v>
      </c>
      <c r="K83" s="90">
        <v>4.7877999999999997E-2</v>
      </c>
      <c r="L83" s="90">
        <v>4.7886999999999999E-2</v>
      </c>
      <c r="M83" s="90">
        <v>4.4149000000000001E-2</v>
      </c>
      <c r="N83" s="90">
        <v>2.2644999999999998E-2</v>
      </c>
      <c r="O83" s="90">
        <v>4.9055000000000001E-2</v>
      </c>
      <c r="P83" s="90">
        <v>4.4123000000000002E-2</v>
      </c>
      <c r="Q83" s="90">
        <v>4.4629000000000002E-2</v>
      </c>
      <c r="R83" s="90">
        <v>6.7460000000000006E-2</v>
      </c>
      <c r="S83" s="90">
        <v>4.9112999999999997E-2</v>
      </c>
      <c r="T83" s="90">
        <v>4.6717000000000002E-2</v>
      </c>
      <c r="U83" s="90">
        <v>6.8445000000000006E-2</v>
      </c>
      <c r="V83" s="90">
        <v>4.0829999999999998E-2</v>
      </c>
      <c r="W83" s="90">
        <v>5.6003999999999998E-2</v>
      </c>
      <c r="X83" s="90">
        <v>6.4510000000000001E-3</v>
      </c>
      <c r="Y83" s="90">
        <v>1.7822999999999999E-2</v>
      </c>
      <c r="Z83" s="90">
        <v>1.5604E-2</v>
      </c>
      <c r="AA83" s="90">
        <v>1.0477999999999999E-2</v>
      </c>
      <c r="AB83" s="90">
        <v>5.3179999999999998E-3</v>
      </c>
      <c r="AC83" s="90">
        <v>8.7200000000000005E-4</v>
      </c>
      <c r="AD83" s="90">
        <v>3.9800000000000002E-4</v>
      </c>
      <c r="AE83" s="90">
        <v>5.8057999999999998E-2</v>
      </c>
      <c r="AF83" s="90">
        <v>4.9979999999999998E-3</v>
      </c>
      <c r="AG83" s="90">
        <v>9.2530000000000008E-3</v>
      </c>
      <c r="AH83" s="90">
        <v>1.8346999999999999E-2</v>
      </c>
      <c r="AI83" s="90">
        <v>4.5463999999999997E-2</v>
      </c>
      <c r="AJ83" s="90">
        <v>3.8170000000000003E-2</v>
      </c>
      <c r="AK83" s="90">
        <v>2.2919999999999999E-2</v>
      </c>
      <c r="AL83" s="90">
        <v>7.0301000000000002E-2</v>
      </c>
      <c r="AM83" s="90">
        <v>9.2664999999999997E-2</v>
      </c>
      <c r="AN83" s="90">
        <v>1.1781E-2</v>
      </c>
      <c r="AO83" s="90">
        <v>2.5305999999999999E-2</v>
      </c>
      <c r="AP83" s="90">
        <v>2.5826000000000002E-2</v>
      </c>
      <c r="AQ83" s="90">
        <v>0.22680400000000001</v>
      </c>
      <c r="AR83" s="90">
        <v>1.0054E-2</v>
      </c>
      <c r="AS83" s="91">
        <v>3.8704000000000002E-2</v>
      </c>
      <c r="AT83" s="35"/>
      <c r="AU83" s="80"/>
      <c r="AV83" s="80"/>
    </row>
    <row r="84" spans="1:48" s="79" customFormat="1">
      <c r="A84" s="36" t="s">
        <v>73</v>
      </c>
      <c r="B84" s="37" t="s">
        <v>142</v>
      </c>
      <c r="C84" s="88">
        <v>5.398E-3</v>
      </c>
      <c r="D84" s="88">
        <v>9.0329999999999994E-3</v>
      </c>
      <c r="E84" s="88">
        <v>2.2776000000000001E-2</v>
      </c>
      <c r="F84" s="88">
        <v>9.8449999999999996E-3</v>
      </c>
      <c r="G84" s="88">
        <v>1.1105E-2</v>
      </c>
      <c r="H84" s="88">
        <v>7.2740000000000001E-3</v>
      </c>
      <c r="I84" s="88">
        <v>3.9410000000000001E-3</v>
      </c>
      <c r="J84" s="88">
        <v>6.5290000000000001E-3</v>
      </c>
      <c r="K84" s="88">
        <v>3.4849999999999998E-3</v>
      </c>
      <c r="L84" s="88">
        <v>3.2539999999999999E-3</v>
      </c>
      <c r="M84" s="88">
        <v>1.9989999999999999E-3</v>
      </c>
      <c r="N84" s="88">
        <v>8.7240000000000009E-3</v>
      </c>
      <c r="O84" s="88">
        <v>4.8549999999999999E-3</v>
      </c>
      <c r="P84" s="88">
        <v>6.1919999999999996E-3</v>
      </c>
      <c r="Q84" s="88">
        <v>7.417E-3</v>
      </c>
      <c r="R84" s="88">
        <v>3.6110000000000001E-3</v>
      </c>
      <c r="S84" s="88">
        <v>4.9560000000000003E-3</v>
      </c>
      <c r="T84" s="88">
        <v>1.9840000000000001E-3</v>
      </c>
      <c r="U84" s="88">
        <v>2.545E-2</v>
      </c>
      <c r="V84" s="88">
        <v>1.7357000000000001E-2</v>
      </c>
      <c r="W84" s="88">
        <v>1.1868E-2</v>
      </c>
      <c r="X84" s="88">
        <v>2.2981000000000001E-2</v>
      </c>
      <c r="Y84" s="88">
        <v>2.3642E-2</v>
      </c>
      <c r="Z84" s="88">
        <v>1.1460000000000001E-3</v>
      </c>
      <c r="AA84" s="88">
        <v>1.5671999999999998E-2</v>
      </c>
      <c r="AB84" s="88">
        <v>4.5846999999999999E-2</v>
      </c>
      <c r="AC84" s="88">
        <v>7.0569000000000007E-2</v>
      </c>
      <c r="AD84" s="88">
        <v>4.6990000000000001E-3</v>
      </c>
      <c r="AE84" s="88">
        <v>2.3133999999999998E-2</v>
      </c>
      <c r="AF84" s="88">
        <v>7.7429999999999999E-3</v>
      </c>
      <c r="AG84" s="88">
        <v>1.8322000000000001E-2</v>
      </c>
      <c r="AH84" s="88">
        <v>8.8610000000000008E-3</v>
      </c>
      <c r="AI84" s="88">
        <v>9.5689999999999994E-3</v>
      </c>
      <c r="AJ84" s="88">
        <v>2.5770999999999999E-2</v>
      </c>
      <c r="AK84" s="88">
        <v>5.8430000000000001E-3</v>
      </c>
      <c r="AL84" s="88">
        <v>1.5131E-2</v>
      </c>
      <c r="AM84" s="88">
        <v>1.2416999999999999E-2</v>
      </c>
      <c r="AN84" s="88">
        <v>1.4095999999999999E-2</v>
      </c>
      <c r="AO84" s="88">
        <v>1.1552E-2</v>
      </c>
      <c r="AP84" s="88">
        <v>4.267E-3</v>
      </c>
      <c r="AQ84" s="88">
        <v>0</v>
      </c>
      <c r="AR84" s="88">
        <v>2.8570000000000002E-3</v>
      </c>
      <c r="AS84" s="89">
        <v>1.451E-2</v>
      </c>
      <c r="AT84" s="35"/>
      <c r="AU84" s="80"/>
      <c r="AV84" s="80"/>
    </row>
    <row r="85" spans="1:48" s="79" customFormat="1">
      <c r="A85" s="36" t="s">
        <v>74</v>
      </c>
      <c r="B85" s="37" t="s">
        <v>143</v>
      </c>
      <c r="C85" s="88">
        <v>1.057E-3</v>
      </c>
      <c r="D85" s="88">
        <v>5.9000000000000003E-4</v>
      </c>
      <c r="E85" s="88">
        <v>8.4400000000000002E-4</v>
      </c>
      <c r="F85" s="88">
        <v>1.3119E-2</v>
      </c>
      <c r="G85" s="88">
        <v>1.2160000000000001E-2</v>
      </c>
      <c r="H85" s="88">
        <v>6.8979999999999996E-3</v>
      </c>
      <c r="I85" s="88">
        <v>1.3625999999999999E-2</v>
      </c>
      <c r="J85" s="88">
        <v>2.9120000000000001E-3</v>
      </c>
      <c r="K85" s="88">
        <v>2.4599999999999999E-3</v>
      </c>
      <c r="L85" s="88">
        <v>1.116E-3</v>
      </c>
      <c r="M85" s="88">
        <v>1.024E-3</v>
      </c>
      <c r="N85" s="88">
        <v>7.4200000000000004E-4</v>
      </c>
      <c r="O85" s="88">
        <v>1.7080000000000001E-3</v>
      </c>
      <c r="P85" s="88">
        <v>2.5469999999999998E-3</v>
      </c>
      <c r="Q85" s="88">
        <v>3.967E-3</v>
      </c>
      <c r="R85" s="88">
        <v>6.4199999999999999E-4</v>
      </c>
      <c r="S85" s="88">
        <v>1.8990000000000001E-3</v>
      </c>
      <c r="T85" s="88">
        <v>2.61E-4</v>
      </c>
      <c r="U85" s="88">
        <v>2.8479999999999998E-3</v>
      </c>
      <c r="V85" s="88">
        <v>1.621E-3</v>
      </c>
      <c r="W85" s="88">
        <v>4.8679999999999999E-3</v>
      </c>
      <c r="X85" s="88">
        <v>1.075E-3</v>
      </c>
      <c r="Y85" s="88">
        <v>1.382E-3</v>
      </c>
      <c r="Z85" s="88">
        <v>3.7420000000000001E-3</v>
      </c>
      <c r="AA85" s="88">
        <v>2.3688000000000001E-2</v>
      </c>
      <c r="AB85" s="88">
        <v>1.5247E-2</v>
      </c>
      <c r="AC85" s="88">
        <v>1.2525E-2</v>
      </c>
      <c r="AD85" s="88">
        <v>2.2661000000000001E-2</v>
      </c>
      <c r="AE85" s="88">
        <v>1.4836999999999999E-2</v>
      </c>
      <c r="AF85" s="88">
        <v>1.3632999999999999E-2</v>
      </c>
      <c r="AG85" s="88">
        <v>8.7000000000000001E-4</v>
      </c>
      <c r="AH85" s="88">
        <v>8.3719999999999992E-3</v>
      </c>
      <c r="AI85" s="88">
        <v>1.4525E-2</v>
      </c>
      <c r="AJ85" s="88">
        <v>1.8350000000000002E-2</v>
      </c>
      <c r="AK85" s="88">
        <v>1.7167999999999999E-2</v>
      </c>
      <c r="AL85" s="88">
        <v>3.1067000000000001E-2</v>
      </c>
      <c r="AM85" s="88">
        <v>2.5932E-2</v>
      </c>
      <c r="AN85" s="88">
        <v>4.6564000000000001E-2</v>
      </c>
      <c r="AO85" s="88">
        <v>3.7999999999999999E-2</v>
      </c>
      <c r="AP85" s="88">
        <v>5.3824999999999998E-2</v>
      </c>
      <c r="AQ85" s="88">
        <v>0</v>
      </c>
      <c r="AR85" s="88">
        <v>3.1501000000000001E-2</v>
      </c>
      <c r="AS85" s="89">
        <v>9.7809999999999998E-3</v>
      </c>
      <c r="AT85" s="35"/>
      <c r="AU85" s="80"/>
      <c r="AV85" s="80"/>
    </row>
    <row r="86" spans="1:48" s="79" customFormat="1">
      <c r="A86" s="36" t="s">
        <v>75</v>
      </c>
      <c r="B86" s="37" t="s">
        <v>208</v>
      </c>
      <c r="C86" s="88">
        <v>2.1999999999999999E-5</v>
      </c>
      <c r="D86" s="88">
        <v>5.0699999999999996E-4</v>
      </c>
      <c r="E86" s="88">
        <v>6.11E-4</v>
      </c>
      <c r="F86" s="88">
        <v>8.03E-4</v>
      </c>
      <c r="G86" s="88">
        <v>4.4799999999999999E-4</v>
      </c>
      <c r="H86" s="88">
        <v>2.9849999999999998E-3</v>
      </c>
      <c r="I86" s="88">
        <v>5.3499999999999999E-4</v>
      </c>
      <c r="J86" s="88">
        <v>3.2850000000000002E-3</v>
      </c>
      <c r="K86" s="88">
        <v>1.5262E-2</v>
      </c>
      <c r="L86" s="88">
        <v>6.78E-4</v>
      </c>
      <c r="M86" s="88">
        <v>2.24E-4</v>
      </c>
      <c r="N86" s="88">
        <v>4.64E-4</v>
      </c>
      <c r="O86" s="88">
        <v>9.5E-4</v>
      </c>
      <c r="P86" s="88">
        <v>5.6509999999999998E-3</v>
      </c>
      <c r="Q86" s="88">
        <v>2.222E-3</v>
      </c>
      <c r="R86" s="88">
        <v>2.3340000000000001E-3</v>
      </c>
      <c r="S86" s="88">
        <v>1.4989999999999999E-3</v>
      </c>
      <c r="T86" s="88">
        <v>2.41E-4</v>
      </c>
      <c r="U86" s="88">
        <v>1.841E-3</v>
      </c>
      <c r="V86" s="88">
        <v>1.2830000000000001E-3</v>
      </c>
      <c r="W86" s="88">
        <v>1.1869999999999999E-3</v>
      </c>
      <c r="X86" s="88">
        <v>2.6879999999999999E-3</v>
      </c>
      <c r="Y86" s="88">
        <v>1.8500000000000001E-3</v>
      </c>
      <c r="Z86" s="88">
        <v>1.4080000000000001E-2</v>
      </c>
      <c r="AA86" s="88">
        <v>3.7829999999999999E-3</v>
      </c>
      <c r="AB86" s="88">
        <v>1.1547999999999999E-2</v>
      </c>
      <c r="AC86" s="88">
        <v>5.1999999999999997E-5</v>
      </c>
      <c r="AD86" s="88">
        <v>1.1E-5</v>
      </c>
      <c r="AE86" s="88">
        <v>4.2700000000000002E-4</v>
      </c>
      <c r="AF86" s="88">
        <v>2.3080000000000002E-3</v>
      </c>
      <c r="AG86" s="88">
        <v>6.2249999999999996E-3</v>
      </c>
      <c r="AH86" s="88">
        <v>4.5820000000000001E-3</v>
      </c>
      <c r="AI86" s="88">
        <v>1.2669999999999999E-3</v>
      </c>
      <c r="AJ86" s="88">
        <v>4.7289999999999997E-3</v>
      </c>
      <c r="AK86" s="88">
        <v>1.093E-3</v>
      </c>
      <c r="AL86" s="88">
        <v>5.2999999999999998E-4</v>
      </c>
      <c r="AM86" s="88">
        <v>1.7459999999999999E-3</v>
      </c>
      <c r="AN86" s="88">
        <v>1.2799999999999999E-4</v>
      </c>
      <c r="AO86" s="88">
        <v>7.5000000000000002E-4</v>
      </c>
      <c r="AP86" s="88">
        <v>2.4039999999999999E-3</v>
      </c>
      <c r="AQ86" s="88">
        <v>0</v>
      </c>
      <c r="AR86" s="88">
        <v>1.5382E-2</v>
      </c>
      <c r="AS86" s="89">
        <v>2.7109999999999999E-3</v>
      </c>
      <c r="AT86" s="35"/>
      <c r="AU86" s="80"/>
      <c r="AV86" s="80"/>
    </row>
    <row r="87" spans="1:48" s="79" customFormat="1">
      <c r="A87" s="36" t="s">
        <v>76</v>
      </c>
      <c r="B87" s="37" t="s">
        <v>209</v>
      </c>
      <c r="C87" s="88">
        <v>8.0977999999999994E-2</v>
      </c>
      <c r="D87" s="88">
        <v>7.2960999999999998E-2</v>
      </c>
      <c r="E87" s="88">
        <v>6.5321000000000004E-2</v>
      </c>
      <c r="F87" s="88">
        <v>0.161552</v>
      </c>
      <c r="G87" s="88">
        <v>3.2357999999999998E-2</v>
      </c>
      <c r="H87" s="88">
        <v>4.6285E-2</v>
      </c>
      <c r="I87" s="88">
        <v>3.8206999999999998E-2</v>
      </c>
      <c r="J87" s="88">
        <v>2.4455000000000001E-2</v>
      </c>
      <c r="K87" s="88">
        <v>4.8163999999999998E-2</v>
      </c>
      <c r="L87" s="88">
        <v>4.7570000000000001E-2</v>
      </c>
      <c r="M87" s="88">
        <v>5.1322E-2</v>
      </c>
      <c r="N87" s="88">
        <v>3.6194999999999998E-2</v>
      </c>
      <c r="O87" s="88">
        <v>2.6186999999999998E-2</v>
      </c>
      <c r="P87" s="88">
        <v>7.1681999999999996E-2</v>
      </c>
      <c r="Q87" s="88">
        <v>2.5375999999999999E-2</v>
      </c>
      <c r="R87" s="88">
        <v>1.6337000000000001E-2</v>
      </c>
      <c r="S87" s="88">
        <v>2.0808E-2</v>
      </c>
      <c r="T87" s="88">
        <v>1.7462999999999999E-2</v>
      </c>
      <c r="U87" s="88">
        <v>8.3031999999999995E-2</v>
      </c>
      <c r="V87" s="88">
        <v>6.1226999999999997E-2</v>
      </c>
      <c r="W87" s="88">
        <v>5.3795999999999997E-2</v>
      </c>
      <c r="X87" s="88">
        <v>2.1502E-2</v>
      </c>
      <c r="Y87" s="88">
        <v>2.2793999999999998E-2</v>
      </c>
      <c r="Z87" s="88">
        <v>6.8404999999999994E-2</v>
      </c>
      <c r="AA87" s="88">
        <v>6.6136E-2</v>
      </c>
      <c r="AB87" s="88">
        <v>2.9162E-2</v>
      </c>
      <c r="AC87" s="88">
        <v>2.0370000000000002E-3</v>
      </c>
      <c r="AD87" s="88">
        <v>7.7099999999999998E-3</v>
      </c>
      <c r="AE87" s="88">
        <v>9.5239000000000004E-2</v>
      </c>
      <c r="AF87" s="88">
        <v>2.4913000000000001E-2</v>
      </c>
      <c r="AG87" s="88">
        <v>3.2989999999999998E-2</v>
      </c>
      <c r="AH87" s="88">
        <v>2.4834999999999999E-2</v>
      </c>
      <c r="AI87" s="88">
        <v>1.7420000000000001E-2</v>
      </c>
      <c r="AJ87" s="88">
        <v>4.1348999999999997E-2</v>
      </c>
      <c r="AK87" s="88">
        <v>1.7488E-2</v>
      </c>
      <c r="AL87" s="88">
        <v>5.8066E-2</v>
      </c>
      <c r="AM87" s="88">
        <v>1.8536E-2</v>
      </c>
      <c r="AN87" s="88">
        <v>2.715E-3</v>
      </c>
      <c r="AO87" s="88">
        <v>1.9123999999999999E-2</v>
      </c>
      <c r="AP87" s="88">
        <v>5.1771999999999999E-2</v>
      </c>
      <c r="AQ87" s="88">
        <v>5.0751999999999999E-2</v>
      </c>
      <c r="AR87" s="88">
        <v>8.7844000000000005E-2</v>
      </c>
      <c r="AS87" s="89">
        <v>4.1411999999999997E-2</v>
      </c>
      <c r="AT87" s="35"/>
      <c r="AU87" s="80"/>
      <c r="AV87" s="80"/>
    </row>
    <row r="88" spans="1:48" s="79" customFormat="1">
      <c r="A88" s="39" t="s">
        <v>77</v>
      </c>
      <c r="B88" s="40" t="s">
        <v>146</v>
      </c>
      <c r="C88" s="90">
        <v>3.2499999999999999E-3</v>
      </c>
      <c r="D88" s="90">
        <v>1.6570000000000001E-3</v>
      </c>
      <c r="E88" s="90">
        <v>2.8730000000000001E-3</v>
      </c>
      <c r="F88" s="90">
        <v>1.256E-3</v>
      </c>
      <c r="G88" s="90">
        <v>1.2452E-2</v>
      </c>
      <c r="H88" s="90">
        <v>2.846E-3</v>
      </c>
      <c r="I88" s="90">
        <v>2.392E-3</v>
      </c>
      <c r="J88" s="90">
        <v>2.2360999999999999E-2</v>
      </c>
      <c r="K88" s="90">
        <v>6.7019999999999996E-3</v>
      </c>
      <c r="L88" s="90">
        <v>1.699E-3</v>
      </c>
      <c r="M88" s="90">
        <v>1.8439999999999999E-3</v>
      </c>
      <c r="N88" s="90">
        <v>2.784E-3</v>
      </c>
      <c r="O88" s="90">
        <v>3.545E-3</v>
      </c>
      <c r="P88" s="90">
        <v>4.1700000000000001E-3</v>
      </c>
      <c r="Q88" s="90">
        <v>7.6189999999999999E-3</v>
      </c>
      <c r="R88" s="90">
        <v>1.6639999999999999E-3</v>
      </c>
      <c r="S88" s="90">
        <v>1.4725E-2</v>
      </c>
      <c r="T88" s="90">
        <v>1.4940000000000001E-3</v>
      </c>
      <c r="U88" s="90">
        <v>8.8880000000000001E-3</v>
      </c>
      <c r="V88" s="90">
        <v>9.2969999999999997E-3</v>
      </c>
      <c r="W88" s="90">
        <v>8.9510000000000006E-3</v>
      </c>
      <c r="X88" s="90">
        <v>4.1930000000000002E-2</v>
      </c>
      <c r="Y88" s="90">
        <v>3.9369000000000001E-2</v>
      </c>
      <c r="Z88" s="90">
        <v>1.0279E-2</v>
      </c>
      <c r="AA88" s="90">
        <v>4.0480000000000002E-2</v>
      </c>
      <c r="AB88" s="90">
        <v>5.7736999999999997E-2</v>
      </c>
      <c r="AC88" s="90">
        <v>1.0189999999999999E-3</v>
      </c>
      <c r="AD88" s="90">
        <v>9.859999999999999E-4</v>
      </c>
      <c r="AE88" s="90">
        <v>3.6240000000000001E-3</v>
      </c>
      <c r="AF88" s="90">
        <v>0.22726199999999999</v>
      </c>
      <c r="AG88" s="90">
        <v>2.8237000000000002E-2</v>
      </c>
      <c r="AH88" s="90">
        <v>2.8884E-2</v>
      </c>
      <c r="AI88" s="90">
        <v>1.3141999999999999E-2</v>
      </c>
      <c r="AJ88" s="90">
        <v>6.9631999999999999E-2</v>
      </c>
      <c r="AK88" s="90">
        <v>2.4854000000000001E-2</v>
      </c>
      <c r="AL88" s="90">
        <v>1.0392E-2</v>
      </c>
      <c r="AM88" s="90">
        <v>1.3563E-2</v>
      </c>
      <c r="AN88" s="90">
        <v>1.266E-3</v>
      </c>
      <c r="AO88" s="90">
        <v>1.1178E-2</v>
      </c>
      <c r="AP88" s="90">
        <v>1.2513E-2</v>
      </c>
      <c r="AQ88" s="90">
        <v>0</v>
      </c>
      <c r="AR88" s="90">
        <v>7.5524999999999995E-2</v>
      </c>
      <c r="AS88" s="91">
        <v>1.7635999999999999E-2</v>
      </c>
      <c r="AT88" s="35"/>
      <c r="AU88" s="80"/>
      <c r="AV88" s="80"/>
    </row>
    <row r="89" spans="1:48" s="79" customFormat="1">
      <c r="A89" s="36" t="s">
        <v>78</v>
      </c>
      <c r="B89" s="37" t="s">
        <v>147</v>
      </c>
      <c r="C89" s="88">
        <v>0</v>
      </c>
      <c r="D89" s="88">
        <v>0</v>
      </c>
      <c r="E89" s="88">
        <v>0</v>
      </c>
      <c r="F89" s="88">
        <v>0</v>
      </c>
      <c r="G89" s="88">
        <v>0</v>
      </c>
      <c r="H89" s="88">
        <v>0</v>
      </c>
      <c r="I89" s="88">
        <v>0</v>
      </c>
      <c r="J89" s="88">
        <v>0</v>
      </c>
      <c r="K89" s="88">
        <v>0</v>
      </c>
      <c r="L89" s="88">
        <v>0</v>
      </c>
      <c r="M89" s="88">
        <v>0</v>
      </c>
      <c r="N89" s="88">
        <v>0</v>
      </c>
      <c r="O89" s="88">
        <v>0</v>
      </c>
      <c r="P89" s="88">
        <v>0</v>
      </c>
      <c r="Q89" s="88">
        <v>0</v>
      </c>
      <c r="R89" s="88">
        <v>0</v>
      </c>
      <c r="S89" s="88">
        <v>0</v>
      </c>
      <c r="T89" s="88">
        <v>0</v>
      </c>
      <c r="U89" s="88">
        <v>0</v>
      </c>
      <c r="V89" s="88">
        <v>0</v>
      </c>
      <c r="W89" s="88">
        <v>0</v>
      </c>
      <c r="X89" s="88">
        <v>0</v>
      </c>
      <c r="Y89" s="88">
        <v>0</v>
      </c>
      <c r="Z89" s="88">
        <v>0</v>
      </c>
      <c r="AA89" s="88">
        <v>0</v>
      </c>
      <c r="AB89" s="88">
        <v>0</v>
      </c>
      <c r="AC89" s="88">
        <v>0</v>
      </c>
      <c r="AD89" s="88">
        <v>0</v>
      </c>
      <c r="AE89" s="88">
        <v>0</v>
      </c>
      <c r="AF89" s="88">
        <v>0</v>
      </c>
      <c r="AG89" s="88">
        <v>0</v>
      </c>
      <c r="AH89" s="88">
        <v>0</v>
      </c>
      <c r="AI89" s="88">
        <v>0</v>
      </c>
      <c r="AJ89" s="88">
        <v>0</v>
      </c>
      <c r="AK89" s="88">
        <v>0</v>
      </c>
      <c r="AL89" s="88">
        <v>0</v>
      </c>
      <c r="AM89" s="88">
        <v>0</v>
      </c>
      <c r="AN89" s="88">
        <v>0</v>
      </c>
      <c r="AO89" s="88">
        <v>0</v>
      </c>
      <c r="AP89" s="88">
        <v>0</v>
      </c>
      <c r="AQ89" s="88">
        <v>0</v>
      </c>
      <c r="AR89" s="88">
        <v>0.24660099999999999</v>
      </c>
      <c r="AS89" s="89">
        <v>1.273E-3</v>
      </c>
      <c r="AT89" s="35"/>
      <c r="AU89" s="80"/>
      <c r="AV89" s="80"/>
    </row>
    <row r="90" spans="1:48" s="79" customFormat="1">
      <c r="A90" s="36" t="s">
        <v>79</v>
      </c>
      <c r="B90" s="37" t="s">
        <v>148</v>
      </c>
      <c r="C90" s="88">
        <v>1.4E-5</v>
      </c>
      <c r="D90" s="88">
        <v>1.5699999999999999E-4</v>
      </c>
      <c r="E90" s="88">
        <v>1.5E-5</v>
      </c>
      <c r="F90" s="88">
        <v>0</v>
      </c>
      <c r="G90" s="88">
        <v>4.9600000000000002E-4</v>
      </c>
      <c r="H90" s="88">
        <v>6.9999999999999999E-6</v>
      </c>
      <c r="I90" s="88">
        <v>5.3000000000000001E-5</v>
      </c>
      <c r="J90" s="88">
        <v>3.2699999999999998E-4</v>
      </c>
      <c r="K90" s="88">
        <v>7.2000000000000002E-5</v>
      </c>
      <c r="L90" s="88">
        <v>7.7000000000000001E-5</v>
      </c>
      <c r="M90" s="88">
        <v>2.3900000000000001E-4</v>
      </c>
      <c r="N90" s="88">
        <v>0</v>
      </c>
      <c r="O90" s="88">
        <v>1.46E-4</v>
      </c>
      <c r="P90" s="88">
        <v>6.4400000000000004E-4</v>
      </c>
      <c r="Q90" s="88">
        <v>6.8099999999999996E-4</v>
      </c>
      <c r="R90" s="88">
        <v>1.0399999999999999E-4</v>
      </c>
      <c r="S90" s="88">
        <v>9.4600000000000001E-4</v>
      </c>
      <c r="T90" s="88">
        <v>9.2E-5</v>
      </c>
      <c r="U90" s="88">
        <v>9.3999999999999994E-5</v>
      </c>
      <c r="V90" s="88">
        <v>1.2899999999999999E-4</v>
      </c>
      <c r="W90" s="88">
        <v>1.63E-4</v>
      </c>
      <c r="X90" s="88">
        <v>1.34E-4</v>
      </c>
      <c r="Y90" s="88">
        <v>1E-4</v>
      </c>
      <c r="Z90" s="88">
        <v>1.5200000000000001E-4</v>
      </c>
      <c r="AA90" s="88">
        <v>2.34E-4</v>
      </c>
      <c r="AB90" s="88">
        <v>2.23E-4</v>
      </c>
      <c r="AC90" s="88">
        <v>9.9999999999999995E-7</v>
      </c>
      <c r="AD90" s="88">
        <v>1.073E-3</v>
      </c>
      <c r="AE90" s="88">
        <v>2.61E-4</v>
      </c>
      <c r="AF90" s="88">
        <v>5.2820000000000002E-3</v>
      </c>
      <c r="AG90" s="88">
        <v>3.8000000000000002E-5</v>
      </c>
      <c r="AH90" s="88">
        <v>9.9999999999999995E-7</v>
      </c>
      <c r="AI90" s="88">
        <v>8.5000000000000006E-5</v>
      </c>
      <c r="AJ90" s="88">
        <v>0</v>
      </c>
      <c r="AK90" s="88">
        <v>3.7599999999999998E-4</v>
      </c>
      <c r="AL90" s="88">
        <v>9.2999999999999997E-5</v>
      </c>
      <c r="AM90" s="88">
        <v>3.5E-4</v>
      </c>
      <c r="AN90" s="88">
        <v>6.0999999999999999E-5</v>
      </c>
      <c r="AO90" s="88">
        <v>7.6000000000000004E-5</v>
      </c>
      <c r="AP90" s="88">
        <v>4.0099999999999999E-4</v>
      </c>
      <c r="AQ90" s="88">
        <v>0</v>
      </c>
      <c r="AR90" s="88">
        <v>1.6000000000000001E-4</v>
      </c>
      <c r="AS90" s="89">
        <v>3.2200000000000002E-4</v>
      </c>
      <c r="AT90" s="35"/>
      <c r="AU90" s="80"/>
      <c r="AV90" s="80"/>
    </row>
    <row r="91" spans="1:48" s="79" customFormat="1">
      <c r="A91" s="36" t="s">
        <v>80</v>
      </c>
      <c r="B91" s="37" t="s">
        <v>149</v>
      </c>
      <c r="C91" s="88">
        <v>1.84E-4</v>
      </c>
      <c r="D91" s="88">
        <v>0</v>
      </c>
      <c r="E91" s="88">
        <v>0</v>
      </c>
      <c r="F91" s="88">
        <v>0</v>
      </c>
      <c r="G91" s="88">
        <v>0</v>
      </c>
      <c r="H91" s="88">
        <v>0</v>
      </c>
      <c r="I91" s="88">
        <v>0</v>
      </c>
      <c r="J91" s="88">
        <v>3.6000000000000001E-5</v>
      </c>
      <c r="K91" s="88">
        <v>0</v>
      </c>
      <c r="L91" s="88">
        <v>0</v>
      </c>
      <c r="M91" s="88">
        <v>0</v>
      </c>
      <c r="N91" s="88">
        <v>0</v>
      </c>
      <c r="O91" s="88">
        <v>0</v>
      </c>
      <c r="P91" s="88">
        <v>0</v>
      </c>
      <c r="Q91" s="88">
        <v>0</v>
      </c>
      <c r="R91" s="88">
        <v>0</v>
      </c>
      <c r="S91" s="88">
        <v>0</v>
      </c>
      <c r="T91" s="88">
        <v>0</v>
      </c>
      <c r="U91" s="88">
        <v>5.0000000000000004E-6</v>
      </c>
      <c r="V91" s="88">
        <v>1.9999999999999999E-6</v>
      </c>
      <c r="W91" s="88">
        <v>9.9999999999999995E-7</v>
      </c>
      <c r="X91" s="88">
        <v>1.34E-4</v>
      </c>
      <c r="Y91" s="88">
        <v>2.9E-4</v>
      </c>
      <c r="Z91" s="88">
        <v>0</v>
      </c>
      <c r="AA91" s="88">
        <v>2.9E-5</v>
      </c>
      <c r="AB91" s="88">
        <v>1.63E-4</v>
      </c>
      <c r="AC91" s="88">
        <v>1.9999999999999999E-6</v>
      </c>
      <c r="AD91" s="88">
        <v>1.5999999999999999E-5</v>
      </c>
      <c r="AE91" s="88">
        <v>1.26E-4</v>
      </c>
      <c r="AF91" s="88">
        <v>1.225E-3</v>
      </c>
      <c r="AG91" s="88">
        <v>2.0000000000000002E-5</v>
      </c>
      <c r="AH91" s="88">
        <v>3.6999999999999998E-5</v>
      </c>
      <c r="AI91" s="88">
        <v>1.3354E-2</v>
      </c>
      <c r="AJ91" s="88">
        <v>1.1E-5</v>
      </c>
      <c r="AK91" s="88">
        <v>3.4999999999999997E-5</v>
      </c>
      <c r="AL91" s="88">
        <v>0</v>
      </c>
      <c r="AM91" s="88">
        <v>8.2000000000000001E-5</v>
      </c>
      <c r="AN91" s="88">
        <v>0</v>
      </c>
      <c r="AO91" s="88">
        <v>3.4E-5</v>
      </c>
      <c r="AP91" s="88">
        <v>6.9999999999999994E-5</v>
      </c>
      <c r="AQ91" s="88">
        <v>0</v>
      </c>
      <c r="AR91" s="88">
        <v>2.4390000000000002E-3</v>
      </c>
      <c r="AS91" s="89">
        <v>1.029E-3</v>
      </c>
      <c r="AT91" s="35"/>
      <c r="AU91" s="80"/>
      <c r="AV91" s="80"/>
    </row>
    <row r="92" spans="1:48" s="79" customFormat="1">
      <c r="A92" s="36" t="s">
        <v>81</v>
      </c>
      <c r="B92" s="37" t="s">
        <v>150</v>
      </c>
      <c r="C92" s="88">
        <v>5.3000000000000001E-5</v>
      </c>
      <c r="D92" s="88">
        <v>6.9999999999999994E-5</v>
      </c>
      <c r="E92" s="88">
        <v>2.1259999999999999E-3</v>
      </c>
      <c r="F92" s="88">
        <v>7.6199999999999998E-4</v>
      </c>
      <c r="G92" s="88">
        <v>2.7200000000000002E-3</v>
      </c>
      <c r="H92" s="88">
        <v>2.33E-4</v>
      </c>
      <c r="I92" s="88">
        <v>5.2800000000000004E-4</v>
      </c>
      <c r="J92" s="88">
        <v>2.091E-3</v>
      </c>
      <c r="K92" s="88">
        <v>2.9500000000000001E-4</v>
      </c>
      <c r="L92" s="88">
        <v>3.48E-4</v>
      </c>
      <c r="M92" s="88">
        <v>3.1E-4</v>
      </c>
      <c r="N92" s="88">
        <v>3.7100000000000002E-4</v>
      </c>
      <c r="O92" s="88">
        <v>4.6700000000000002E-4</v>
      </c>
      <c r="P92" s="88">
        <v>2.0630000000000002E-3</v>
      </c>
      <c r="Q92" s="88">
        <v>4.6810000000000003E-3</v>
      </c>
      <c r="R92" s="88">
        <v>4.8999999999999998E-4</v>
      </c>
      <c r="S92" s="88">
        <v>6.4099999999999997E-4</v>
      </c>
      <c r="T92" s="88">
        <v>6.0000000000000002E-5</v>
      </c>
      <c r="U92" s="88">
        <v>9.3300000000000002E-4</v>
      </c>
      <c r="V92" s="88">
        <v>1.041E-3</v>
      </c>
      <c r="W92" s="88">
        <v>1.1150000000000001E-3</v>
      </c>
      <c r="X92" s="88">
        <v>1.1154000000000001E-2</v>
      </c>
      <c r="Y92" s="88">
        <v>9.129E-3</v>
      </c>
      <c r="Z92" s="88">
        <v>2.0470000000000002E-3</v>
      </c>
      <c r="AA92" s="88">
        <v>6.9999999999999999E-4</v>
      </c>
      <c r="AB92" s="88">
        <v>2.9580000000000001E-3</v>
      </c>
      <c r="AC92" s="88">
        <v>9.5000000000000005E-5</v>
      </c>
      <c r="AD92" s="88">
        <v>1.5799999999999999E-4</v>
      </c>
      <c r="AE92" s="88">
        <v>3.8999999999999999E-4</v>
      </c>
      <c r="AF92" s="88">
        <v>1.083E-3</v>
      </c>
      <c r="AG92" s="88">
        <v>9.9999999999999995E-7</v>
      </c>
      <c r="AH92" s="88">
        <v>1.8370000000000001E-3</v>
      </c>
      <c r="AI92" s="88">
        <v>8.3799999999999999E-4</v>
      </c>
      <c r="AJ92" s="88">
        <v>0</v>
      </c>
      <c r="AK92" s="88">
        <v>1.763E-3</v>
      </c>
      <c r="AL92" s="88">
        <v>6.0800000000000003E-4</v>
      </c>
      <c r="AM92" s="88">
        <v>1.2600000000000001E-3</v>
      </c>
      <c r="AN92" s="88">
        <v>8.8999999999999995E-5</v>
      </c>
      <c r="AO92" s="88">
        <v>2.715E-3</v>
      </c>
      <c r="AP92" s="88">
        <v>2.2070000000000002E-3</v>
      </c>
      <c r="AQ92" s="88">
        <v>0</v>
      </c>
      <c r="AR92" s="88">
        <v>4.8180000000000002E-3</v>
      </c>
      <c r="AS92" s="89">
        <v>1.0629999999999999E-3</v>
      </c>
      <c r="AT92" s="35"/>
      <c r="AU92" s="80"/>
      <c r="AV92" s="80"/>
    </row>
    <row r="93" spans="1:48" s="79" customFormat="1">
      <c r="A93" s="39" t="s">
        <v>82</v>
      </c>
      <c r="B93" s="40" t="s">
        <v>151</v>
      </c>
      <c r="C93" s="90">
        <v>1.9876999999999999E-2</v>
      </c>
      <c r="D93" s="90">
        <v>2.1250000000000002E-2</v>
      </c>
      <c r="E93" s="90">
        <v>2.6459999999999999E-3</v>
      </c>
      <c r="F93" s="90">
        <v>2.1873E-2</v>
      </c>
      <c r="G93" s="90">
        <v>3.7268000000000003E-2</v>
      </c>
      <c r="H93" s="90">
        <v>3.5972999999999998E-2</v>
      </c>
      <c r="I93" s="90">
        <v>1.8348E-2</v>
      </c>
      <c r="J93" s="90">
        <v>5.5173E-2</v>
      </c>
      <c r="K93" s="90">
        <v>3.8327E-2</v>
      </c>
      <c r="L93" s="90">
        <v>1.7666000000000001E-2</v>
      </c>
      <c r="M93" s="90">
        <v>2.2886E-2</v>
      </c>
      <c r="N93" s="90">
        <v>1.0208999999999999E-2</v>
      </c>
      <c r="O93" s="90">
        <v>1.5301E-2</v>
      </c>
      <c r="P93" s="90">
        <v>4.4163000000000001E-2</v>
      </c>
      <c r="Q93" s="90">
        <v>1.7260999999999999E-2</v>
      </c>
      <c r="R93" s="90">
        <v>4.6950000000000004E-3</v>
      </c>
      <c r="S93" s="90">
        <v>6.9439000000000001E-2</v>
      </c>
      <c r="T93" s="90">
        <v>8.9759999999999996E-3</v>
      </c>
      <c r="U93" s="90">
        <v>2.5170999999999999E-2</v>
      </c>
      <c r="V93" s="90">
        <v>0.157722</v>
      </c>
      <c r="W93" s="90">
        <v>7.9255999999999993E-2</v>
      </c>
      <c r="X93" s="90">
        <v>0.13936299999999999</v>
      </c>
      <c r="Y93" s="90">
        <v>0.13419200000000001</v>
      </c>
      <c r="Z93" s="90">
        <v>7.0923E-2</v>
      </c>
      <c r="AA93" s="90">
        <v>9.6059000000000005E-2</v>
      </c>
      <c r="AB93" s="90">
        <v>0.115452</v>
      </c>
      <c r="AC93" s="90">
        <v>9.672E-3</v>
      </c>
      <c r="AD93" s="90">
        <v>0.155723</v>
      </c>
      <c r="AE93" s="90">
        <v>0.19916</v>
      </c>
      <c r="AF93" s="90">
        <v>0.132741</v>
      </c>
      <c r="AG93" s="90">
        <v>8.7093000000000004E-2</v>
      </c>
      <c r="AH93" s="90">
        <v>6.5059000000000006E-2</v>
      </c>
      <c r="AI93" s="90">
        <v>4.8136999999999999E-2</v>
      </c>
      <c r="AJ93" s="90">
        <v>7.7494999999999994E-2</v>
      </c>
      <c r="AK93" s="90">
        <v>0.129911</v>
      </c>
      <c r="AL93" s="90">
        <v>5.2232000000000001E-2</v>
      </c>
      <c r="AM93" s="90">
        <v>3.0676999999999999E-2</v>
      </c>
      <c r="AN93" s="90">
        <v>5.7768E-2</v>
      </c>
      <c r="AO93" s="90">
        <v>5.1352000000000002E-2</v>
      </c>
      <c r="AP93" s="90">
        <v>3.4958000000000003E-2</v>
      </c>
      <c r="AQ93" s="90">
        <v>0</v>
      </c>
      <c r="AR93" s="90">
        <v>3.9928999999999999E-2</v>
      </c>
      <c r="AS93" s="91">
        <v>6.7678000000000002E-2</v>
      </c>
      <c r="AT93" s="35"/>
      <c r="AU93" s="80"/>
      <c r="AV93" s="80"/>
    </row>
    <row r="94" spans="1:48" s="79" customFormat="1">
      <c r="A94" s="36" t="s">
        <v>83</v>
      </c>
      <c r="B94" s="37" t="s">
        <v>210</v>
      </c>
      <c r="C94" s="88">
        <v>0</v>
      </c>
      <c r="D94" s="88">
        <v>0</v>
      </c>
      <c r="E94" s="88">
        <v>0</v>
      </c>
      <c r="F94" s="88">
        <v>0</v>
      </c>
      <c r="G94" s="88">
        <v>0</v>
      </c>
      <c r="H94" s="88">
        <v>0</v>
      </c>
      <c r="I94" s="88">
        <v>0</v>
      </c>
      <c r="J94" s="88">
        <v>0</v>
      </c>
      <c r="K94" s="88">
        <v>0</v>
      </c>
      <c r="L94" s="88">
        <v>0</v>
      </c>
      <c r="M94" s="88">
        <v>0</v>
      </c>
      <c r="N94" s="88">
        <v>0</v>
      </c>
      <c r="O94" s="88">
        <v>0</v>
      </c>
      <c r="P94" s="88">
        <v>0</v>
      </c>
      <c r="Q94" s="88">
        <v>0</v>
      </c>
      <c r="R94" s="88">
        <v>0</v>
      </c>
      <c r="S94" s="88">
        <v>0</v>
      </c>
      <c r="T94" s="88">
        <v>0</v>
      </c>
      <c r="U94" s="88">
        <v>0</v>
      </c>
      <c r="V94" s="88">
        <v>0</v>
      </c>
      <c r="W94" s="88">
        <v>0</v>
      </c>
      <c r="X94" s="88">
        <v>0</v>
      </c>
      <c r="Y94" s="88">
        <v>0</v>
      </c>
      <c r="Z94" s="88">
        <v>0</v>
      </c>
      <c r="AA94" s="88">
        <v>0</v>
      </c>
      <c r="AB94" s="88">
        <v>0</v>
      </c>
      <c r="AC94" s="88">
        <v>0</v>
      </c>
      <c r="AD94" s="88">
        <v>0</v>
      </c>
      <c r="AE94" s="88">
        <v>0</v>
      </c>
      <c r="AF94" s="88">
        <v>0</v>
      </c>
      <c r="AG94" s="88">
        <v>0</v>
      </c>
      <c r="AH94" s="88">
        <v>0</v>
      </c>
      <c r="AI94" s="88">
        <v>0</v>
      </c>
      <c r="AJ94" s="88">
        <v>0</v>
      </c>
      <c r="AK94" s="88">
        <v>0</v>
      </c>
      <c r="AL94" s="88">
        <v>0</v>
      </c>
      <c r="AM94" s="88">
        <v>0</v>
      </c>
      <c r="AN94" s="88">
        <v>0</v>
      </c>
      <c r="AO94" s="88">
        <v>0</v>
      </c>
      <c r="AP94" s="88">
        <v>0</v>
      </c>
      <c r="AQ94" s="88">
        <v>0</v>
      </c>
      <c r="AR94" s="88">
        <v>0</v>
      </c>
      <c r="AS94" s="89">
        <v>0</v>
      </c>
      <c r="AT94" s="35"/>
      <c r="AU94" s="80"/>
      <c r="AV94" s="80"/>
    </row>
    <row r="95" spans="1:48" s="79" customFormat="1">
      <c r="A95" s="36" t="s">
        <v>84</v>
      </c>
      <c r="B95" s="37" t="s">
        <v>211</v>
      </c>
      <c r="C95" s="88">
        <v>0</v>
      </c>
      <c r="D95" s="88">
        <v>0</v>
      </c>
      <c r="E95" s="88">
        <v>0</v>
      </c>
      <c r="F95" s="88">
        <v>0</v>
      </c>
      <c r="G95" s="88">
        <v>0</v>
      </c>
      <c r="H95" s="88">
        <v>0</v>
      </c>
      <c r="I95" s="88">
        <v>0</v>
      </c>
      <c r="J95" s="88">
        <v>0</v>
      </c>
      <c r="K95" s="88">
        <v>0</v>
      </c>
      <c r="L95" s="88">
        <v>0</v>
      </c>
      <c r="M95" s="88">
        <v>0</v>
      </c>
      <c r="N95" s="88">
        <v>0</v>
      </c>
      <c r="O95" s="88">
        <v>0</v>
      </c>
      <c r="P95" s="88">
        <v>0</v>
      </c>
      <c r="Q95" s="88">
        <v>0</v>
      </c>
      <c r="R95" s="88">
        <v>0</v>
      </c>
      <c r="S95" s="88">
        <v>0</v>
      </c>
      <c r="T95" s="88">
        <v>0</v>
      </c>
      <c r="U95" s="88">
        <v>0</v>
      </c>
      <c r="V95" s="88">
        <v>0</v>
      </c>
      <c r="W95" s="88">
        <v>0</v>
      </c>
      <c r="X95" s="88">
        <v>0</v>
      </c>
      <c r="Y95" s="88">
        <v>0</v>
      </c>
      <c r="Z95" s="88">
        <v>0</v>
      </c>
      <c r="AA95" s="88">
        <v>0</v>
      </c>
      <c r="AB95" s="88">
        <v>0</v>
      </c>
      <c r="AC95" s="88">
        <v>0</v>
      </c>
      <c r="AD95" s="88">
        <v>0</v>
      </c>
      <c r="AE95" s="88">
        <v>0</v>
      </c>
      <c r="AF95" s="88">
        <v>0</v>
      </c>
      <c r="AG95" s="88">
        <v>0</v>
      </c>
      <c r="AH95" s="88">
        <v>1.766E-3</v>
      </c>
      <c r="AI95" s="88">
        <v>2.395E-3</v>
      </c>
      <c r="AJ95" s="88">
        <v>0</v>
      </c>
      <c r="AK95" s="88">
        <v>0</v>
      </c>
      <c r="AL95" s="88">
        <v>6.0080000000000003E-3</v>
      </c>
      <c r="AM95" s="88">
        <v>5.8399999999999997E-3</v>
      </c>
      <c r="AN95" s="88">
        <v>0</v>
      </c>
      <c r="AO95" s="88">
        <v>0</v>
      </c>
      <c r="AP95" s="88">
        <v>0</v>
      </c>
      <c r="AQ95" s="88">
        <v>0</v>
      </c>
      <c r="AR95" s="88">
        <v>0</v>
      </c>
      <c r="AS95" s="89">
        <v>4.5899999999999999E-4</v>
      </c>
      <c r="AT95" s="35"/>
      <c r="AU95" s="80"/>
      <c r="AV95" s="80"/>
    </row>
    <row r="96" spans="1:48" s="79" customFormat="1">
      <c r="A96" s="36" t="s">
        <v>85</v>
      </c>
      <c r="B96" s="37" t="s">
        <v>212</v>
      </c>
      <c r="C96" s="88">
        <v>7.9999999999999996E-6</v>
      </c>
      <c r="D96" s="88">
        <v>0</v>
      </c>
      <c r="E96" s="88">
        <v>7.4999999999999993E-5</v>
      </c>
      <c r="F96" s="88">
        <v>2.0999999999999999E-5</v>
      </c>
      <c r="G96" s="88">
        <v>4.2299999999999998E-4</v>
      </c>
      <c r="H96" s="88">
        <v>3.3000000000000003E-5</v>
      </c>
      <c r="I96" s="88">
        <v>1.4E-5</v>
      </c>
      <c r="J96" s="88">
        <v>4.8999999999999998E-5</v>
      </c>
      <c r="K96" s="88">
        <v>3.1000000000000001E-5</v>
      </c>
      <c r="L96" s="88">
        <v>0</v>
      </c>
      <c r="M96" s="88">
        <v>9.0000000000000002E-6</v>
      </c>
      <c r="N96" s="88">
        <v>0</v>
      </c>
      <c r="O96" s="88">
        <v>1.9000000000000001E-5</v>
      </c>
      <c r="P96" s="88">
        <v>3.4E-5</v>
      </c>
      <c r="Q96" s="88">
        <v>3.8000000000000002E-5</v>
      </c>
      <c r="R96" s="88">
        <v>6.9999999999999999E-6</v>
      </c>
      <c r="S96" s="88">
        <v>1.1E-5</v>
      </c>
      <c r="T96" s="88">
        <v>2.0000000000000002E-5</v>
      </c>
      <c r="U96" s="88">
        <v>5.3999999999999998E-5</v>
      </c>
      <c r="V96" s="88">
        <v>7.8999999999999996E-5</v>
      </c>
      <c r="W96" s="88">
        <v>2.0000000000000002E-5</v>
      </c>
      <c r="X96" s="88">
        <v>0</v>
      </c>
      <c r="Y96" s="88">
        <v>4.5000000000000003E-5</v>
      </c>
      <c r="Z96" s="88">
        <v>5.1E-5</v>
      </c>
      <c r="AA96" s="88">
        <v>6.0999999999999999E-5</v>
      </c>
      <c r="AB96" s="88">
        <v>6.2000000000000003E-5</v>
      </c>
      <c r="AC96" s="88">
        <v>3.0000000000000001E-6</v>
      </c>
      <c r="AD96" s="88">
        <v>4.5399999999999998E-4</v>
      </c>
      <c r="AE96" s="88">
        <v>5.7000000000000003E-5</v>
      </c>
      <c r="AF96" s="88">
        <v>4.3100000000000001E-4</v>
      </c>
      <c r="AG96" s="88">
        <v>9.1000000000000003E-5</v>
      </c>
      <c r="AH96" s="88">
        <v>8.7000000000000001E-5</v>
      </c>
      <c r="AI96" s="88">
        <v>9.8700000000000003E-3</v>
      </c>
      <c r="AJ96" s="88">
        <v>6.7999999999999999E-5</v>
      </c>
      <c r="AK96" s="88">
        <v>5.1999999999999997E-5</v>
      </c>
      <c r="AL96" s="88">
        <v>4.4539999999999996E-3</v>
      </c>
      <c r="AM96" s="88">
        <v>2.3630000000000001E-3</v>
      </c>
      <c r="AN96" s="88">
        <v>1.299E-3</v>
      </c>
      <c r="AO96" s="88">
        <v>7.6000000000000004E-5</v>
      </c>
      <c r="AP96" s="88">
        <v>3.5100000000000002E-4</v>
      </c>
      <c r="AQ96" s="88">
        <v>0</v>
      </c>
      <c r="AR96" s="88">
        <v>7.9000000000000001E-4</v>
      </c>
      <c r="AS96" s="89">
        <v>8.9400000000000005E-4</v>
      </c>
      <c r="AT96" s="35"/>
      <c r="AU96" s="80"/>
      <c r="AV96" s="80"/>
    </row>
    <row r="97" spans="1:48" s="79" customFormat="1">
      <c r="A97" s="36" t="s">
        <v>86</v>
      </c>
      <c r="B97" s="37" t="s">
        <v>213</v>
      </c>
      <c r="C97" s="88">
        <v>0</v>
      </c>
      <c r="D97" s="88">
        <v>0</v>
      </c>
      <c r="E97" s="88">
        <v>0</v>
      </c>
      <c r="F97" s="88">
        <v>0</v>
      </c>
      <c r="G97" s="88">
        <v>0</v>
      </c>
      <c r="H97" s="88">
        <v>0</v>
      </c>
      <c r="I97" s="88">
        <v>0</v>
      </c>
      <c r="J97" s="88">
        <v>0</v>
      </c>
      <c r="K97" s="88">
        <v>0</v>
      </c>
      <c r="L97" s="88">
        <v>0</v>
      </c>
      <c r="M97" s="88">
        <v>0</v>
      </c>
      <c r="N97" s="88">
        <v>0</v>
      </c>
      <c r="O97" s="88">
        <v>0</v>
      </c>
      <c r="P97" s="88">
        <v>0</v>
      </c>
      <c r="Q97" s="88">
        <v>0</v>
      </c>
      <c r="R97" s="88">
        <v>0</v>
      </c>
      <c r="S97" s="88">
        <v>0</v>
      </c>
      <c r="T97" s="88">
        <v>0</v>
      </c>
      <c r="U97" s="88">
        <v>7.9000000000000001E-4</v>
      </c>
      <c r="V97" s="88">
        <v>0</v>
      </c>
      <c r="W97" s="88">
        <v>0</v>
      </c>
      <c r="X97" s="88">
        <v>0</v>
      </c>
      <c r="Y97" s="88">
        <v>0</v>
      </c>
      <c r="Z97" s="88">
        <v>0</v>
      </c>
      <c r="AA97" s="88">
        <v>2.5000000000000001E-5</v>
      </c>
      <c r="AB97" s="88">
        <v>0</v>
      </c>
      <c r="AC97" s="88">
        <v>0</v>
      </c>
      <c r="AD97" s="88">
        <v>0</v>
      </c>
      <c r="AE97" s="88">
        <v>0</v>
      </c>
      <c r="AF97" s="88">
        <v>2.1549999999999998E-3</v>
      </c>
      <c r="AG97" s="88">
        <v>0</v>
      </c>
      <c r="AH97" s="88">
        <v>7.1000000000000005E-5</v>
      </c>
      <c r="AI97" s="88">
        <v>0</v>
      </c>
      <c r="AJ97" s="88">
        <v>0</v>
      </c>
      <c r="AK97" s="88">
        <v>1.4E-5</v>
      </c>
      <c r="AL97" s="88">
        <v>1.0640000000000001E-3</v>
      </c>
      <c r="AM97" s="88">
        <v>1.9100000000000001E-4</v>
      </c>
      <c r="AN97" s="88">
        <v>0</v>
      </c>
      <c r="AO97" s="88">
        <v>6.4929999999999996E-3</v>
      </c>
      <c r="AP97" s="88">
        <v>1.4760000000000001E-3</v>
      </c>
      <c r="AQ97" s="88">
        <v>0</v>
      </c>
      <c r="AR97" s="88">
        <v>4.5600000000000003E-4</v>
      </c>
      <c r="AS97" s="89">
        <v>1.8200000000000001E-4</v>
      </c>
      <c r="AT97" s="35"/>
      <c r="AU97" s="80"/>
      <c r="AV97" s="80"/>
    </row>
    <row r="98" spans="1:48" s="79" customFormat="1">
      <c r="A98" s="39" t="s">
        <v>87</v>
      </c>
      <c r="B98" s="40" t="s">
        <v>214</v>
      </c>
      <c r="C98" s="90">
        <v>4.0000000000000003E-5</v>
      </c>
      <c r="D98" s="90">
        <v>1.1400000000000001E-4</v>
      </c>
      <c r="E98" s="90">
        <v>1.3420000000000001E-3</v>
      </c>
      <c r="F98" s="90">
        <v>4.1E-5</v>
      </c>
      <c r="G98" s="90">
        <v>4.3800000000000002E-4</v>
      </c>
      <c r="H98" s="90">
        <v>3.6999999999999998E-5</v>
      </c>
      <c r="I98" s="90">
        <v>2.0999999999999999E-5</v>
      </c>
      <c r="J98" s="90">
        <v>8.3999999999999995E-5</v>
      </c>
      <c r="K98" s="90">
        <v>3.3000000000000003E-5</v>
      </c>
      <c r="L98" s="90">
        <v>2.3E-5</v>
      </c>
      <c r="M98" s="90">
        <v>1.5E-5</v>
      </c>
      <c r="N98" s="90">
        <v>9.2999999999999997E-5</v>
      </c>
      <c r="O98" s="90">
        <v>2.9E-5</v>
      </c>
      <c r="P98" s="90">
        <v>9.2E-5</v>
      </c>
      <c r="Q98" s="90">
        <v>2.0000000000000001E-4</v>
      </c>
      <c r="R98" s="90">
        <v>6.2000000000000003E-5</v>
      </c>
      <c r="S98" s="90">
        <v>9.5000000000000005E-5</v>
      </c>
      <c r="T98" s="90">
        <v>2.8E-5</v>
      </c>
      <c r="U98" s="90">
        <v>7.8999999999999996E-5</v>
      </c>
      <c r="V98" s="90">
        <v>3.28E-4</v>
      </c>
      <c r="W98" s="90">
        <v>2.2800000000000001E-4</v>
      </c>
      <c r="X98" s="90">
        <v>2.6899999999999998E-4</v>
      </c>
      <c r="Y98" s="90">
        <v>2.34E-4</v>
      </c>
      <c r="Z98" s="90">
        <v>0</v>
      </c>
      <c r="AA98" s="90">
        <v>6.7199999999999996E-4</v>
      </c>
      <c r="AB98" s="90">
        <v>1.3799999999999999E-4</v>
      </c>
      <c r="AC98" s="90">
        <v>3.8299999999999999E-4</v>
      </c>
      <c r="AD98" s="90">
        <v>2.4000000000000001E-5</v>
      </c>
      <c r="AE98" s="90">
        <v>7.2000000000000002E-5</v>
      </c>
      <c r="AF98" s="90">
        <v>3.68E-4</v>
      </c>
      <c r="AG98" s="90">
        <v>2.9599999999999998E-4</v>
      </c>
      <c r="AH98" s="90">
        <v>1.142E-3</v>
      </c>
      <c r="AI98" s="90">
        <v>2.81E-4</v>
      </c>
      <c r="AJ98" s="90">
        <v>2.5230000000000001E-3</v>
      </c>
      <c r="AK98" s="90">
        <v>6.8800000000000003E-4</v>
      </c>
      <c r="AL98" s="90">
        <v>1.0499999999999999E-3</v>
      </c>
      <c r="AM98" s="90">
        <v>3.1599999999999998E-4</v>
      </c>
      <c r="AN98" s="90">
        <v>1.2799999999999999E-4</v>
      </c>
      <c r="AO98" s="90">
        <v>1.9026999999999999E-2</v>
      </c>
      <c r="AP98" s="90">
        <v>8.1399999999999997E-3</v>
      </c>
      <c r="AQ98" s="90">
        <v>0</v>
      </c>
      <c r="AR98" s="90">
        <v>4.1800000000000002E-4</v>
      </c>
      <c r="AS98" s="91">
        <v>6.2100000000000002E-4</v>
      </c>
      <c r="AT98" s="35"/>
      <c r="AU98" s="80"/>
      <c r="AV98" s="80"/>
    </row>
    <row r="99" spans="1:48" s="79" customFormat="1">
      <c r="A99" s="36" t="s">
        <v>88</v>
      </c>
      <c r="B99" s="37" t="s">
        <v>157</v>
      </c>
      <c r="C99" s="88">
        <v>6.02E-4</v>
      </c>
      <c r="D99" s="88">
        <v>2.3830000000000001E-3</v>
      </c>
      <c r="E99" s="88">
        <v>1.8799999999999999E-4</v>
      </c>
      <c r="F99" s="88">
        <v>2.0599999999999999E-4</v>
      </c>
      <c r="G99" s="88">
        <v>2.5279999999999999E-3</v>
      </c>
      <c r="H99" s="88">
        <v>5.4900000000000001E-4</v>
      </c>
      <c r="I99" s="88">
        <v>4.7800000000000002E-4</v>
      </c>
      <c r="J99" s="88">
        <v>6.9800000000000005E-4</v>
      </c>
      <c r="K99" s="88">
        <v>2.63E-4</v>
      </c>
      <c r="L99" s="88">
        <v>4.2000000000000002E-4</v>
      </c>
      <c r="M99" s="88">
        <v>1.15E-4</v>
      </c>
      <c r="N99" s="88">
        <v>2.7799999999999998E-4</v>
      </c>
      <c r="O99" s="88">
        <v>2.4499999999999999E-4</v>
      </c>
      <c r="P99" s="88">
        <v>6.3299999999999999E-4</v>
      </c>
      <c r="Q99" s="88">
        <v>9.0399999999999996E-4</v>
      </c>
      <c r="R99" s="88">
        <v>6.0099999999999997E-4</v>
      </c>
      <c r="S99" s="88">
        <v>1.016E-3</v>
      </c>
      <c r="T99" s="88">
        <v>2.05E-4</v>
      </c>
      <c r="U99" s="88">
        <v>1.794E-3</v>
      </c>
      <c r="V99" s="88">
        <v>2.8119999999999998E-3</v>
      </c>
      <c r="W99" s="88">
        <v>5.2599999999999999E-4</v>
      </c>
      <c r="X99" s="88">
        <v>1.075E-3</v>
      </c>
      <c r="Y99" s="88">
        <v>1.0250000000000001E-3</v>
      </c>
      <c r="Z99" s="88">
        <v>3.8470000000000002E-3</v>
      </c>
      <c r="AA99" s="88">
        <v>2.4750000000000002E-3</v>
      </c>
      <c r="AB99" s="88">
        <v>4.0429999999999997E-3</v>
      </c>
      <c r="AC99" s="88">
        <v>1.16E-4</v>
      </c>
      <c r="AD99" s="88">
        <v>2.6899999999999998E-4</v>
      </c>
      <c r="AE99" s="88">
        <v>1.029E-3</v>
      </c>
      <c r="AF99" s="88">
        <v>2.8389999999999999E-3</v>
      </c>
      <c r="AG99" s="88">
        <v>3.6640000000000002E-3</v>
      </c>
      <c r="AH99" s="88">
        <v>3.8040000000000001E-3</v>
      </c>
      <c r="AI99" s="88">
        <v>3.1589999999999999E-3</v>
      </c>
      <c r="AJ99" s="88">
        <v>5.6109999999999997E-3</v>
      </c>
      <c r="AK99" s="88">
        <v>1.7949999999999999E-3</v>
      </c>
      <c r="AL99" s="88">
        <v>1.0120000000000001E-3</v>
      </c>
      <c r="AM99" s="88">
        <v>7.9699999999999997E-4</v>
      </c>
      <c r="AN99" s="88">
        <v>2.7799999999999998E-4</v>
      </c>
      <c r="AO99" s="88">
        <v>9.2000000000000003E-4</v>
      </c>
      <c r="AP99" s="88">
        <v>2.6080000000000001E-3</v>
      </c>
      <c r="AQ99" s="88">
        <v>0</v>
      </c>
      <c r="AR99" s="88">
        <v>2.43E-4</v>
      </c>
      <c r="AS99" s="89">
        <v>1.6280000000000001E-3</v>
      </c>
      <c r="AT99" s="35"/>
      <c r="AU99" s="80"/>
      <c r="AV99" s="80"/>
    </row>
    <row r="100" spans="1:48" s="79" customFormat="1">
      <c r="A100" s="36" t="s">
        <v>89</v>
      </c>
      <c r="B100" s="37" t="s">
        <v>215</v>
      </c>
      <c r="C100" s="88">
        <v>3.1410000000000001E-3</v>
      </c>
      <c r="D100" s="88">
        <v>3.568E-3</v>
      </c>
      <c r="E100" s="88">
        <v>1.7642000000000001E-2</v>
      </c>
      <c r="F100" s="88">
        <v>4.1809999999999998E-3</v>
      </c>
      <c r="G100" s="88">
        <v>2.2582000000000001E-2</v>
      </c>
      <c r="H100" s="88">
        <v>1.173E-3</v>
      </c>
      <c r="I100" s="88">
        <v>8.0500000000000005E-4</v>
      </c>
      <c r="J100" s="88">
        <v>1.6850000000000001E-3</v>
      </c>
      <c r="K100" s="88">
        <v>8.5199999999999998E-3</v>
      </c>
      <c r="L100" s="88">
        <v>2.6480000000000002E-3</v>
      </c>
      <c r="M100" s="88">
        <v>2.653E-3</v>
      </c>
      <c r="N100" s="88">
        <v>5.012E-3</v>
      </c>
      <c r="O100" s="88">
        <v>2.1580000000000002E-3</v>
      </c>
      <c r="P100" s="88">
        <v>5.7270000000000003E-3</v>
      </c>
      <c r="Q100" s="88">
        <v>7.8539999999999999E-3</v>
      </c>
      <c r="R100" s="88">
        <v>1.305E-3</v>
      </c>
      <c r="S100" s="88">
        <v>2.287E-3</v>
      </c>
      <c r="T100" s="88">
        <v>4.06E-4</v>
      </c>
      <c r="U100" s="88">
        <v>2.189E-3</v>
      </c>
      <c r="V100" s="88">
        <v>5.104E-3</v>
      </c>
      <c r="W100" s="88">
        <v>1.5037E-2</v>
      </c>
      <c r="X100" s="88">
        <v>1.0482E-2</v>
      </c>
      <c r="Y100" s="88">
        <v>9.0170000000000007E-3</v>
      </c>
      <c r="Z100" s="88">
        <v>2.2407E-2</v>
      </c>
      <c r="AA100" s="88">
        <v>7.417E-3</v>
      </c>
      <c r="AB100" s="88">
        <v>4.6730000000000001E-3</v>
      </c>
      <c r="AC100" s="88">
        <v>6.5600000000000001E-4</v>
      </c>
      <c r="AD100" s="88">
        <v>1.026E-3</v>
      </c>
      <c r="AE100" s="88">
        <v>2.049E-3</v>
      </c>
      <c r="AF100" s="88">
        <v>3.1689999999999999E-3</v>
      </c>
      <c r="AG100" s="88">
        <v>7.9799999999999999E-4</v>
      </c>
      <c r="AH100" s="88">
        <v>1.0586E-2</v>
      </c>
      <c r="AI100" s="88">
        <v>4.5929999999999999E-3</v>
      </c>
      <c r="AJ100" s="88">
        <v>4.6499999999999996E-3</v>
      </c>
      <c r="AK100" s="88">
        <v>2.225E-3</v>
      </c>
      <c r="AL100" s="88">
        <v>7.6800000000000002E-4</v>
      </c>
      <c r="AM100" s="88">
        <v>1.3389999999999999E-3</v>
      </c>
      <c r="AN100" s="88">
        <v>4.9399999999999997E-4</v>
      </c>
      <c r="AO100" s="88">
        <v>3.9500000000000001E-4</v>
      </c>
      <c r="AP100" s="88">
        <v>5.7149999999999996E-3</v>
      </c>
      <c r="AQ100" s="88">
        <v>5.2999999999999998E-4</v>
      </c>
      <c r="AR100" s="88">
        <v>0</v>
      </c>
      <c r="AS100" s="89">
        <v>4.8729999999999997E-3</v>
      </c>
      <c r="AT100" s="35"/>
      <c r="AU100" s="80"/>
      <c r="AV100" s="80"/>
    </row>
    <row r="101" spans="1:48" s="79" customFormat="1">
      <c r="A101" s="42" t="s">
        <v>117</v>
      </c>
      <c r="B101" s="43" t="s">
        <v>216</v>
      </c>
      <c r="C101" s="92">
        <v>0.57856300000000005</v>
      </c>
      <c r="D101" s="92">
        <v>0.294045</v>
      </c>
      <c r="E101" s="92">
        <v>0.68903899999999996</v>
      </c>
      <c r="F101" s="92">
        <v>0.59134200000000003</v>
      </c>
      <c r="G101" s="92">
        <v>0.74445300000000003</v>
      </c>
      <c r="H101" s="92">
        <v>0.600217</v>
      </c>
      <c r="I101" s="92">
        <v>0.60492999999999997</v>
      </c>
      <c r="J101" s="92">
        <v>0.56072200000000005</v>
      </c>
      <c r="K101" s="92">
        <v>0.57317200000000001</v>
      </c>
      <c r="L101" s="92">
        <v>0.51997499999999997</v>
      </c>
      <c r="M101" s="92">
        <v>0.643181</v>
      </c>
      <c r="N101" s="92">
        <v>0.73364300000000005</v>
      </c>
      <c r="O101" s="92">
        <v>0.50571999999999995</v>
      </c>
      <c r="P101" s="92">
        <v>0.54395700000000002</v>
      </c>
      <c r="Q101" s="92">
        <v>0.54119499999999998</v>
      </c>
      <c r="R101" s="92">
        <v>0.64258499999999996</v>
      </c>
      <c r="S101" s="92">
        <v>0.63172600000000001</v>
      </c>
      <c r="T101" s="92">
        <v>0.69484999999999997</v>
      </c>
      <c r="U101" s="92">
        <v>0.58973500000000001</v>
      </c>
      <c r="V101" s="92">
        <v>0.52509600000000001</v>
      </c>
      <c r="W101" s="92">
        <v>0.54118900000000003</v>
      </c>
      <c r="X101" s="92">
        <v>0.424674</v>
      </c>
      <c r="Y101" s="92">
        <v>0.46685599999999999</v>
      </c>
      <c r="Z101" s="92">
        <v>0.35136000000000001</v>
      </c>
      <c r="AA101" s="92">
        <v>0.34037699999999999</v>
      </c>
      <c r="AB101" s="92">
        <v>0.32930799999999999</v>
      </c>
      <c r="AC101" s="92">
        <v>0.11079600000000001</v>
      </c>
      <c r="AD101" s="92">
        <v>0.309923</v>
      </c>
      <c r="AE101" s="92">
        <v>0.61498900000000001</v>
      </c>
      <c r="AF101" s="92">
        <v>0.47158099999999997</v>
      </c>
      <c r="AG101" s="92">
        <v>0.28126499999999999</v>
      </c>
      <c r="AH101" s="92">
        <v>0.26421299999999998</v>
      </c>
      <c r="AI101" s="92">
        <v>0.35799999999999998</v>
      </c>
      <c r="AJ101" s="92">
        <v>0.407057</v>
      </c>
      <c r="AK101" s="92">
        <v>0.35968600000000001</v>
      </c>
      <c r="AL101" s="92">
        <v>0.51317299999999999</v>
      </c>
      <c r="AM101" s="92">
        <v>0.58310200000000001</v>
      </c>
      <c r="AN101" s="92">
        <v>0.29929600000000001</v>
      </c>
      <c r="AO101" s="92">
        <v>0.29727300000000001</v>
      </c>
      <c r="AP101" s="92">
        <v>0.29417900000000002</v>
      </c>
      <c r="AQ101" s="92">
        <v>1</v>
      </c>
      <c r="AR101" s="92">
        <v>0.59635199999999999</v>
      </c>
      <c r="AS101" s="93">
        <v>0.45687800000000001</v>
      </c>
      <c r="AT101" s="35"/>
      <c r="AU101" s="80"/>
      <c r="AV101" s="80"/>
    </row>
    <row r="102" spans="1:48" s="79" customFormat="1" ht="14.25" customHeight="1">
      <c r="A102" s="32" t="s">
        <v>160</v>
      </c>
      <c r="B102" s="33" t="s">
        <v>161</v>
      </c>
      <c r="C102" s="86">
        <v>2.33E-3</v>
      </c>
      <c r="D102" s="86">
        <v>9.4970000000000002E-3</v>
      </c>
      <c r="E102" s="86">
        <v>6.8609999999999999E-3</v>
      </c>
      <c r="F102" s="86">
        <v>4.2448E-2</v>
      </c>
      <c r="G102" s="86">
        <v>9.1800000000000007E-3</v>
      </c>
      <c r="H102" s="86">
        <v>1.23E-2</v>
      </c>
      <c r="I102" s="86">
        <v>1.1394E-2</v>
      </c>
      <c r="J102" s="86">
        <v>1.3592999999999999E-2</v>
      </c>
      <c r="K102" s="86">
        <v>1.8837E-2</v>
      </c>
      <c r="L102" s="86">
        <v>1.5311E-2</v>
      </c>
      <c r="M102" s="86">
        <v>7.1890000000000001E-3</v>
      </c>
      <c r="N102" s="86">
        <v>1.1044E-2</v>
      </c>
      <c r="O102" s="86">
        <v>1.5047E-2</v>
      </c>
      <c r="P102" s="86">
        <v>1.5266999999999999E-2</v>
      </c>
      <c r="Q102" s="86">
        <v>1.6383000000000002E-2</v>
      </c>
      <c r="R102" s="86">
        <v>1.0371E-2</v>
      </c>
      <c r="S102" s="86">
        <v>1.5358999999999999E-2</v>
      </c>
      <c r="T102" s="86">
        <v>8.7799999999999996E-3</v>
      </c>
      <c r="U102" s="86">
        <v>1.9495999999999999E-2</v>
      </c>
      <c r="V102" s="86">
        <v>2.0669E-2</v>
      </c>
      <c r="W102" s="86">
        <v>1.9222E-2</v>
      </c>
      <c r="X102" s="86">
        <v>1.7604999999999999E-2</v>
      </c>
      <c r="Y102" s="86">
        <v>1.4145E-2</v>
      </c>
      <c r="Z102" s="86">
        <v>7.4972999999999998E-2</v>
      </c>
      <c r="AA102" s="86">
        <v>2.0115000000000001E-2</v>
      </c>
      <c r="AB102" s="86">
        <v>3.0266999999999999E-2</v>
      </c>
      <c r="AC102" s="86">
        <v>5.0889999999999998E-3</v>
      </c>
      <c r="AD102" s="86">
        <v>4.7590000000000002E-3</v>
      </c>
      <c r="AE102" s="86">
        <v>1.8319999999999999E-2</v>
      </c>
      <c r="AF102" s="86">
        <v>9.4420000000000007E-3</v>
      </c>
      <c r="AG102" s="86">
        <v>8.6440000000000006E-3</v>
      </c>
      <c r="AH102" s="86">
        <v>8.659E-3</v>
      </c>
      <c r="AI102" s="86">
        <v>1.257E-2</v>
      </c>
      <c r="AJ102" s="86">
        <v>3.7208999999999999E-2</v>
      </c>
      <c r="AK102" s="86">
        <v>3.6804999999999997E-2</v>
      </c>
      <c r="AL102" s="86">
        <v>2.5656000000000002E-2</v>
      </c>
      <c r="AM102" s="86">
        <v>3.7428999999999997E-2</v>
      </c>
      <c r="AN102" s="86">
        <v>4.6275999999999998E-2</v>
      </c>
      <c r="AO102" s="86">
        <v>3.9010999999999997E-2</v>
      </c>
      <c r="AP102" s="86">
        <v>1.7236000000000001E-2</v>
      </c>
      <c r="AQ102" s="86">
        <v>0</v>
      </c>
      <c r="AR102" s="86">
        <v>4.1650000000000003E-3</v>
      </c>
      <c r="AS102" s="87">
        <v>1.6352999999999999E-2</v>
      </c>
      <c r="AT102" s="35"/>
      <c r="AV102" s="80"/>
    </row>
    <row r="103" spans="1:48" s="79" customFormat="1" ht="14.25" customHeight="1">
      <c r="A103" s="36" t="s">
        <v>162</v>
      </c>
      <c r="B103" s="37" t="s">
        <v>163</v>
      </c>
      <c r="C103" s="88">
        <v>7.5513999999999998E-2</v>
      </c>
      <c r="D103" s="88">
        <v>0.27000999999999997</v>
      </c>
      <c r="E103" s="88">
        <v>9.7122E-2</v>
      </c>
      <c r="F103" s="88">
        <v>0.200931</v>
      </c>
      <c r="G103" s="88">
        <v>0.18124399999999999</v>
      </c>
      <c r="H103" s="88">
        <v>0.17363100000000001</v>
      </c>
      <c r="I103" s="88">
        <v>0.24341199999999999</v>
      </c>
      <c r="J103" s="88">
        <v>0.111387</v>
      </c>
      <c r="K103" s="88">
        <v>0.16015199999999999</v>
      </c>
      <c r="L103" s="88">
        <v>0.15615599999999999</v>
      </c>
      <c r="M103" s="88">
        <v>0.116634</v>
      </c>
      <c r="N103" s="88">
        <v>5.2900000000000003E-2</v>
      </c>
      <c r="O103" s="88">
        <v>0.13066800000000001</v>
      </c>
      <c r="P103" s="88">
        <v>0.121138</v>
      </c>
      <c r="Q103" s="88">
        <v>0.297765</v>
      </c>
      <c r="R103" s="88">
        <v>0.43240200000000001</v>
      </c>
      <c r="S103" s="88">
        <v>0.13042699999999999</v>
      </c>
      <c r="T103" s="88">
        <v>0.22370699999999999</v>
      </c>
      <c r="U103" s="88">
        <v>0.19575999999999999</v>
      </c>
      <c r="V103" s="88">
        <v>0.31044899999999997</v>
      </c>
      <c r="W103" s="88">
        <v>0.36572399999999999</v>
      </c>
      <c r="X103" s="88">
        <v>0.152533</v>
      </c>
      <c r="Y103" s="88">
        <v>0.143543</v>
      </c>
      <c r="Z103" s="88">
        <v>0.45197100000000001</v>
      </c>
      <c r="AA103" s="88">
        <v>0.415107</v>
      </c>
      <c r="AB103" s="88">
        <v>0.312556</v>
      </c>
      <c r="AC103" s="88">
        <v>1.2784E-2</v>
      </c>
      <c r="AD103" s="88">
        <v>0.32888699999999998</v>
      </c>
      <c r="AE103" s="88">
        <v>0.18756999999999999</v>
      </c>
      <c r="AF103" s="88">
        <v>7.4220999999999995E-2</v>
      </c>
      <c r="AG103" s="88">
        <v>0.363981</v>
      </c>
      <c r="AH103" s="88">
        <v>0.52815100000000004</v>
      </c>
      <c r="AI103" s="88">
        <v>0.52450699999999995</v>
      </c>
      <c r="AJ103" s="88">
        <v>0.47625899999999999</v>
      </c>
      <c r="AK103" s="88">
        <v>0.33462399999999998</v>
      </c>
      <c r="AL103" s="88">
        <v>0.23715900000000001</v>
      </c>
      <c r="AM103" s="88">
        <v>0.214085</v>
      </c>
      <c r="AN103" s="88">
        <v>0.31365300000000002</v>
      </c>
      <c r="AO103" s="88">
        <v>0.40039999999999998</v>
      </c>
      <c r="AP103" s="88">
        <v>0.399059</v>
      </c>
      <c r="AQ103" s="88">
        <v>0</v>
      </c>
      <c r="AR103" s="88">
        <v>1.2669E-2</v>
      </c>
      <c r="AS103" s="89">
        <v>0.26351200000000002</v>
      </c>
      <c r="AT103" s="35"/>
      <c r="AV103" s="80"/>
    </row>
    <row r="104" spans="1:48" s="79" customFormat="1" ht="14.25" customHeight="1">
      <c r="A104" s="36" t="s">
        <v>164</v>
      </c>
      <c r="B104" s="37" t="s">
        <v>165</v>
      </c>
      <c r="C104" s="88">
        <v>0.202739</v>
      </c>
      <c r="D104" s="88">
        <v>0.36377500000000002</v>
      </c>
      <c r="E104" s="88">
        <v>6.4936999999999995E-2</v>
      </c>
      <c r="F104" s="88">
        <v>4.8609999999999999E-3</v>
      </c>
      <c r="G104" s="88">
        <v>1.9106000000000001E-2</v>
      </c>
      <c r="H104" s="88">
        <v>0.11498899999999999</v>
      </c>
      <c r="I104" s="88">
        <v>2.3975E-2</v>
      </c>
      <c r="J104" s="88">
        <v>0.23188600000000001</v>
      </c>
      <c r="K104" s="88">
        <v>0.169678</v>
      </c>
      <c r="L104" s="88">
        <v>0.19268099999999999</v>
      </c>
      <c r="M104" s="88">
        <v>0.160411</v>
      </c>
      <c r="N104" s="88">
        <v>0.15554499999999999</v>
      </c>
      <c r="O104" s="88">
        <v>0.27050600000000002</v>
      </c>
      <c r="P104" s="88">
        <v>0.29731000000000002</v>
      </c>
      <c r="Q104" s="88">
        <v>0.118628</v>
      </c>
      <c r="R104" s="88">
        <v>-0.119937</v>
      </c>
      <c r="S104" s="88">
        <v>0.20494499999999999</v>
      </c>
      <c r="T104" s="88">
        <v>-2.0079999999999998E-3</v>
      </c>
      <c r="U104" s="88">
        <v>0.106542</v>
      </c>
      <c r="V104" s="88">
        <v>1.5089999999999999E-2</v>
      </c>
      <c r="W104" s="88">
        <v>4.3109999999999997E-3</v>
      </c>
      <c r="X104" s="88">
        <v>0.34148600000000001</v>
      </c>
      <c r="Y104" s="88">
        <v>0.14884900000000001</v>
      </c>
      <c r="Z104" s="88">
        <v>2.323E-3</v>
      </c>
      <c r="AA104" s="88">
        <v>7.7493999999999993E-2</v>
      </c>
      <c r="AB104" s="88">
        <v>0.24035200000000001</v>
      </c>
      <c r="AC104" s="88">
        <v>0.45355099999999998</v>
      </c>
      <c r="AD104" s="88">
        <v>0.22503500000000001</v>
      </c>
      <c r="AE104" s="88">
        <v>9.9103999999999998E-2</v>
      </c>
      <c r="AF104" s="88">
        <v>0.22131899999999999</v>
      </c>
      <c r="AG104" s="88">
        <v>0</v>
      </c>
      <c r="AH104" s="88">
        <v>1.9689999999999999E-2</v>
      </c>
      <c r="AI104" s="88">
        <v>3.3076000000000001E-2</v>
      </c>
      <c r="AJ104" s="88">
        <v>-7.0369999999999999E-3</v>
      </c>
      <c r="AK104" s="88">
        <v>0.14391200000000001</v>
      </c>
      <c r="AL104" s="88">
        <v>9.2147999999999994E-2</v>
      </c>
      <c r="AM104" s="88">
        <v>7.9980999999999997E-2</v>
      </c>
      <c r="AN104" s="88">
        <v>0.21509500000000001</v>
      </c>
      <c r="AO104" s="88">
        <v>5.5833000000000001E-2</v>
      </c>
      <c r="AP104" s="88">
        <v>0.17838799999999999</v>
      </c>
      <c r="AQ104" s="88">
        <v>0</v>
      </c>
      <c r="AR104" s="88">
        <v>0.31867600000000001</v>
      </c>
      <c r="AS104" s="89">
        <v>0.13444300000000001</v>
      </c>
      <c r="AT104" s="35"/>
      <c r="AV104" s="80"/>
    </row>
    <row r="105" spans="1:48" s="79" customFormat="1" ht="14.25" customHeight="1">
      <c r="A105" s="36" t="s">
        <v>166</v>
      </c>
      <c r="B105" s="37" t="s">
        <v>167</v>
      </c>
      <c r="C105" s="88">
        <v>0.164299</v>
      </c>
      <c r="D105" s="88">
        <v>7.6228000000000004E-2</v>
      </c>
      <c r="E105" s="88">
        <v>9.2273999999999995E-2</v>
      </c>
      <c r="F105" s="88">
        <v>9.4863000000000003E-2</v>
      </c>
      <c r="G105" s="88">
        <v>3.0275E-2</v>
      </c>
      <c r="H105" s="88">
        <v>2.8233999999999999E-2</v>
      </c>
      <c r="I105" s="88">
        <v>7.5101000000000001E-2</v>
      </c>
      <c r="J105" s="88">
        <v>5.1923999999999998E-2</v>
      </c>
      <c r="K105" s="88">
        <v>2.9840999999999999E-2</v>
      </c>
      <c r="L105" s="88">
        <v>6.2302999999999997E-2</v>
      </c>
      <c r="M105" s="88">
        <v>2.7054000000000002E-2</v>
      </c>
      <c r="N105" s="88">
        <v>3.6194999999999998E-2</v>
      </c>
      <c r="O105" s="88">
        <v>3.6554999999999997E-2</v>
      </c>
      <c r="P105" s="88">
        <v>1.2829999999999999E-2</v>
      </c>
      <c r="Q105" s="88">
        <v>1.5161000000000001E-2</v>
      </c>
      <c r="R105" s="88">
        <v>1.7269E-2</v>
      </c>
      <c r="S105" s="88">
        <v>1.1624000000000001E-2</v>
      </c>
      <c r="T105" s="88">
        <v>4.5525000000000003E-2</v>
      </c>
      <c r="U105" s="88">
        <v>6.9736000000000006E-2</v>
      </c>
      <c r="V105" s="88">
        <v>7.4688000000000004E-2</v>
      </c>
      <c r="W105" s="88">
        <v>3.1115E-2</v>
      </c>
      <c r="X105" s="88">
        <v>7.0016999999999996E-2</v>
      </c>
      <c r="Y105" s="88">
        <v>0.214646</v>
      </c>
      <c r="Z105" s="88">
        <v>8.3213999999999996E-2</v>
      </c>
      <c r="AA105" s="88">
        <v>9.1103000000000003E-2</v>
      </c>
      <c r="AB105" s="88">
        <v>7.3386000000000007E-2</v>
      </c>
      <c r="AC105" s="88">
        <v>0.36067199999999999</v>
      </c>
      <c r="AD105" s="88">
        <v>0.10374700000000001</v>
      </c>
      <c r="AE105" s="88">
        <v>5.1604999999999998E-2</v>
      </c>
      <c r="AF105" s="88">
        <v>0.175182</v>
      </c>
      <c r="AG105" s="88">
        <v>0.345578</v>
      </c>
      <c r="AH105" s="88">
        <v>0.165662</v>
      </c>
      <c r="AI105" s="88">
        <v>6.2118E-2</v>
      </c>
      <c r="AJ105" s="88">
        <v>6.1622999999999997E-2</v>
      </c>
      <c r="AK105" s="88">
        <v>7.6845999999999998E-2</v>
      </c>
      <c r="AL105" s="88">
        <v>8.7260000000000004E-2</v>
      </c>
      <c r="AM105" s="88">
        <v>4.8795999999999999E-2</v>
      </c>
      <c r="AN105" s="88">
        <v>7.8666E-2</v>
      </c>
      <c r="AO105" s="88">
        <v>0.12027599999999999</v>
      </c>
      <c r="AP105" s="88">
        <v>6.8685999999999997E-2</v>
      </c>
      <c r="AQ105" s="88">
        <v>0</v>
      </c>
      <c r="AR105" s="88">
        <v>4.9041000000000001E-2</v>
      </c>
      <c r="AS105" s="89">
        <v>9.7597000000000003E-2</v>
      </c>
      <c r="AT105" s="35"/>
      <c r="AV105" s="80"/>
    </row>
    <row r="106" spans="1:48" s="79" customFormat="1" ht="14.25" customHeight="1">
      <c r="A106" s="39" t="s">
        <v>168</v>
      </c>
      <c r="B106" s="40" t="s">
        <v>169</v>
      </c>
      <c r="C106" s="90">
        <v>5.0833000000000003E-2</v>
      </c>
      <c r="D106" s="90">
        <v>3.3841999999999997E-2</v>
      </c>
      <c r="E106" s="90">
        <v>4.9798000000000002E-2</v>
      </c>
      <c r="F106" s="90">
        <v>6.5556000000000003E-2</v>
      </c>
      <c r="G106" s="90">
        <v>2.5801999999999999E-2</v>
      </c>
      <c r="H106" s="90">
        <v>7.0636000000000004E-2</v>
      </c>
      <c r="I106" s="90">
        <v>4.1203999999999998E-2</v>
      </c>
      <c r="J106" s="90">
        <v>3.0492999999999999E-2</v>
      </c>
      <c r="K106" s="90">
        <v>4.8326000000000001E-2</v>
      </c>
      <c r="L106" s="90">
        <v>5.3577E-2</v>
      </c>
      <c r="M106" s="90">
        <v>4.5545000000000002E-2</v>
      </c>
      <c r="N106" s="90">
        <v>1.0673E-2</v>
      </c>
      <c r="O106" s="90">
        <v>4.1512E-2</v>
      </c>
      <c r="P106" s="90">
        <v>9.5040000000000003E-3</v>
      </c>
      <c r="Q106" s="90">
        <v>1.0874999999999999E-2</v>
      </c>
      <c r="R106" s="90">
        <v>1.7316999999999999E-2</v>
      </c>
      <c r="S106" s="90">
        <v>5.9230000000000003E-3</v>
      </c>
      <c r="T106" s="90">
        <v>2.9173999999999999E-2</v>
      </c>
      <c r="U106" s="90">
        <v>1.8741000000000001E-2</v>
      </c>
      <c r="V106" s="90">
        <v>5.6744000000000003E-2</v>
      </c>
      <c r="W106" s="90">
        <v>4.8064000000000003E-2</v>
      </c>
      <c r="X106" s="90">
        <v>3.8167E-2</v>
      </c>
      <c r="Y106" s="90">
        <v>6.1573000000000003E-2</v>
      </c>
      <c r="Z106" s="90">
        <v>3.6163000000000001E-2</v>
      </c>
      <c r="AA106" s="90">
        <v>5.6269E-2</v>
      </c>
      <c r="AB106" s="90">
        <v>2.8930000000000001E-2</v>
      </c>
      <c r="AC106" s="90">
        <v>5.7140000000000003E-2</v>
      </c>
      <c r="AD106" s="90">
        <v>3.5429000000000002E-2</v>
      </c>
      <c r="AE106" s="90">
        <v>2.9642000000000002E-2</v>
      </c>
      <c r="AF106" s="90">
        <v>4.8260999999999998E-2</v>
      </c>
      <c r="AG106" s="90">
        <v>5.31E-4</v>
      </c>
      <c r="AH106" s="90">
        <v>1.3787000000000001E-2</v>
      </c>
      <c r="AI106" s="90">
        <v>1.9248000000000001E-2</v>
      </c>
      <c r="AJ106" s="90">
        <v>4.7515000000000002E-2</v>
      </c>
      <c r="AK106" s="90">
        <v>4.8175999999999997E-2</v>
      </c>
      <c r="AL106" s="90">
        <v>4.4615000000000002E-2</v>
      </c>
      <c r="AM106" s="90">
        <v>3.6609999999999997E-2</v>
      </c>
      <c r="AN106" s="90">
        <v>4.7024999999999997E-2</v>
      </c>
      <c r="AO106" s="90">
        <v>8.7211999999999998E-2</v>
      </c>
      <c r="AP106" s="90">
        <v>4.2458000000000003E-2</v>
      </c>
      <c r="AQ106" s="90">
        <v>0</v>
      </c>
      <c r="AR106" s="90">
        <v>2.4152E-2</v>
      </c>
      <c r="AS106" s="91">
        <v>3.5452999999999998E-2</v>
      </c>
      <c r="AT106" s="35"/>
      <c r="AV106" s="80"/>
    </row>
    <row r="107" spans="1:48" s="79" customFormat="1" ht="14.25" customHeight="1">
      <c r="A107" s="36" t="s">
        <v>170</v>
      </c>
      <c r="B107" s="37" t="s">
        <v>171</v>
      </c>
      <c r="C107" s="88">
        <v>-7.4276999999999996E-2</v>
      </c>
      <c r="D107" s="88">
        <v>-4.7396000000000001E-2</v>
      </c>
      <c r="E107" s="88">
        <v>-3.0000000000000001E-5</v>
      </c>
      <c r="F107" s="88">
        <v>0</v>
      </c>
      <c r="G107" s="88">
        <v>-1.0059E-2</v>
      </c>
      <c r="H107" s="88">
        <v>-6.9999999999999999E-6</v>
      </c>
      <c r="I107" s="88">
        <v>-1.7E-5</v>
      </c>
      <c r="J107" s="88">
        <v>-5.0000000000000004E-6</v>
      </c>
      <c r="K107" s="88">
        <v>-5.0000000000000004E-6</v>
      </c>
      <c r="L107" s="88">
        <v>-5.0000000000000004E-6</v>
      </c>
      <c r="M107" s="88">
        <v>-1.5E-5</v>
      </c>
      <c r="N107" s="88">
        <v>0</v>
      </c>
      <c r="O107" s="88">
        <v>-7.9999999999999996E-6</v>
      </c>
      <c r="P107" s="88">
        <v>-6.9999999999999999E-6</v>
      </c>
      <c r="Q107" s="88">
        <v>-6.9999999999999999E-6</v>
      </c>
      <c r="R107" s="88">
        <v>-6.9999999999999999E-6</v>
      </c>
      <c r="S107" s="88">
        <v>-5.0000000000000004E-6</v>
      </c>
      <c r="T107" s="88">
        <v>-2.8E-5</v>
      </c>
      <c r="U107" s="88">
        <v>-1.0000000000000001E-5</v>
      </c>
      <c r="V107" s="88">
        <v>-2.7360000000000002E-3</v>
      </c>
      <c r="W107" s="88">
        <v>-9.6259999999999991E-3</v>
      </c>
      <c r="X107" s="88">
        <v>-4.4483000000000002E-2</v>
      </c>
      <c r="Y107" s="88">
        <v>-4.9612999999999997E-2</v>
      </c>
      <c r="Z107" s="88">
        <v>-3.9999999999999998E-6</v>
      </c>
      <c r="AA107" s="88">
        <v>-4.6500000000000003E-4</v>
      </c>
      <c r="AB107" s="88">
        <v>-1.4798E-2</v>
      </c>
      <c r="AC107" s="88">
        <v>-3.1000000000000001E-5</v>
      </c>
      <c r="AD107" s="88">
        <v>-7.7790000000000003E-3</v>
      </c>
      <c r="AE107" s="88">
        <v>-1.2290000000000001E-3</v>
      </c>
      <c r="AF107" s="88">
        <v>-6.0000000000000002E-6</v>
      </c>
      <c r="AG107" s="88">
        <v>0</v>
      </c>
      <c r="AH107" s="88">
        <v>-1.6200000000000001E-4</v>
      </c>
      <c r="AI107" s="88">
        <v>-9.5180000000000004E-3</v>
      </c>
      <c r="AJ107" s="88">
        <v>-2.2626E-2</v>
      </c>
      <c r="AK107" s="88">
        <v>-4.8999999999999998E-5</v>
      </c>
      <c r="AL107" s="88">
        <v>-1.1E-5</v>
      </c>
      <c r="AM107" s="88">
        <v>-3.0000000000000001E-6</v>
      </c>
      <c r="AN107" s="88">
        <v>-1.1E-5</v>
      </c>
      <c r="AO107" s="88">
        <v>-5.0000000000000004E-6</v>
      </c>
      <c r="AP107" s="88">
        <v>-6.9999999999999999E-6</v>
      </c>
      <c r="AQ107" s="88">
        <v>0</v>
      </c>
      <c r="AR107" s="88">
        <v>-5.0540000000000003E-3</v>
      </c>
      <c r="AS107" s="89">
        <v>-4.2370000000000003E-3</v>
      </c>
      <c r="AT107" s="35"/>
      <c r="AV107" s="80"/>
    </row>
    <row r="108" spans="1:48" s="79" customFormat="1" ht="14.25" customHeight="1">
      <c r="A108" s="46" t="s">
        <v>172</v>
      </c>
      <c r="B108" s="43" t="s">
        <v>173</v>
      </c>
      <c r="C108" s="92">
        <v>0.42143700000000001</v>
      </c>
      <c r="D108" s="92">
        <v>0.705955</v>
      </c>
      <c r="E108" s="92">
        <v>0.31096099999999999</v>
      </c>
      <c r="F108" s="92">
        <v>0.40865800000000002</v>
      </c>
      <c r="G108" s="92">
        <v>0.25554700000000002</v>
      </c>
      <c r="H108" s="92">
        <v>0.399783</v>
      </c>
      <c r="I108" s="92">
        <v>0.39506999999999998</v>
      </c>
      <c r="J108" s="92">
        <v>0.439278</v>
      </c>
      <c r="K108" s="92">
        <v>0.42682799999999999</v>
      </c>
      <c r="L108" s="92">
        <v>0.48002499999999998</v>
      </c>
      <c r="M108" s="92">
        <v>0.356819</v>
      </c>
      <c r="N108" s="92">
        <v>0.26635700000000001</v>
      </c>
      <c r="O108" s="92">
        <v>0.49428</v>
      </c>
      <c r="P108" s="92">
        <v>0.45604299999999998</v>
      </c>
      <c r="Q108" s="92">
        <v>0.45880500000000002</v>
      </c>
      <c r="R108" s="92">
        <v>0.35741499999999998</v>
      </c>
      <c r="S108" s="92">
        <v>0.36827399999999999</v>
      </c>
      <c r="T108" s="92">
        <v>0.30514999999999998</v>
      </c>
      <c r="U108" s="92">
        <v>0.41026499999999999</v>
      </c>
      <c r="V108" s="92">
        <v>0.47490399999999999</v>
      </c>
      <c r="W108" s="92">
        <v>0.45881100000000002</v>
      </c>
      <c r="X108" s="92">
        <v>0.575326</v>
      </c>
      <c r="Y108" s="92">
        <v>0.53314399999999995</v>
      </c>
      <c r="Z108" s="92">
        <v>0.64863999999999999</v>
      </c>
      <c r="AA108" s="92">
        <v>0.65962299999999996</v>
      </c>
      <c r="AB108" s="92">
        <v>0.67069199999999995</v>
      </c>
      <c r="AC108" s="92">
        <v>0.88920399999999999</v>
      </c>
      <c r="AD108" s="92">
        <v>0.69007700000000005</v>
      </c>
      <c r="AE108" s="92">
        <v>0.38501099999999999</v>
      </c>
      <c r="AF108" s="92">
        <v>0.52841899999999997</v>
      </c>
      <c r="AG108" s="92">
        <v>0.71873500000000001</v>
      </c>
      <c r="AH108" s="92">
        <v>0.73578699999999997</v>
      </c>
      <c r="AI108" s="92">
        <v>0.64200000000000002</v>
      </c>
      <c r="AJ108" s="92">
        <v>0.592943</v>
      </c>
      <c r="AK108" s="92">
        <v>0.64031400000000005</v>
      </c>
      <c r="AL108" s="92">
        <v>0.48682700000000001</v>
      </c>
      <c r="AM108" s="92">
        <v>0.41689799999999999</v>
      </c>
      <c r="AN108" s="92">
        <v>0.70070399999999999</v>
      </c>
      <c r="AO108" s="92">
        <v>0.70272699999999999</v>
      </c>
      <c r="AP108" s="92">
        <v>0.70582100000000003</v>
      </c>
      <c r="AQ108" s="92">
        <v>0</v>
      </c>
      <c r="AR108" s="92">
        <v>0.40364800000000001</v>
      </c>
      <c r="AS108" s="93">
        <v>0.54312199999999999</v>
      </c>
      <c r="AT108" s="35"/>
      <c r="AV108" s="80"/>
    </row>
    <row r="109" spans="1:48" s="79" customFormat="1" ht="14.25" customHeight="1">
      <c r="A109" s="46" t="s">
        <v>174</v>
      </c>
      <c r="B109" s="43" t="s">
        <v>242</v>
      </c>
      <c r="C109" s="92">
        <v>1</v>
      </c>
      <c r="D109" s="92">
        <v>1</v>
      </c>
      <c r="E109" s="92">
        <v>1</v>
      </c>
      <c r="F109" s="92">
        <v>1</v>
      </c>
      <c r="G109" s="92">
        <v>1</v>
      </c>
      <c r="H109" s="92">
        <v>1</v>
      </c>
      <c r="I109" s="92">
        <v>1</v>
      </c>
      <c r="J109" s="92">
        <v>1</v>
      </c>
      <c r="K109" s="92">
        <v>1</v>
      </c>
      <c r="L109" s="92">
        <v>1</v>
      </c>
      <c r="M109" s="92">
        <v>1</v>
      </c>
      <c r="N109" s="92">
        <v>1</v>
      </c>
      <c r="O109" s="92">
        <v>1</v>
      </c>
      <c r="P109" s="92">
        <v>1</v>
      </c>
      <c r="Q109" s="92">
        <v>1</v>
      </c>
      <c r="R109" s="92">
        <v>1</v>
      </c>
      <c r="S109" s="92">
        <v>1</v>
      </c>
      <c r="T109" s="92">
        <v>1</v>
      </c>
      <c r="U109" s="92">
        <v>1</v>
      </c>
      <c r="V109" s="92">
        <v>1</v>
      </c>
      <c r="W109" s="92">
        <v>1</v>
      </c>
      <c r="X109" s="92">
        <v>1</v>
      </c>
      <c r="Y109" s="92">
        <v>1</v>
      </c>
      <c r="Z109" s="92">
        <v>1</v>
      </c>
      <c r="AA109" s="92">
        <v>1</v>
      </c>
      <c r="AB109" s="92">
        <v>1</v>
      </c>
      <c r="AC109" s="92">
        <v>1</v>
      </c>
      <c r="AD109" s="92">
        <v>1</v>
      </c>
      <c r="AE109" s="92">
        <v>1</v>
      </c>
      <c r="AF109" s="92">
        <v>1</v>
      </c>
      <c r="AG109" s="92">
        <v>1</v>
      </c>
      <c r="AH109" s="92">
        <v>1</v>
      </c>
      <c r="AI109" s="92">
        <v>1</v>
      </c>
      <c r="AJ109" s="92">
        <v>1</v>
      </c>
      <c r="AK109" s="92">
        <v>1</v>
      </c>
      <c r="AL109" s="92">
        <v>1</v>
      </c>
      <c r="AM109" s="92">
        <v>1</v>
      </c>
      <c r="AN109" s="92">
        <v>1</v>
      </c>
      <c r="AO109" s="92">
        <v>1</v>
      </c>
      <c r="AP109" s="92">
        <v>1</v>
      </c>
      <c r="AQ109" s="92">
        <v>1</v>
      </c>
      <c r="AR109" s="92">
        <v>1</v>
      </c>
      <c r="AS109" s="93">
        <v>1</v>
      </c>
      <c r="AT109" s="35"/>
      <c r="AV109" s="80"/>
    </row>
    <row r="111" spans="1:48">
      <c r="A111" s="77" t="s">
        <v>243</v>
      </c>
    </row>
    <row r="112" spans="1:48" s="79" customFormat="1">
      <c r="A112" s="22"/>
      <c r="B112" s="23"/>
      <c r="C112" s="24" t="s">
        <v>48</v>
      </c>
      <c r="D112" s="24" t="s">
        <v>49</v>
      </c>
      <c r="E112" s="24" t="s">
        <v>50</v>
      </c>
      <c r="F112" s="24" t="s">
        <v>51</v>
      </c>
      <c r="G112" s="24" t="s">
        <v>52</v>
      </c>
      <c r="H112" s="24" t="s">
        <v>53</v>
      </c>
      <c r="I112" s="24" t="s">
        <v>54</v>
      </c>
      <c r="J112" s="24" t="s">
        <v>55</v>
      </c>
      <c r="K112" s="24" t="s">
        <v>56</v>
      </c>
      <c r="L112" s="24" t="s">
        <v>57</v>
      </c>
      <c r="M112" s="24" t="s">
        <v>58</v>
      </c>
      <c r="N112" s="24" t="s">
        <v>59</v>
      </c>
      <c r="O112" s="24" t="s">
        <v>60</v>
      </c>
      <c r="P112" s="24" t="s">
        <v>61</v>
      </c>
      <c r="Q112" s="24" t="s">
        <v>62</v>
      </c>
      <c r="R112" s="24" t="s">
        <v>63</v>
      </c>
      <c r="S112" s="24" t="s">
        <v>64</v>
      </c>
      <c r="T112" s="24" t="s">
        <v>65</v>
      </c>
      <c r="U112" s="24" t="s">
        <v>66</v>
      </c>
      <c r="V112" s="24" t="s">
        <v>67</v>
      </c>
      <c r="W112" s="24" t="s">
        <v>68</v>
      </c>
      <c r="X112" s="24" t="s">
        <v>69</v>
      </c>
      <c r="Y112" s="24" t="s">
        <v>70</v>
      </c>
      <c r="Z112" s="24" t="s">
        <v>71</v>
      </c>
      <c r="AA112" s="24" t="s">
        <v>72</v>
      </c>
      <c r="AB112" s="24" t="s">
        <v>73</v>
      </c>
      <c r="AC112" s="24" t="s">
        <v>74</v>
      </c>
      <c r="AD112" s="24" t="s">
        <v>75</v>
      </c>
      <c r="AE112" s="24" t="s">
        <v>76</v>
      </c>
      <c r="AF112" s="24" t="s">
        <v>77</v>
      </c>
      <c r="AG112" s="24" t="s">
        <v>78</v>
      </c>
      <c r="AH112" s="24" t="s">
        <v>79</v>
      </c>
      <c r="AI112" s="24" t="s">
        <v>80</v>
      </c>
      <c r="AJ112" s="24" t="s">
        <v>81</v>
      </c>
      <c r="AK112" s="24" t="s">
        <v>82</v>
      </c>
      <c r="AL112" s="24" t="s">
        <v>83</v>
      </c>
      <c r="AM112" s="24" t="s">
        <v>84</v>
      </c>
      <c r="AN112" s="24" t="s">
        <v>85</v>
      </c>
      <c r="AO112" s="24" t="s">
        <v>86</v>
      </c>
      <c r="AP112" s="24" t="s">
        <v>87</v>
      </c>
      <c r="AQ112" s="24" t="s">
        <v>88</v>
      </c>
      <c r="AR112" s="25" t="s">
        <v>89</v>
      </c>
      <c r="AS112" s="26"/>
      <c r="AT112" s="81"/>
      <c r="AU112" s="82"/>
      <c r="AV112" s="82"/>
    </row>
    <row r="113" spans="1:48" s="79" customFormat="1" ht="41.25" customHeight="1">
      <c r="A113" s="83"/>
      <c r="B113" s="28"/>
      <c r="C113" s="29" t="s">
        <v>197</v>
      </c>
      <c r="D113" s="29" t="s">
        <v>198</v>
      </c>
      <c r="E113" s="29" t="s">
        <v>199</v>
      </c>
      <c r="F113" s="29" t="s">
        <v>200</v>
      </c>
      <c r="G113" s="29" t="s">
        <v>201</v>
      </c>
      <c r="H113" s="29" t="s">
        <v>202</v>
      </c>
      <c r="I113" s="29" t="s">
        <v>203</v>
      </c>
      <c r="J113" s="29" t="s">
        <v>204</v>
      </c>
      <c r="K113" s="29" t="s">
        <v>756</v>
      </c>
      <c r="L113" s="29" t="s">
        <v>126</v>
      </c>
      <c r="M113" s="29" t="s">
        <v>127</v>
      </c>
      <c r="N113" s="29" t="s">
        <v>128</v>
      </c>
      <c r="O113" s="29" t="s">
        <v>129</v>
      </c>
      <c r="P113" s="29" t="s">
        <v>130</v>
      </c>
      <c r="Q113" s="29" t="s">
        <v>131</v>
      </c>
      <c r="R113" s="29" t="s">
        <v>132</v>
      </c>
      <c r="S113" s="29" t="s">
        <v>205</v>
      </c>
      <c r="T113" s="29" t="s">
        <v>134</v>
      </c>
      <c r="U113" s="29" t="s">
        <v>135</v>
      </c>
      <c r="V113" s="29" t="s">
        <v>206</v>
      </c>
      <c r="W113" s="29" t="s">
        <v>207</v>
      </c>
      <c r="X113" s="29" t="s">
        <v>138</v>
      </c>
      <c r="Y113" s="29" t="s">
        <v>139</v>
      </c>
      <c r="Z113" s="29" t="s">
        <v>140</v>
      </c>
      <c r="AA113" s="29" t="s">
        <v>141</v>
      </c>
      <c r="AB113" s="29" t="s">
        <v>142</v>
      </c>
      <c r="AC113" s="29" t="s">
        <v>143</v>
      </c>
      <c r="AD113" s="29" t="s">
        <v>208</v>
      </c>
      <c r="AE113" s="29" t="s">
        <v>209</v>
      </c>
      <c r="AF113" s="29" t="s">
        <v>146</v>
      </c>
      <c r="AG113" s="29" t="s">
        <v>147</v>
      </c>
      <c r="AH113" s="29" t="s">
        <v>148</v>
      </c>
      <c r="AI113" s="29" t="s">
        <v>149</v>
      </c>
      <c r="AJ113" s="29" t="s">
        <v>150</v>
      </c>
      <c r="AK113" s="29" t="s">
        <v>151</v>
      </c>
      <c r="AL113" s="29" t="s">
        <v>210</v>
      </c>
      <c r="AM113" s="29" t="s">
        <v>211</v>
      </c>
      <c r="AN113" s="29" t="s">
        <v>212</v>
      </c>
      <c r="AO113" s="29" t="s">
        <v>213</v>
      </c>
      <c r="AP113" s="29" t="s">
        <v>214</v>
      </c>
      <c r="AQ113" s="29" t="s">
        <v>157</v>
      </c>
      <c r="AR113" s="30" t="s">
        <v>215</v>
      </c>
      <c r="AS113" s="31"/>
      <c r="AT113" s="81"/>
      <c r="AU113" s="82"/>
      <c r="AV113" s="82"/>
    </row>
    <row r="114" spans="1:48" s="79" customFormat="1">
      <c r="A114" s="32" t="s">
        <v>48</v>
      </c>
      <c r="B114" s="33" t="s">
        <v>197</v>
      </c>
      <c r="C114" s="86">
        <v>0.57731399999999999</v>
      </c>
      <c r="D114" s="86">
        <v>0</v>
      </c>
      <c r="E114" s="86">
        <v>0</v>
      </c>
      <c r="F114" s="86">
        <v>0</v>
      </c>
      <c r="G114" s="86">
        <v>0</v>
      </c>
      <c r="H114" s="86">
        <v>0</v>
      </c>
      <c r="I114" s="86">
        <v>0</v>
      </c>
      <c r="J114" s="86">
        <v>0</v>
      </c>
      <c r="K114" s="86">
        <v>0</v>
      </c>
      <c r="L114" s="86">
        <v>0</v>
      </c>
      <c r="M114" s="86">
        <v>0</v>
      </c>
      <c r="N114" s="86">
        <v>0</v>
      </c>
      <c r="O114" s="86">
        <v>0</v>
      </c>
      <c r="P114" s="86">
        <v>0</v>
      </c>
      <c r="Q114" s="86">
        <v>0</v>
      </c>
      <c r="R114" s="86">
        <v>0</v>
      </c>
      <c r="S114" s="86">
        <v>0</v>
      </c>
      <c r="T114" s="86">
        <v>0</v>
      </c>
      <c r="U114" s="86">
        <v>0</v>
      </c>
      <c r="V114" s="86">
        <v>0</v>
      </c>
      <c r="W114" s="86">
        <v>0</v>
      </c>
      <c r="X114" s="86">
        <v>0</v>
      </c>
      <c r="Y114" s="86">
        <v>0</v>
      </c>
      <c r="Z114" s="86">
        <v>0</v>
      </c>
      <c r="AA114" s="86">
        <v>0</v>
      </c>
      <c r="AB114" s="86">
        <v>0</v>
      </c>
      <c r="AC114" s="86">
        <v>0</v>
      </c>
      <c r="AD114" s="86">
        <v>0</v>
      </c>
      <c r="AE114" s="86">
        <v>0</v>
      </c>
      <c r="AF114" s="86">
        <v>0</v>
      </c>
      <c r="AG114" s="86">
        <v>0</v>
      </c>
      <c r="AH114" s="86">
        <v>0</v>
      </c>
      <c r="AI114" s="86">
        <v>0</v>
      </c>
      <c r="AJ114" s="86">
        <v>0</v>
      </c>
      <c r="AK114" s="86">
        <v>0</v>
      </c>
      <c r="AL114" s="86">
        <v>0</v>
      </c>
      <c r="AM114" s="86">
        <v>0</v>
      </c>
      <c r="AN114" s="86">
        <v>0</v>
      </c>
      <c r="AO114" s="86">
        <v>0</v>
      </c>
      <c r="AP114" s="86">
        <v>0</v>
      </c>
      <c r="AQ114" s="86">
        <v>0</v>
      </c>
      <c r="AR114" s="87">
        <v>0</v>
      </c>
      <c r="AS114" s="35"/>
      <c r="AT114" s="81"/>
      <c r="AU114" s="82"/>
      <c r="AV114" s="82"/>
    </row>
    <row r="115" spans="1:48" s="79" customFormat="1">
      <c r="A115" s="36" t="s">
        <v>49</v>
      </c>
      <c r="B115" s="37" t="s">
        <v>198</v>
      </c>
      <c r="C115" s="88">
        <v>0</v>
      </c>
      <c r="D115" s="88">
        <v>0.32308700000000001</v>
      </c>
      <c r="E115" s="88">
        <v>0</v>
      </c>
      <c r="F115" s="88">
        <v>0</v>
      </c>
      <c r="G115" s="88">
        <v>0</v>
      </c>
      <c r="H115" s="88">
        <v>0</v>
      </c>
      <c r="I115" s="88">
        <v>0</v>
      </c>
      <c r="J115" s="88">
        <v>0</v>
      </c>
      <c r="K115" s="88">
        <v>0</v>
      </c>
      <c r="L115" s="88">
        <v>0</v>
      </c>
      <c r="M115" s="88">
        <v>0</v>
      </c>
      <c r="N115" s="88">
        <v>0</v>
      </c>
      <c r="O115" s="88">
        <v>0</v>
      </c>
      <c r="P115" s="88">
        <v>0</v>
      </c>
      <c r="Q115" s="88">
        <v>0</v>
      </c>
      <c r="R115" s="88">
        <v>0</v>
      </c>
      <c r="S115" s="88">
        <v>0</v>
      </c>
      <c r="T115" s="88">
        <v>0</v>
      </c>
      <c r="U115" s="88">
        <v>0</v>
      </c>
      <c r="V115" s="88">
        <v>0</v>
      </c>
      <c r="W115" s="88">
        <v>0</v>
      </c>
      <c r="X115" s="88">
        <v>0</v>
      </c>
      <c r="Y115" s="88">
        <v>0</v>
      </c>
      <c r="Z115" s="88">
        <v>0</v>
      </c>
      <c r="AA115" s="88">
        <v>0</v>
      </c>
      <c r="AB115" s="88">
        <v>0</v>
      </c>
      <c r="AC115" s="88">
        <v>0</v>
      </c>
      <c r="AD115" s="88">
        <v>0</v>
      </c>
      <c r="AE115" s="88">
        <v>0</v>
      </c>
      <c r="AF115" s="88">
        <v>0</v>
      </c>
      <c r="AG115" s="88">
        <v>0</v>
      </c>
      <c r="AH115" s="88">
        <v>0</v>
      </c>
      <c r="AI115" s="88">
        <v>0</v>
      </c>
      <c r="AJ115" s="88">
        <v>0</v>
      </c>
      <c r="AK115" s="88">
        <v>0</v>
      </c>
      <c r="AL115" s="88">
        <v>0</v>
      </c>
      <c r="AM115" s="88">
        <v>0</v>
      </c>
      <c r="AN115" s="88">
        <v>0</v>
      </c>
      <c r="AO115" s="88">
        <v>0</v>
      </c>
      <c r="AP115" s="88">
        <v>0</v>
      </c>
      <c r="AQ115" s="88">
        <v>0</v>
      </c>
      <c r="AR115" s="89">
        <v>0</v>
      </c>
      <c r="AS115" s="35"/>
      <c r="AT115" s="81"/>
      <c r="AU115" s="82"/>
      <c r="AV115" s="82"/>
    </row>
    <row r="116" spans="1:48" s="79" customFormat="1">
      <c r="A116" s="36" t="s">
        <v>50</v>
      </c>
      <c r="B116" s="37" t="s">
        <v>199</v>
      </c>
      <c r="C116" s="88">
        <v>0</v>
      </c>
      <c r="D116" s="88">
        <v>0</v>
      </c>
      <c r="E116" s="88">
        <v>0.86765099999999995</v>
      </c>
      <c r="F116" s="88">
        <v>0</v>
      </c>
      <c r="G116" s="88">
        <v>0</v>
      </c>
      <c r="H116" s="88">
        <v>0</v>
      </c>
      <c r="I116" s="88">
        <v>0</v>
      </c>
      <c r="J116" s="88">
        <v>0</v>
      </c>
      <c r="K116" s="88">
        <v>0</v>
      </c>
      <c r="L116" s="88">
        <v>0</v>
      </c>
      <c r="M116" s="88">
        <v>0</v>
      </c>
      <c r="N116" s="88">
        <v>0</v>
      </c>
      <c r="O116" s="88">
        <v>0</v>
      </c>
      <c r="P116" s="88">
        <v>0</v>
      </c>
      <c r="Q116" s="88">
        <v>0</v>
      </c>
      <c r="R116" s="88">
        <v>0</v>
      </c>
      <c r="S116" s="88">
        <v>0</v>
      </c>
      <c r="T116" s="88">
        <v>0</v>
      </c>
      <c r="U116" s="88">
        <v>0</v>
      </c>
      <c r="V116" s="88">
        <v>0</v>
      </c>
      <c r="W116" s="88">
        <v>0</v>
      </c>
      <c r="X116" s="88">
        <v>0</v>
      </c>
      <c r="Y116" s="88">
        <v>0</v>
      </c>
      <c r="Z116" s="88">
        <v>0</v>
      </c>
      <c r="AA116" s="88">
        <v>0</v>
      </c>
      <c r="AB116" s="88">
        <v>0</v>
      </c>
      <c r="AC116" s="88">
        <v>0</v>
      </c>
      <c r="AD116" s="88">
        <v>0</v>
      </c>
      <c r="AE116" s="88">
        <v>0</v>
      </c>
      <c r="AF116" s="88">
        <v>0</v>
      </c>
      <c r="AG116" s="88">
        <v>0</v>
      </c>
      <c r="AH116" s="88">
        <v>0</v>
      </c>
      <c r="AI116" s="88">
        <v>0</v>
      </c>
      <c r="AJ116" s="88">
        <v>0</v>
      </c>
      <c r="AK116" s="88">
        <v>0</v>
      </c>
      <c r="AL116" s="88">
        <v>0</v>
      </c>
      <c r="AM116" s="88">
        <v>0</v>
      </c>
      <c r="AN116" s="88">
        <v>0</v>
      </c>
      <c r="AO116" s="88">
        <v>0</v>
      </c>
      <c r="AP116" s="88">
        <v>0</v>
      </c>
      <c r="AQ116" s="88">
        <v>0</v>
      </c>
      <c r="AR116" s="89">
        <v>0</v>
      </c>
      <c r="AS116" s="35"/>
      <c r="AT116" s="81"/>
      <c r="AU116" s="82"/>
      <c r="AV116" s="82"/>
    </row>
    <row r="117" spans="1:48" s="79" customFormat="1">
      <c r="A117" s="36" t="s">
        <v>51</v>
      </c>
      <c r="B117" s="37" t="s">
        <v>200</v>
      </c>
      <c r="C117" s="88">
        <v>0</v>
      </c>
      <c r="D117" s="88">
        <v>0</v>
      </c>
      <c r="E117" s="88">
        <v>0</v>
      </c>
      <c r="F117" s="88">
        <v>0.297234</v>
      </c>
      <c r="G117" s="88">
        <v>0</v>
      </c>
      <c r="H117" s="88">
        <v>0</v>
      </c>
      <c r="I117" s="88">
        <v>0</v>
      </c>
      <c r="J117" s="88">
        <v>0</v>
      </c>
      <c r="K117" s="88">
        <v>0</v>
      </c>
      <c r="L117" s="88">
        <v>0</v>
      </c>
      <c r="M117" s="88">
        <v>0</v>
      </c>
      <c r="N117" s="88">
        <v>0</v>
      </c>
      <c r="O117" s="88">
        <v>0</v>
      </c>
      <c r="P117" s="88">
        <v>0</v>
      </c>
      <c r="Q117" s="88">
        <v>0</v>
      </c>
      <c r="R117" s="88">
        <v>0</v>
      </c>
      <c r="S117" s="88">
        <v>0</v>
      </c>
      <c r="T117" s="88">
        <v>0</v>
      </c>
      <c r="U117" s="88">
        <v>0</v>
      </c>
      <c r="V117" s="88">
        <v>0</v>
      </c>
      <c r="W117" s="88">
        <v>0</v>
      </c>
      <c r="X117" s="88">
        <v>0</v>
      </c>
      <c r="Y117" s="88">
        <v>0</v>
      </c>
      <c r="Z117" s="88">
        <v>0</v>
      </c>
      <c r="AA117" s="88">
        <v>0</v>
      </c>
      <c r="AB117" s="88">
        <v>0</v>
      </c>
      <c r="AC117" s="88">
        <v>0</v>
      </c>
      <c r="AD117" s="88">
        <v>0</v>
      </c>
      <c r="AE117" s="88">
        <v>0</v>
      </c>
      <c r="AF117" s="88">
        <v>0</v>
      </c>
      <c r="AG117" s="88">
        <v>0</v>
      </c>
      <c r="AH117" s="88">
        <v>0</v>
      </c>
      <c r="AI117" s="88">
        <v>0</v>
      </c>
      <c r="AJ117" s="88">
        <v>0</v>
      </c>
      <c r="AK117" s="88">
        <v>0</v>
      </c>
      <c r="AL117" s="88">
        <v>0</v>
      </c>
      <c r="AM117" s="88">
        <v>0</v>
      </c>
      <c r="AN117" s="88">
        <v>0</v>
      </c>
      <c r="AO117" s="88">
        <v>0</v>
      </c>
      <c r="AP117" s="88">
        <v>0</v>
      </c>
      <c r="AQ117" s="88">
        <v>0</v>
      </c>
      <c r="AR117" s="89">
        <v>0</v>
      </c>
      <c r="AS117" s="35"/>
      <c r="AT117" s="81"/>
      <c r="AU117" s="82"/>
      <c r="AV117" s="82"/>
    </row>
    <row r="118" spans="1:48" s="79" customFormat="1">
      <c r="A118" s="39" t="s">
        <v>52</v>
      </c>
      <c r="B118" s="40" t="s">
        <v>201</v>
      </c>
      <c r="C118" s="90">
        <v>0</v>
      </c>
      <c r="D118" s="90">
        <v>0</v>
      </c>
      <c r="E118" s="90">
        <v>0</v>
      </c>
      <c r="F118" s="90">
        <v>0</v>
      </c>
      <c r="G118" s="90">
        <v>0.88007000000000002</v>
      </c>
      <c r="H118" s="90">
        <v>0</v>
      </c>
      <c r="I118" s="90">
        <v>0</v>
      </c>
      <c r="J118" s="90">
        <v>0</v>
      </c>
      <c r="K118" s="90">
        <v>0</v>
      </c>
      <c r="L118" s="90">
        <v>0</v>
      </c>
      <c r="M118" s="90">
        <v>0</v>
      </c>
      <c r="N118" s="90">
        <v>0</v>
      </c>
      <c r="O118" s="90">
        <v>0</v>
      </c>
      <c r="P118" s="90">
        <v>0</v>
      </c>
      <c r="Q118" s="90">
        <v>0</v>
      </c>
      <c r="R118" s="90">
        <v>0</v>
      </c>
      <c r="S118" s="90">
        <v>0</v>
      </c>
      <c r="T118" s="90">
        <v>0</v>
      </c>
      <c r="U118" s="90">
        <v>0</v>
      </c>
      <c r="V118" s="90">
        <v>0</v>
      </c>
      <c r="W118" s="90">
        <v>0</v>
      </c>
      <c r="X118" s="90">
        <v>0</v>
      </c>
      <c r="Y118" s="90">
        <v>0</v>
      </c>
      <c r="Z118" s="90">
        <v>0</v>
      </c>
      <c r="AA118" s="90">
        <v>0</v>
      </c>
      <c r="AB118" s="90">
        <v>0</v>
      </c>
      <c r="AC118" s="90">
        <v>0</v>
      </c>
      <c r="AD118" s="90">
        <v>0</v>
      </c>
      <c r="AE118" s="90">
        <v>0</v>
      </c>
      <c r="AF118" s="90">
        <v>0</v>
      </c>
      <c r="AG118" s="90">
        <v>0</v>
      </c>
      <c r="AH118" s="90">
        <v>0</v>
      </c>
      <c r="AI118" s="90">
        <v>0</v>
      </c>
      <c r="AJ118" s="90">
        <v>0</v>
      </c>
      <c r="AK118" s="90">
        <v>0</v>
      </c>
      <c r="AL118" s="90">
        <v>0</v>
      </c>
      <c r="AM118" s="90">
        <v>0</v>
      </c>
      <c r="AN118" s="90">
        <v>0</v>
      </c>
      <c r="AO118" s="90">
        <v>0</v>
      </c>
      <c r="AP118" s="90">
        <v>0</v>
      </c>
      <c r="AQ118" s="90">
        <v>0</v>
      </c>
      <c r="AR118" s="91">
        <v>0</v>
      </c>
      <c r="AS118" s="35"/>
      <c r="AT118" s="81"/>
      <c r="AU118" s="82"/>
      <c r="AV118" s="82"/>
    </row>
    <row r="119" spans="1:48" s="79" customFormat="1">
      <c r="A119" s="36" t="s">
        <v>53</v>
      </c>
      <c r="B119" s="37" t="s">
        <v>202</v>
      </c>
      <c r="C119" s="88">
        <v>0</v>
      </c>
      <c r="D119" s="88">
        <v>0</v>
      </c>
      <c r="E119" s="88">
        <v>0</v>
      </c>
      <c r="F119" s="88">
        <v>0</v>
      </c>
      <c r="G119" s="88">
        <v>0</v>
      </c>
      <c r="H119" s="88">
        <v>0.93420400000000003</v>
      </c>
      <c r="I119" s="88">
        <v>0</v>
      </c>
      <c r="J119" s="88">
        <v>0</v>
      </c>
      <c r="K119" s="88">
        <v>0</v>
      </c>
      <c r="L119" s="88">
        <v>0</v>
      </c>
      <c r="M119" s="88">
        <v>0</v>
      </c>
      <c r="N119" s="88">
        <v>0</v>
      </c>
      <c r="O119" s="88">
        <v>0</v>
      </c>
      <c r="P119" s="88">
        <v>0</v>
      </c>
      <c r="Q119" s="88">
        <v>0</v>
      </c>
      <c r="R119" s="88">
        <v>0</v>
      </c>
      <c r="S119" s="88">
        <v>0</v>
      </c>
      <c r="T119" s="88">
        <v>0</v>
      </c>
      <c r="U119" s="88">
        <v>0</v>
      </c>
      <c r="V119" s="88">
        <v>0</v>
      </c>
      <c r="W119" s="88">
        <v>0</v>
      </c>
      <c r="X119" s="88">
        <v>0</v>
      </c>
      <c r="Y119" s="88">
        <v>0</v>
      </c>
      <c r="Z119" s="88">
        <v>0</v>
      </c>
      <c r="AA119" s="88">
        <v>0</v>
      </c>
      <c r="AB119" s="88">
        <v>0</v>
      </c>
      <c r="AC119" s="88">
        <v>0</v>
      </c>
      <c r="AD119" s="88">
        <v>0</v>
      </c>
      <c r="AE119" s="88">
        <v>0</v>
      </c>
      <c r="AF119" s="88">
        <v>0</v>
      </c>
      <c r="AG119" s="88">
        <v>0</v>
      </c>
      <c r="AH119" s="88">
        <v>0</v>
      </c>
      <c r="AI119" s="88">
        <v>0</v>
      </c>
      <c r="AJ119" s="88">
        <v>0</v>
      </c>
      <c r="AK119" s="88">
        <v>0</v>
      </c>
      <c r="AL119" s="88">
        <v>0</v>
      </c>
      <c r="AM119" s="88">
        <v>0</v>
      </c>
      <c r="AN119" s="88">
        <v>0</v>
      </c>
      <c r="AO119" s="88">
        <v>0</v>
      </c>
      <c r="AP119" s="88">
        <v>0</v>
      </c>
      <c r="AQ119" s="88">
        <v>0</v>
      </c>
      <c r="AR119" s="89">
        <v>0</v>
      </c>
      <c r="AS119" s="35"/>
      <c r="AT119" s="81"/>
      <c r="AU119" s="82"/>
      <c r="AV119" s="82"/>
    </row>
    <row r="120" spans="1:48" s="79" customFormat="1">
      <c r="A120" s="36" t="s">
        <v>54</v>
      </c>
      <c r="B120" s="37" t="s">
        <v>203</v>
      </c>
      <c r="C120" s="88">
        <v>0</v>
      </c>
      <c r="D120" s="88">
        <v>0</v>
      </c>
      <c r="E120" s="88">
        <v>0</v>
      </c>
      <c r="F120" s="88">
        <v>0</v>
      </c>
      <c r="G120" s="88">
        <v>0</v>
      </c>
      <c r="H120" s="88">
        <v>0</v>
      </c>
      <c r="I120" s="88">
        <v>0.91098400000000002</v>
      </c>
      <c r="J120" s="88">
        <v>0</v>
      </c>
      <c r="K120" s="88">
        <v>0</v>
      </c>
      <c r="L120" s="88">
        <v>0</v>
      </c>
      <c r="M120" s="88">
        <v>0</v>
      </c>
      <c r="N120" s="88">
        <v>0</v>
      </c>
      <c r="O120" s="88">
        <v>0</v>
      </c>
      <c r="P120" s="88">
        <v>0</v>
      </c>
      <c r="Q120" s="88">
        <v>0</v>
      </c>
      <c r="R120" s="88">
        <v>0</v>
      </c>
      <c r="S120" s="88">
        <v>0</v>
      </c>
      <c r="T120" s="88">
        <v>0</v>
      </c>
      <c r="U120" s="88">
        <v>0</v>
      </c>
      <c r="V120" s="88">
        <v>0</v>
      </c>
      <c r="W120" s="88">
        <v>0</v>
      </c>
      <c r="X120" s="88">
        <v>0</v>
      </c>
      <c r="Y120" s="88">
        <v>0</v>
      </c>
      <c r="Z120" s="88">
        <v>0</v>
      </c>
      <c r="AA120" s="88">
        <v>0</v>
      </c>
      <c r="AB120" s="88">
        <v>0</v>
      </c>
      <c r="AC120" s="88">
        <v>0</v>
      </c>
      <c r="AD120" s="88">
        <v>0</v>
      </c>
      <c r="AE120" s="88">
        <v>0</v>
      </c>
      <c r="AF120" s="88">
        <v>0</v>
      </c>
      <c r="AG120" s="88">
        <v>0</v>
      </c>
      <c r="AH120" s="88">
        <v>0</v>
      </c>
      <c r="AI120" s="88">
        <v>0</v>
      </c>
      <c r="AJ120" s="88">
        <v>0</v>
      </c>
      <c r="AK120" s="88">
        <v>0</v>
      </c>
      <c r="AL120" s="88">
        <v>0</v>
      </c>
      <c r="AM120" s="88">
        <v>0</v>
      </c>
      <c r="AN120" s="88">
        <v>0</v>
      </c>
      <c r="AO120" s="88">
        <v>0</v>
      </c>
      <c r="AP120" s="88">
        <v>0</v>
      </c>
      <c r="AQ120" s="88">
        <v>0</v>
      </c>
      <c r="AR120" s="89">
        <v>0</v>
      </c>
      <c r="AS120" s="35"/>
      <c r="AT120" s="81"/>
      <c r="AU120" s="82"/>
      <c r="AV120" s="82"/>
    </row>
    <row r="121" spans="1:48" s="79" customFormat="1">
      <c r="A121" s="36" t="s">
        <v>55</v>
      </c>
      <c r="B121" s="37" t="s">
        <v>204</v>
      </c>
      <c r="C121" s="88">
        <v>0</v>
      </c>
      <c r="D121" s="88">
        <v>0</v>
      </c>
      <c r="E121" s="88">
        <v>0</v>
      </c>
      <c r="F121" s="88">
        <v>0</v>
      </c>
      <c r="G121" s="88">
        <v>0</v>
      </c>
      <c r="H121" s="88">
        <v>0</v>
      </c>
      <c r="I121" s="88">
        <v>0</v>
      </c>
      <c r="J121" s="88">
        <v>0.97613099999999997</v>
      </c>
      <c r="K121" s="88">
        <v>0</v>
      </c>
      <c r="L121" s="88">
        <v>0</v>
      </c>
      <c r="M121" s="88">
        <v>0</v>
      </c>
      <c r="N121" s="88">
        <v>0</v>
      </c>
      <c r="O121" s="88">
        <v>0</v>
      </c>
      <c r="P121" s="88">
        <v>0</v>
      </c>
      <c r="Q121" s="88">
        <v>0</v>
      </c>
      <c r="R121" s="88">
        <v>0</v>
      </c>
      <c r="S121" s="88">
        <v>0</v>
      </c>
      <c r="T121" s="88">
        <v>0</v>
      </c>
      <c r="U121" s="88">
        <v>0</v>
      </c>
      <c r="V121" s="88">
        <v>0</v>
      </c>
      <c r="W121" s="88">
        <v>0</v>
      </c>
      <c r="X121" s="88">
        <v>0</v>
      </c>
      <c r="Y121" s="88">
        <v>0</v>
      </c>
      <c r="Z121" s="88">
        <v>0</v>
      </c>
      <c r="AA121" s="88">
        <v>0</v>
      </c>
      <c r="AB121" s="88">
        <v>0</v>
      </c>
      <c r="AC121" s="88">
        <v>0</v>
      </c>
      <c r="AD121" s="88">
        <v>0</v>
      </c>
      <c r="AE121" s="88">
        <v>0</v>
      </c>
      <c r="AF121" s="88">
        <v>0</v>
      </c>
      <c r="AG121" s="88">
        <v>0</v>
      </c>
      <c r="AH121" s="88">
        <v>0</v>
      </c>
      <c r="AI121" s="88">
        <v>0</v>
      </c>
      <c r="AJ121" s="88">
        <v>0</v>
      </c>
      <c r="AK121" s="88">
        <v>0</v>
      </c>
      <c r="AL121" s="88">
        <v>0</v>
      </c>
      <c r="AM121" s="88">
        <v>0</v>
      </c>
      <c r="AN121" s="88">
        <v>0</v>
      </c>
      <c r="AO121" s="88">
        <v>0</v>
      </c>
      <c r="AP121" s="88">
        <v>0</v>
      </c>
      <c r="AQ121" s="88">
        <v>0</v>
      </c>
      <c r="AR121" s="89">
        <v>0</v>
      </c>
      <c r="AS121" s="35"/>
      <c r="AT121" s="81"/>
      <c r="AU121" s="82"/>
      <c r="AV121" s="82"/>
    </row>
    <row r="122" spans="1:48" s="79" customFormat="1">
      <c r="A122" s="36" t="s">
        <v>56</v>
      </c>
      <c r="B122" s="37" t="s">
        <v>754</v>
      </c>
      <c r="C122" s="88">
        <v>0</v>
      </c>
      <c r="D122" s="88">
        <v>0</v>
      </c>
      <c r="E122" s="88">
        <v>0</v>
      </c>
      <c r="F122" s="88">
        <v>0</v>
      </c>
      <c r="G122" s="88">
        <v>0</v>
      </c>
      <c r="H122" s="88">
        <v>0</v>
      </c>
      <c r="I122" s="88">
        <v>0</v>
      </c>
      <c r="J122" s="88">
        <v>0</v>
      </c>
      <c r="K122" s="88">
        <v>0.95885699999999996</v>
      </c>
      <c r="L122" s="88">
        <v>0</v>
      </c>
      <c r="M122" s="88">
        <v>0</v>
      </c>
      <c r="N122" s="88">
        <v>0</v>
      </c>
      <c r="O122" s="88">
        <v>0</v>
      </c>
      <c r="P122" s="88">
        <v>0</v>
      </c>
      <c r="Q122" s="88">
        <v>0</v>
      </c>
      <c r="R122" s="88">
        <v>0</v>
      </c>
      <c r="S122" s="88">
        <v>0</v>
      </c>
      <c r="T122" s="88">
        <v>0</v>
      </c>
      <c r="U122" s="88">
        <v>0</v>
      </c>
      <c r="V122" s="88">
        <v>0</v>
      </c>
      <c r="W122" s="88">
        <v>0</v>
      </c>
      <c r="X122" s="88">
        <v>0</v>
      </c>
      <c r="Y122" s="88">
        <v>0</v>
      </c>
      <c r="Z122" s="88">
        <v>0</v>
      </c>
      <c r="AA122" s="88">
        <v>0</v>
      </c>
      <c r="AB122" s="88">
        <v>0</v>
      </c>
      <c r="AC122" s="88">
        <v>0</v>
      </c>
      <c r="AD122" s="88">
        <v>0</v>
      </c>
      <c r="AE122" s="88">
        <v>0</v>
      </c>
      <c r="AF122" s="88">
        <v>0</v>
      </c>
      <c r="AG122" s="88">
        <v>0</v>
      </c>
      <c r="AH122" s="88">
        <v>0</v>
      </c>
      <c r="AI122" s="88">
        <v>0</v>
      </c>
      <c r="AJ122" s="88">
        <v>0</v>
      </c>
      <c r="AK122" s="88">
        <v>0</v>
      </c>
      <c r="AL122" s="88">
        <v>0</v>
      </c>
      <c r="AM122" s="88">
        <v>0</v>
      </c>
      <c r="AN122" s="88">
        <v>0</v>
      </c>
      <c r="AO122" s="88">
        <v>0</v>
      </c>
      <c r="AP122" s="88">
        <v>0</v>
      </c>
      <c r="AQ122" s="88">
        <v>0</v>
      </c>
      <c r="AR122" s="89">
        <v>0</v>
      </c>
      <c r="AS122" s="35"/>
      <c r="AT122" s="81"/>
      <c r="AU122" s="82"/>
      <c r="AV122" s="82"/>
    </row>
    <row r="123" spans="1:48" s="79" customFormat="1">
      <c r="A123" s="39" t="s">
        <v>57</v>
      </c>
      <c r="B123" s="40" t="s">
        <v>126</v>
      </c>
      <c r="C123" s="90">
        <v>0</v>
      </c>
      <c r="D123" s="90">
        <v>0</v>
      </c>
      <c r="E123" s="90">
        <v>0</v>
      </c>
      <c r="F123" s="90">
        <v>0</v>
      </c>
      <c r="G123" s="90">
        <v>0</v>
      </c>
      <c r="H123" s="90">
        <v>0</v>
      </c>
      <c r="I123" s="90">
        <v>0</v>
      </c>
      <c r="J123" s="90">
        <v>0</v>
      </c>
      <c r="K123" s="90">
        <v>0</v>
      </c>
      <c r="L123" s="90">
        <v>0.59978699999999996</v>
      </c>
      <c r="M123" s="90">
        <v>0</v>
      </c>
      <c r="N123" s="90">
        <v>0</v>
      </c>
      <c r="O123" s="90">
        <v>0</v>
      </c>
      <c r="P123" s="90">
        <v>0</v>
      </c>
      <c r="Q123" s="90">
        <v>0</v>
      </c>
      <c r="R123" s="90">
        <v>0</v>
      </c>
      <c r="S123" s="90">
        <v>0</v>
      </c>
      <c r="T123" s="90">
        <v>0</v>
      </c>
      <c r="U123" s="90">
        <v>0</v>
      </c>
      <c r="V123" s="90">
        <v>0</v>
      </c>
      <c r="W123" s="90">
        <v>0</v>
      </c>
      <c r="X123" s="90">
        <v>0</v>
      </c>
      <c r="Y123" s="90">
        <v>0</v>
      </c>
      <c r="Z123" s="90">
        <v>0</v>
      </c>
      <c r="AA123" s="90">
        <v>0</v>
      </c>
      <c r="AB123" s="90">
        <v>0</v>
      </c>
      <c r="AC123" s="90">
        <v>0</v>
      </c>
      <c r="AD123" s="90">
        <v>0</v>
      </c>
      <c r="AE123" s="90">
        <v>0</v>
      </c>
      <c r="AF123" s="90">
        <v>0</v>
      </c>
      <c r="AG123" s="90">
        <v>0</v>
      </c>
      <c r="AH123" s="90">
        <v>0</v>
      </c>
      <c r="AI123" s="90">
        <v>0</v>
      </c>
      <c r="AJ123" s="90">
        <v>0</v>
      </c>
      <c r="AK123" s="90">
        <v>0</v>
      </c>
      <c r="AL123" s="90">
        <v>0</v>
      </c>
      <c r="AM123" s="90">
        <v>0</v>
      </c>
      <c r="AN123" s="90">
        <v>0</v>
      </c>
      <c r="AO123" s="90">
        <v>0</v>
      </c>
      <c r="AP123" s="90">
        <v>0</v>
      </c>
      <c r="AQ123" s="90">
        <v>0</v>
      </c>
      <c r="AR123" s="91">
        <v>0</v>
      </c>
      <c r="AS123" s="35"/>
      <c r="AT123" s="81"/>
      <c r="AU123" s="82"/>
      <c r="AV123" s="82"/>
    </row>
    <row r="124" spans="1:48" s="79" customFormat="1">
      <c r="A124" s="36" t="s">
        <v>58</v>
      </c>
      <c r="B124" s="37" t="s">
        <v>127</v>
      </c>
      <c r="C124" s="88">
        <v>0</v>
      </c>
      <c r="D124" s="88">
        <v>0</v>
      </c>
      <c r="E124" s="88">
        <v>0</v>
      </c>
      <c r="F124" s="88">
        <v>0</v>
      </c>
      <c r="G124" s="88">
        <v>0</v>
      </c>
      <c r="H124" s="88">
        <v>0</v>
      </c>
      <c r="I124" s="88">
        <v>0</v>
      </c>
      <c r="J124" s="88">
        <v>0</v>
      </c>
      <c r="K124" s="88">
        <v>0</v>
      </c>
      <c r="L124" s="88">
        <v>0</v>
      </c>
      <c r="M124" s="88">
        <v>0.99975000000000003</v>
      </c>
      <c r="N124" s="88">
        <v>0</v>
      </c>
      <c r="O124" s="88">
        <v>0</v>
      </c>
      <c r="P124" s="88">
        <v>0</v>
      </c>
      <c r="Q124" s="88">
        <v>0</v>
      </c>
      <c r="R124" s="88">
        <v>0</v>
      </c>
      <c r="S124" s="88">
        <v>0</v>
      </c>
      <c r="T124" s="88">
        <v>0</v>
      </c>
      <c r="U124" s="88">
        <v>0</v>
      </c>
      <c r="V124" s="88">
        <v>0</v>
      </c>
      <c r="W124" s="88">
        <v>0</v>
      </c>
      <c r="X124" s="88">
        <v>0</v>
      </c>
      <c r="Y124" s="88">
        <v>0</v>
      </c>
      <c r="Z124" s="88">
        <v>0</v>
      </c>
      <c r="AA124" s="88">
        <v>0</v>
      </c>
      <c r="AB124" s="88">
        <v>0</v>
      </c>
      <c r="AC124" s="88">
        <v>0</v>
      </c>
      <c r="AD124" s="88">
        <v>0</v>
      </c>
      <c r="AE124" s="88">
        <v>0</v>
      </c>
      <c r="AF124" s="88">
        <v>0</v>
      </c>
      <c r="AG124" s="88">
        <v>0</v>
      </c>
      <c r="AH124" s="88">
        <v>0</v>
      </c>
      <c r="AI124" s="88">
        <v>0</v>
      </c>
      <c r="AJ124" s="88">
        <v>0</v>
      </c>
      <c r="AK124" s="88">
        <v>0</v>
      </c>
      <c r="AL124" s="88">
        <v>0</v>
      </c>
      <c r="AM124" s="88">
        <v>0</v>
      </c>
      <c r="AN124" s="88">
        <v>0</v>
      </c>
      <c r="AO124" s="88">
        <v>0</v>
      </c>
      <c r="AP124" s="88">
        <v>0</v>
      </c>
      <c r="AQ124" s="88">
        <v>0</v>
      </c>
      <c r="AR124" s="89">
        <v>0</v>
      </c>
      <c r="AS124" s="35"/>
      <c r="AT124" s="81"/>
      <c r="AU124" s="82"/>
      <c r="AV124" s="82"/>
    </row>
    <row r="125" spans="1:48" s="79" customFormat="1">
      <c r="A125" s="36" t="s">
        <v>59</v>
      </c>
      <c r="B125" s="37" t="s">
        <v>128</v>
      </c>
      <c r="C125" s="88">
        <v>0</v>
      </c>
      <c r="D125" s="88">
        <v>0</v>
      </c>
      <c r="E125" s="88">
        <v>0</v>
      </c>
      <c r="F125" s="88">
        <v>0</v>
      </c>
      <c r="G125" s="88">
        <v>0</v>
      </c>
      <c r="H125" s="88">
        <v>0</v>
      </c>
      <c r="I125" s="88">
        <v>0</v>
      </c>
      <c r="J125" s="88">
        <v>0</v>
      </c>
      <c r="K125" s="88">
        <v>0</v>
      </c>
      <c r="L125" s="88">
        <v>0</v>
      </c>
      <c r="M125" s="88">
        <v>0</v>
      </c>
      <c r="N125" s="88">
        <v>0.99999099999999996</v>
      </c>
      <c r="O125" s="88">
        <v>0</v>
      </c>
      <c r="P125" s="88">
        <v>0</v>
      </c>
      <c r="Q125" s="88">
        <v>0</v>
      </c>
      <c r="R125" s="88">
        <v>0</v>
      </c>
      <c r="S125" s="88">
        <v>0</v>
      </c>
      <c r="T125" s="88">
        <v>0</v>
      </c>
      <c r="U125" s="88">
        <v>0</v>
      </c>
      <c r="V125" s="88">
        <v>0</v>
      </c>
      <c r="W125" s="88">
        <v>0</v>
      </c>
      <c r="X125" s="88">
        <v>0</v>
      </c>
      <c r="Y125" s="88">
        <v>0</v>
      </c>
      <c r="Z125" s="88">
        <v>0</v>
      </c>
      <c r="AA125" s="88">
        <v>0</v>
      </c>
      <c r="AB125" s="88">
        <v>0</v>
      </c>
      <c r="AC125" s="88">
        <v>0</v>
      </c>
      <c r="AD125" s="88">
        <v>0</v>
      </c>
      <c r="AE125" s="88">
        <v>0</v>
      </c>
      <c r="AF125" s="88">
        <v>0</v>
      </c>
      <c r="AG125" s="88">
        <v>0</v>
      </c>
      <c r="AH125" s="88">
        <v>0</v>
      </c>
      <c r="AI125" s="88">
        <v>0</v>
      </c>
      <c r="AJ125" s="88">
        <v>0</v>
      </c>
      <c r="AK125" s="88">
        <v>0</v>
      </c>
      <c r="AL125" s="88">
        <v>0</v>
      </c>
      <c r="AM125" s="88">
        <v>0</v>
      </c>
      <c r="AN125" s="88">
        <v>0</v>
      </c>
      <c r="AO125" s="88">
        <v>0</v>
      </c>
      <c r="AP125" s="88">
        <v>0</v>
      </c>
      <c r="AQ125" s="88">
        <v>0</v>
      </c>
      <c r="AR125" s="89">
        <v>0</v>
      </c>
      <c r="AS125" s="35"/>
      <c r="AT125" s="81"/>
      <c r="AU125" s="82"/>
      <c r="AV125" s="82"/>
    </row>
    <row r="126" spans="1:48" s="79" customFormat="1">
      <c r="A126" s="36" t="s">
        <v>60</v>
      </c>
      <c r="B126" s="37" t="s">
        <v>129</v>
      </c>
      <c r="C126" s="88">
        <v>0</v>
      </c>
      <c r="D126" s="88">
        <v>0</v>
      </c>
      <c r="E126" s="88">
        <v>0</v>
      </c>
      <c r="F126" s="88">
        <v>0</v>
      </c>
      <c r="G126" s="88">
        <v>0</v>
      </c>
      <c r="H126" s="88">
        <v>0</v>
      </c>
      <c r="I126" s="88">
        <v>0</v>
      </c>
      <c r="J126" s="88">
        <v>0</v>
      </c>
      <c r="K126" s="88">
        <v>0</v>
      </c>
      <c r="L126" s="88">
        <v>0</v>
      </c>
      <c r="M126" s="88">
        <v>0</v>
      </c>
      <c r="N126" s="88">
        <v>0</v>
      </c>
      <c r="O126" s="88">
        <v>0.66234400000000004</v>
      </c>
      <c r="P126" s="88">
        <v>0</v>
      </c>
      <c r="Q126" s="88">
        <v>0</v>
      </c>
      <c r="R126" s="88">
        <v>0</v>
      </c>
      <c r="S126" s="88">
        <v>0</v>
      </c>
      <c r="T126" s="88">
        <v>0</v>
      </c>
      <c r="U126" s="88">
        <v>0</v>
      </c>
      <c r="V126" s="88">
        <v>0</v>
      </c>
      <c r="W126" s="88">
        <v>0</v>
      </c>
      <c r="X126" s="88">
        <v>0</v>
      </c>
      <c r="Y126" s="88">
        <v>0</v>
      </c>
      <c r="Z126" s="88">
        <v>0</v>
      </c>
      <c r="AA126" s="88">
        <v>0</v>
      </c>
      <c r="AB126" s="88">
        <v>0</v>
      </c>
      <c r="AC126" s="88">
        <v>0</v>
      </c>
      <c r="AD126" s="88">
        <v>0</v>
      </c>
      <c r="AE126" s="88">
        <v>0</v>
      </c>
      <c r="AF126" s="88">
        <v>0</v>
      </c>
      <c r="AG126" s="88">
        <v>0</v>
      </c>
      <c r="AH126" s="88">
        <v>0</v>
      </c>
      <c r="AI126" s="88">
        <v>0</v>
      </c>
      <c r="AJ126" s="88">
        <v>0</v>
      </c>
      <c r="AK126" s="88">
        <v>0</v>
      </c>
      <c r="AL126" s="88">
        <v>0</v>
      </c>
      <c r="AM126" s="88">
        <v>0</v>
      </c>
      <c r="AN126" s="88">
        <v>0</v>
      </c>
      <c r="AO126" s="88">
        <v>0</v>
      </c>
      <c r="AP126" s="88">
        <v>0</v>
      </c>
      <c r="AQ126" s="88">
        <v>0</v>
      </c>
      <c r="AR126" s="89">
        <v>0</v>
      </c>
      <c r="AS126" s="35"/>
      <c r="AT126" s="81"/>
      <c r="AU126" s="82"/>
      <c r="AV126" s="82"/>
    </row>
    <row r="127" spans="1:48" s="79" customFormat="1">
      <c r="A127" s="36" t="s">
        <v>61</v>
      </c>
      <c r="B127" s="37" t="s">
        <v>130</v>
      </c>
      <c r="C127" s="88">
        <v>0</v>
      </c>
      <c r="D127" s="88">
        <v>0</v>
      </c>
      <c r="E127" s="88">
        <v>0</v>
      </c>
      <c r="F127" s="88">
        <v>0</v>
      </c>
      <c r="G127" s="88">
        <v>0</v>
      </c>
      <c r="H127" s="88">
        <v>0</v>
      </c>
      <c r="I127" s="88">
        <v>0</v>
      </c>
      <c r="J127" s="88">
        <v>0</v>
      </c>
      <c r="K127" s="88">
        <v>0</v>
      </c>
      <c r="L127" s="88">
        <v>0</v>
      </c>
      <c r="M127" s="88">
        <v>0</v>
      </c>
      <c r="N127" s="88">
        <v>0</v>
      </c>
      <c r="O127" s="88">
        <v>0</v>
      </c>
      <c r="P127" s="88">
        <v>0.97547200000000001</v>
      </c>
      <c r="Q127" s="88">
        <v>0</v>
      </c>
      <c r="R127" s="88">
        <v>0</v>
      </c>
      <c r="S127" s="88">
        <v>0</v>
      </c>
      <c r="T127" s="88">
        <v>0</v>
      </c>
      <c r="U127" s="88">
        <v>0</v>
      </c>
      <c r="V127" s="88">
        <v>0</v>
      </c>
      <c r="W127" s="88">
        <v>0</v>
      </c>
      <c r="X127" s="88">
        <v>0</v>
      </c>
      <c r="Y127" s="88">
        <v>0</v>
      </c>
      <c r="Z127" s="88">
        <v>0</v>
      </c>
      <c r="AA127" s="88">
        <v>0</v>
      </c>
      <c r="AB127" s="88">
        <v>0</v>
      </c>
      <c r="AC127" s="88">
        <v>0</v>
      </c>
      <c r="AD127" s="88">
        <v>0</v>
      </c>
      <c r="AE127" s="88">
        <v>0</v>
      </c>
      <c r="AF127" s="88">
        <v>0</v>
      </c>
      <c r="AG127" s="88">
        <v>0</v>
      </c>
      <c r="AH127" s="88">
        <v>0</v>
      </c>
      <c r="AI127" s="88">
        <v>0</v>
      </c>
      <c r="AJ127" s="88">
        <v>0</v>
      </c>
      <c r="AK127" s="88">
        <v>0</v>
      </c>
      <c r="AL127" s="88">
        <v>0</v>
      </c>
      <c r="AM127" s="88">
        <v>0</v>
      </c>
      <c r="AN127" s="88">
        <v>0</v>
      </c>
      <c r="AO127" s="88">
        <v>0</v>
      </c>
      <c r="AP127" s="88">
        <v>0</v>
      </c>
      <c r="AQ127" s="88">
        <v>0</v>
      </c>
      <c r="AR127" s="89">
        <v>0</v>
      </c>
      <c r="AS127" s="35"/>
      <c r="AT127" s="81"/>
      <c r="AU127" s="82"/>
      <c r="AV127" s="82"/>
    </row>
    <row r="128" spans="1:48" s="79" customFormat="1">
      <c r="A128" s="39" t="s">
        <v>62</v>
      </c>
      <c r="B128" s="40" t="s">
        <v>131</v>
      </c>
      <c r="C128" s="90">
        <v>0</v>
      </c>
      <c r="D128" s="90">
        <v>0</v>
      </c>
      <c r="E128" s="90">
        <v>0</v>
      </c>
      <c r="F128" s="90">
        <v>0</v>
      </c>
      <c r="G128" s="90">
        <v>0</v>
      </c>
      <c r="H128" s="90">
        <v>0</v>
      </c>
      <c r="I128" s="90">
        <v>0</v>
      </c>
      <c r="J128" s="90">
        <v>0</v>
      </c>
      <c r="K128" s="90">
        <v>0</v>
      </c>
      <c r="L128" s="90">
        <v>0</v>
      </c>
      <c r="M128" s="90">
        <v>0</v>
      </c>
      <c r="N128" s="90">
        <v>0</v>
      </c>
      <c r="O128" s="90">
        <v>0</v>
      </c>
      <c r="P128" s="90">
        <v>0</v>
      </c>
      <c r="Q128" s="90">
        <v>0.826681</v>
      </c>
      <c r="R128" s="90">
        <v>0</v>
      </c>
      <c r="S128" s="90">
        <v>0</v>
      </c>
      <c r="T128" s="90">
        <v>0</v>
      </c>
      <c r="U128" s="90">
        <v>0</v>
      </c>
      <c r="V128" s="90">
        <v>0</v>
      </c>
      <c r="W128" s="90">
        <v>0</v>
      </c>
      <c r="X128" s="90">
        <v>0</v>
      </c>
      <c r="Y128" s="90">
        <v>0</v>
      </c>
      <c r="Z128" s="90">
        <v>0</v>
      </c>
      <c r="AA128" s="90">
        <v>0</v>
      </c>
      <c r="AB128" s="90">
        <v>0</v>
      </c>
      <c r="AC128" s="90">
        <v>0</v>
      </c>
      <c r="AD128" s="90">
        <v>0</v>
      </c>
      <c r="AE128" s="90">
        <v>0</v>
      </c>
      <c r="AF128" s="90">
        <v>0</v>
      </c>
      <c r="AG128" s="90">
        <v>0</v>
      </c>
      <c r="AH128" s="90">
        <v>0</v>
      </c>
      <c r="AI128" s="90">
        <v>0</v>
      </c>
      <c r="AJ128" s="90">
        <v>0</v>
      </c>
      <c r="AK128" s="90">
        <v>0</v>
      </c>
      <c r="AL128" s="90">
        <v>0</v>
      </c>
      <c r="AM128" s="90">
        <v>0</v>
      </c>
      <c r="AN128" s="90">
        <v>0</v>
      </c>
      <c r="AO128" s="90">
        <v>0</v>
      </c>
      <c r="AP128" s="90">
        <v>0</v>
      </c>
      <c r="AQ128" s="90">
        <v>0</v>
      </c>
      <c r="AR128" s="91">
        <v>0</v>
      </c>
      <c r="AS128" s="35"/>
      <c r="AT128" s="81"/>
      <c r="AU128" s="82"/>
      <c r="AV128" s="82"/>
    </row>
    <row r="129" spans="1:48" s="79" customFormat="1">
      <c r="A129" s="36" t="s">
        <v>63</v>
      </c>
      <c r="B129" s="37" t="s">
        <v>132</v>
      </c>
      <c r="C129" s="88">
        <v>0</v>
      </c>
      <c r="D129" s="88">
        <v>0</v>
      </c>
      <c r="E129" s="88">
        <v>0</v>
      </c>
      <c r="F129" s="88">
        <v>0</v>
      </c>
      <c r="G129" s="88">
        <v>0</v>
      </c>
      <c r="H129" s="88">
        <v>0</v>
      </c>
      <c r="I129" s="88">
        <v>0</v>
      </c>
      <c r="J129" s="88">
        <v>0</v>
      </c>
      <c r="K129" s="88">
        <v>0</v>
      </c>
      <c r="L129" s="88">
        <v>0</v>
      </c>
      <c r="M129" s="88">
        <v>0</v>
      </c>
      <c r="N129" s="88">
        <v>0</v>
      </c>
      <c r="O129" s="88">
        <v>0</v>
      </c>
      <c r="P129" s="88">
        <v>0</v>
      </c>
      <c r="Q129" s="88">
        <v>0</v>
      </c>
      <c r="R129" s="88">
        <v>0.94659700000000002</v>
      </c>
      <c r="S129" s="88">
        <v>0</v>
      </c>
      <c r="T129" s="88">
        <v>0</v>
      </c>
      <c r="U129" s="88">
        <v>0</v>
      </c>
      <c r="V129" s="88">
        <v>0</v>
      </c>
      <c r="W129" s="88">
        <v>0</v>
      </c>
      <c r="X129" s="88">
        <v>0</v>
      </c>
      <c r="Y129" s="88">
        <v>0</v>
      </c>
      <c r="Z129" s="88">
        <v>0</v>
      </c>
      <c r="AA129" s="88">
        <v>0</v>
      </c>
      <c r="AB129" s="88">
        <v>0</v>
      </c>
      <c r="AC129" s="88">
        <v>0</v>
      </c>
      <c r="AD129" s="88">
        <v>0</v>
      </c>
      <c r="AE129" s="88">
        <v>0</v>
      </c>
      <c r="AF129" s="88">
        <v>0</v>
      </c>
      <c r="AG129" s="88">
        <v>0</v>
      </c>
      <c r="AH129" s="88">
        <v>0</v>
      </c>
      <c r="AI129" s="88">
        <v>0</v>
      </c>
      <c r="AJ129" s="88">
        <v>0</v>
      </c>
      <c r="AK129" s="88">
        <v>0</v>
      </c>
      <c r="AL129" s="88">
        <v>0</v>
      </c>
      <c r="AM129" s="88">
        <v>0</v>
      </c>
      <c r="AN129" s="88">
        <v>0</v>
      </c>
      <c r="AO129" s="88">
        <v>0</v>
      </c>
      <c r="AP129" s="88">
        <v>0</v>
      </c>
      <c r="AQ129" s="88">
        <v>0</v>
      </c>
      <c r="AR129" s="89">
        <v>0</v>
      </c>
      <c r="AS129" s="35"/>
      <c r="AT129" s="81"/>
      <c r="AU129" s="82"/>
      <c r="AV129" s="82"/>
    </row>
    <row r="130" spans="1:48" s="79" customFormat="1">
      <c r="A130" s="36" t="s">
        <v>64</v>
      </c>
      <c r="B130" s="37" t="s">
        <v>133</v>
      </c>
      <c r="C130" s="88">
        <v>0</v>
      </c>
      <c r="D130" s="88">
        <v>0</v>
      </c>
      <c r="E130" s="88">
        <v>0</v>
      </c>
      <c r="F130" s="88">
        <v>0</v>
      </c>
      <c r="G130" s="88">
        <v>0</v>
      </c>
      <c r="H130" s="88">
        <v>0</v>
      </c>
      <c r="I130" s="88">
        <v>0</v>
      </c>
      <c r="J130" s="88">
        <v>0</v>
      </c>
      <c r="K130" s="88">
        <v>0</v>
      </c>
      <c r="L130" s="88">
        <v>0</v>
      </c>
      <c r="M130" s="88">
        <v>0</v>
      </c>
      <c r="N130" s="88">
        <v>0</v>
      </c>
      <c r="O130" s="88">
        <v>0</v>
      </c>
      <c r="P130" s="88">
        <v>0</v>
      </c>
      <c r="Q130" s="88">
        <v>0</v>
      </c>
      <c r="R130" s="88">
        <v>0</v>
      </c>
      <c r="S130" s="88">
        <v>0.996834</v>
      </c>
      <c r="T130" s="88">
        <v>0</v>
      </c>
      <c r="U130" s="88">
        <v>0</v>
      </c>
      <c r="V130" s="88">
        <v>0</v>
      </c>
      <c r="W130" s="88">
        <v>0</v>
      </c>
      <c r="X130" s="88">
        <v>0</v>
      </c>
      <c r="Y130" s="88">
        <v>0</v>
      </c>
      <c r="Z130" s="88">
        <v>0</v>
      </c>
      <c r="AA130" s="88">
        <v>0</v>
      </c>
      <c r="AB130" s="88">
        <v>0</v>
      </c>
      <c r="AC130" s="88">
        <v>0</v>
      </c>
      <c r="AD130" s="88">
        <v>0</v>
      </c>
      <c r="AE130" s="88">
        <v>0</v>
      </c>
      <c r="AF130" s="88">
        <v>0</v>
      </c>
      <c r="AG130" s="88">
        <v>0</v>
      </c>
      <c r="AH130" s="88">
        <v>0</v>
      </c>
      <c r="AI130" s="88">
        <v>0</v>
      </c>
      <c r="AJ130" s="88">
        <v>0</v>
      </c>
      <c r="AK130" s="88">
        <v>0</v>
      </c>
      <c r="AL130" s="88">
        <v>0</v>
      </c>
      <c r="AM130" s="88">
        <v>0</v>
      </c>
      <c r="AN130" s="88">
        <v>0</v>
      </c>
      <c r="AO130" s="88">
        <v>0</v>
      </c>
      <c r="AP130" s="88">
        <v>0</v>
      </c>
      <c r="AQ130" s="88">
        <v>0</v>
      </c>
      <c r="AR130" s="89">
        <v>0</v>
      </c>
      <c r="AS130" s="35"/>
      <c r="AT130" s="81"/>
      <c r="AU130" s="82"/>
      <c r="AV130" s="82"/>
    </row>
    <row r="131" spans="1:48" s="79" customFormat="1">
      <c r="A131" s="36" t="s">
        <v>65</v>
      </c>
      <c r="B131" s="37" t="s">
        <v>134</v>
      </c>
      <c r="C131" s="88">
        <v>0</v>
      </c>
      <c r="D131" s="88">
        <v>0</v>
      </c>
      <c r="E131" s="88">
        <v>0</v>
      </c>
      <c r="F131" s="88">
        <v>0</v>
      </c>
      <c r="G131" s="88">
        <v>0</v>
      </c>
      <c r="H131" s="88">
        <v>0</v>
      </c>
      <c r="I131" s="88">
        <v>0</v>
      </c>
      <c r="J131" s="88">
        <v>0</v>
      </c>
      <c r="K131" s="88">
        <v>0</v>
      </c>
      <c r="L131" s="88">
        <v>0</v>
      </c>
      <c r="M131" s="88">
        <v>0</v>
      </c>
      <c r="N131" s="88">
        <v>0</v>
      </c>
      <c r="O131" s="88">
        <v>0</v>
      </c>
      <c r="P131" s="88">
        <v>0</v>
      </c>
      <c r="Q131" s="88">
        <v>0</v>
      </c>
      <c r="R131" s="88">
        <v>0</v>
      </c>
      <c r="S131" s="88">
        <v>0</v>
      </c>
      <c r="T131" s="88">
        <v>0.93913400000000002</v>
      </c>
      <c r="U131" s="88">
        <v>0</v>
      </c>
      <c r="V131" s="88">
        <v>0</v>
      </c>
      <c r="W131" s="88">
        <v>0</v>
      </c>
      <c r="X131" s="88">
        <v>0</v>
      </c>
      <c r="Y131" s="88">
        <v>0</v>
      </c>
      <c r="Z131" s="88">
        <v>0</v>
      </c>
      <c r="AA131" s="88">
        <v>0</v>
      </c>
      <c r="AB131" s="88">
        <v>0</v>
      </c>
      <c r="AC131" s="88">
        <v>0</v>
      </c>
      <c r="AD131" s="88">
        <v>0</v>
      </c>
      <c r="AE131" s="88">
        <v>0</v>
      </c>
      <c r="AF131" s="88">
        <v>0</v>
      </c>
      <c r="AG131" s="88">
        <v>0</v>
      </c>
      <c r="AH131" s="88">
        <v>0</v>
      </c>
      <c r="AI131" s="88">
        <v>0</v>
      </c>
      <c r="AJ131" s="88">
        <v>0</v>
      </c>
      <c r="AK131" s="88">
        <v>0</v>
      </c>
      <c r="AL131" s="88">
        <v>0</v>
      </c>
      <c r="AM131" s="88">
        <v>0</v>
      </c>
      <c r="AN131" s="88">
        <v>0</v>
      </c>
      <c r="AO131" s="88">
        <v>0</v>
      </c>
      <c r="AP131" s="88">
        <v>0</v>
      </c>
      <c r="AQ131" s="88">
        <v>0</v>
      </c>
      <c r="AR131" s="89">
        <v>0</v>
      </c>
      <c r="AS131" s="35"/>
      <c r="AT131" s="81"/>
      <c r="AU131" s="82"/>
      <c r="AV131" s="82"/>
    </row>
    <row r="132" spans="1:48" s="79" customFormat="1">
      <c r="A132" s="36" t="s">
        <v>66</v>
      </c>
      <c r="B132" s="37" t="s">
        <v>135</v>
      </c>
      <c r="C132" s="88">
        <v>0</v>
      </c>
      <c r="D132" s="88">
        <v>0</v>
      </c>
      <c r="E132" s="88">
        <v>0</v>
      </c>
      <c r="F132" s="88">
        <v>0</v>
      </c>
      <c r="G132" s="88">
        <v>0</v>
      </c>
      <c r="H132" s="88">
        <v>0</v>
      </c>
      <c r="I132" s="88">
        <v>0</v>
      </c>
      <c r="J132" s="88">
        <v>0</v>
      </c>
      <c r="K132" s="88">
        <v>0</v>
      </c>
      <c r="L132" s="88">
        <v>0</v>
      </c>
      <c r="M132" s="88">
        <v>0</v>
      </c>
      <c r="N132" s="88">
        <v>0</v>
      </c>
      <c r="O132" s="88">
        <v>0</v>
      </c>
      <c r="P132" s="88">
        <v>0</v>
      </c>
      <c r="Q132" s="88">
        <v>0</v>
      </c>
      <c r="R132" s="88">
        <v>0</v>
      </c>
      <c r="S132" s="88">
        <v>0</v>
      </c>
      <c r="T132" s="88">
        <v>0</v>
      </c>
      <c r="U132" s="88">
        <v>0.86983500000000002</v>
      </c>
      <c r="V132" s="88">
        <v>0</v>
      </c>
      <c r="W132" s="88">
        <v>0</v>
      </c>
      <c r="X132" s="88">
        <v>0</v>
      </c>
      <c r="Y132" s="88">
        <v>0</v>
      </c>
      <c r="Z132" s="88">
        <v>0</v>
      </c>
      <c r="AA132" s="88">
        <v>0</v>
      </c>
      <c r="AB132" s="88">
        <v>0</v>
      </c>
      <c r="AC132" s="88">
        <v>0</v>
      </c>
      <c r="AD132" s="88">
        <v>0</v>
      </c>
      <c r="AE132" s="88">
        <v>0</v>
      </c>
      <c r="AF132" s="88">
        <v>0</v>
      </c>
      <c r="AG132" s="88">
        <v>0</v>
      </c>
      <c r="AH132" s="88">
        <v>0</v>
      </c>
      <c r="AI132" s="88">
        <v>0</v>
      </c>
      <c r="AJ132" s="88">
        <v>0</v>
      </c>
      <c r="AK132" s="88">
        <v>0</v>
      </c>
      <c r="AL132" s="88">
        <v>0</v>
      </c>
      <c r="AM132" s="88">
        <v>0</v>
      </c>
      <c r="AN132" s="88">
        <v>0</v>
      </c>
      <c r="AO132" s="88">
        <v>0</v>
      </c>
      <c r="AP132" s="88">
        <v>0</v>
      </c>
      <c r="AQ132" s="88">
        <v>0</v>
      </c>
      <c r="AR132" s="89">
        <v>0</v>
      </c>
      <c r="AS132" s="35"/>
      <c r="AT132" s="81"/>
      <c r="AU132" s="82"/>
      <c r="AV132" s="82"/>
    </row>
    <row r="133" spans="1:48" s="79" customFormat="1">
      <c r="A133" s="39" t="s">
        <v>67</v>
      </c>
      <c r="B133" s="40" t="s">
        <v>206</v>
      </c>
      <c r="C133" s="90">
        <v>0</v>
      </c>
      <c r="D133" s="90">
        <v>0</v>
      </c>
      <c r="E133" s="90">
        <v>0</v>
      </c>
      <c r="F133" s="90">
        <v>0</v>
      </c>
      <c r="G133" s="90">
        <v>0</v>
      </c>
      <c r="H133" s="90">
        <v>0</v>
      </c>
      <c r="I133" s="90">
        <v>0</v>
      </c>
      <c r="J133" s="90">
        <v>0</v>
      </c>
      <c r="K133" s="90">
        <v>0</v>
      </c>
      <c r="L133" s="90">
        <v>0</v>
      </c>
      <c r="M133" s="90">
        <v>0</v>
      </c>
      <c r="N133" s="90">
        <v>0</v>
      </c>
      <c r="O133" s="90">
        <v>0</v>
      </c>
      <c r="P133" s="90">
        <v>0</v>
      </c>
      <c r="Q133" s="90">
        <v>0</v>
      </c>
      <c r="R133" s="90">
        <v>0</v>
      </c>
      <c r="S133" s="90">
        <v>0</v>
      </c>
      <c r="T133" s="90">
        <v>0</v>
      </c>
      <c r="U133" s="90">
        <v>0</v>
      </c>
      <c r="V133" s="90">
        <v>0</v>
      </c>
      <c r="W133" s="90">
        <v>0</v>
      </c>
      <c r="X133" s="90">
        <v>0</v>
      </c>
      <c r="Y133" s="90">
        <v>0</v>
      </c>
      <c r="Z133" s="90">
        <v>0</v>
      </c>
      <c r="AA133" s="90">
        <v>0</v>
      </c>
      <c r="AB133" s="90">
        <v>0</v>
      </c>
      <c r="AC133" s="90">
        <v>0</v>
      </c>
      <c r="AD133" s="90">
        <v>0</v>
      </c>
      <c r="AE133" s="90">
        <v>0</v>
      </c>
      <c r="AF133" s="90">
        <v>0</v>
      </c>
      <c r="AG133" s="90">
        <v>0</v>
      </c>
      <c r="AH133" s="90">
        <v>0</v>
      </c>
      <c r="AI133" s="90">
        <v>0</v>
      </c>
      <c r="AJ133" s="90">
        <v>0</v>
      </c>
      <c r="AK133" s="90">
        <v>0</v>
      </c>
      <c r="AL133" s="90">
        <v>0</v>
      </c>
      <c r="AM133" s="90">
        <v>0</v>
      </c>
      <c r="AN133" s="90">
        <v>0</v>
      </c>
      <c r="AO133" s="90">
        <v>0</v>
      </c>
      <c r="AP133" s="90">
        <v>0</v>
      </c>
      <c r="AQ133" s="90">
        <v>0</v>
      </c>
      <c r="AR133" s="91">
        <v>0</v>
      </c>
      <c r="AS133" s="35"/>
      <c r="AT133" s="81"/>
      <c r="AU133" s="82"/>
      <c r="AV133" s="82"/>
    </row>
    <row r="134" spans="1:48" s="79" customFormat="1">
      <c r="A134" s="36" t="s">
        <v>68</v>
      </c>
      <c r="B134" s="37" t="s">
        <v>207</v>
      </c>
      <c r="C134" s="88">
        <v>0</v>
      </c>
      <c r="D134" s="88">
        <v>0</v>
      </c>
      <c r="E134" s="88">
        <v>0</v>
      </c>
      <c r="F134" s="88">
        <v>0</v>
      </c>
      <c r="G134" s="88">
        <v>0</v>
      </c>
      <c r="H134" s="88">
        <v>0</v>
      </c>
      <c r="I134" s="88">
        <v>0</v>
      </c>
      <c r="J134" s="88">
        <v>0</v>
      </c>
      <c r="K134" s="88">
        <v>0</v>
      </c>
      <c r="L134" s="88">
        <v>0</v>
      </c>
      <c r="M134" s="88">
        <v>0</v>
      </c>
      <c r="N134" s="88">
        <v>0</v>
      </c>
      <c r="O134" s="88">
        <v>0</v>
      </c>
      <c r="P134" s="88">
        <v>0</v>
      </c>
      <c r="Q134" s="88">
        <v>0</v>
      </c>
      <c r="R134" s="88">
        <v>0</v>
      </c>
      <c r="S134" s="88">
        <v>0</v>
      </c>
      <c r="T134" s="88">
        <v>0</v>
      </c>
      <c r="U134" s="88">
        <v>0</v>
      </c>
      <c r="V134" s="88">
        <v>0</v>
      </c>
      <c r="W134" s="88">
        <v>0</v>
      </c>
      <c r="X134" s="88">
        <v>0</v>
      </c>
      <c r="Y134" s="88">
        <v>0</v>
      </c>
      <c r="Z134" s="88">
        <v>0</v>
      </c>
      <c r="AA134" s="88">
        <v>0</v>
      </c>
      <c r="AB134" s="88">
        <v>0</v>
      </c>
      <c r="AC134" s="88">
        <v>0</v>
      </c>
      <c r="AD134" s="88">
        <v>0</v>
      </c>
      <c r="AE134" s="88">
        <v>0</v>
      </c>
      <c r="AF134" s="88">
        <v>0</v>
      </c>
      <c r="AG134" s="88">
        <v>0</v>
      </c>
      <c r="AH134" s="88">
        <v>0</v>
      </c>
      <c r="AI134" s="88">
        <v>0</v>
      </c>
      <c r="AJ134" s="88">
        <v>0</v>
      </c>
      <c r="AK134" s="88">
        <v>0</v>
      </c>
      <c r="AL134" s="88">
        <v>0</v>
      </c>
      <c r="AM134" s="88">
        <v>0</v>
      </c>
      <c r="AN134" s="88">
        <v>0</v>
      </c>
      <c r="AO134" s="88">
        <v>0</v>
      </c>
      <c r="AP134" s="88">
        <v>0</v>
      </c>
      <c r="AQ134" s="88">
        <v>0</v>
      </c>
      <c r="AR134" s="89">
        <v>0</v>
      </c>
      <c r="AS134" s="35"/>
      <c r="AT134" s="81"/>
      <c r="AU134" s="82"/>
      <c r="AV134" s="82"/>
    </row>
    <row r="135" spans="1:48" s="79" customFormat="1">
      <c r="A135" s="36" t="s">
        <v>69</v>
      </c>
      <c r="B135" s="37" t="s">
        <v>138</v>
      </c>
      <c r="C135" s="88">
        <v>0</v>
      </c>
      <c r="D135" s="88">
        <v>0</v>
      </c>
      <c r="E135" s="88">
        <v>0</v>
      </c>
      <c r="F135" s="88">
        <v>0</v>
      </c>
      <c r="G135" s="88">
        <v>0</v>
      </c>
      <c r="H135" s="88">
        <v>0</v>
      </c>
      <c r="I135" s="88">
        <v>0</v>
      </c>
      <c r="J135" s="88">
        <v>0</v>
      </c>
      <c r="K135" s="88">
        <v>0</v>
      </c>
      <c r="L135" s="88">
        <v>0</v>
      </c>
      <c r="M135" s="88">
        <v>0</v>
      </c>
      <c r="N135" s="88">
        <v>0</v>
      </c>
      <c r="O135" s="88">
        <v>0</v>
      </c>
      <c r="P135" s="88">
        <v>0</v>
      </c>
      <c r="Q135" s="88">
        <v>0</v>
      </c>
      <c r="R135" s="88">
        <v>0</v>
      </c>
      <c r="S135" s="88">
        <v>0</v>
      </c>
      <c r="T135" s="88">
        <v>0</v>
      </c>
      <c r="U135" s="88">
        <v>0</v>
      </c>
      <c r="V135" s="88">
        <v>0</v>
      </c>
      <c r="W135" s="88">
        <v>0</v>
      </c>
      <c r="X135" s="88">
        <v>0.99026400000000003</v>
      </c>
      <c r="Y135" s="88">
        <v>0</v>
      </c>
      <c r="Z135" s="88">
        <v>0</v>
      </c>
      <c r="AA135" s="88">
        <v>0</v>
      </c>
      <c r="AB135" s="88">
        <v>0</v>
      </c>
      <c r="AC135" s="88">
        <v>0</v>
      </c>
      <c r="AD135" s="88">
        <v>0</v>
      </c>
      <c r="AE135" s="88">
        <v>0</v>
      </c>
      <c r="AF135" s="88">
        <v>0</v>
      </c>
      <c r="AG135" s="88">
        <v>0</v>
      </c>
      <c r="AH135" s="88">
        <v>0</v>
      </c>
      <c r="AI135" s="88">
        <v>0</v>
      </c>
      <c r="AJ135" s="88">
        <v>0</v>
      </c>
      <c r="AK135" s="88">
        <v>0</v>
      </c>
      <c r="AL135" s="88">
        <v>0</v>
      </c>
      <c r="AM135" s="88">
        <v>0</v>
      </c>
      <c r="AN135" s="88">
        <v>0</v>
      </c>
      <c r="AO135" s="88">
        <v>0</v>
      </c>
      <c r="AP135" s="88">
        <v>0</v>
      </c>
      <c r="AQ135" s="88">
        <v>0</v>
      </c>
      <c r="AR135" s="89">
        <v>0</v>
      </c>
      <c r="AS135" s="35"/>
      <c r="AT135" s="81"/>
      <c r="AU135" s="82"/>
      <c r="AV135" s="82"/>
    </row>
    <row r="136" spans="1:48" s="79" customFormat="1">
      <c r="A136" s="36" t="s">
        <v>70</v>
      </c>
      <c r="B136" s="37" t="s">
        <v>139</v>
      </c>
      <c r="C136" s="88">
        <v>0</v>
      </c>
      <c r="D136" s="88">
        <v>0</v>
      </c>
      <c r="E136" s="88">
        <v>0</v>
      </c>
      <c r="F136" s="88">
        <v>0</v>
      </c>
      <c r="G136" s="88">
        <v>0</v>
      </c>
      <c r="H136" s="88">
        <v>0</v>
      </c>
      <c r="I136" s="88">
        <v>0</v>
      </c>
      <c r="J136" s="88">
        <v>0</v>
      </c>
      <c r="K136" s="88">
        <v>0</v>
      </c>
      <c r="L136" s="88">
        <v>0</v>
      </c>
      <c r="M136" s="88">
        <v>0</v>
      </c>
      <c r="N136" s="88">
        <v>0</v>
      </c>
      <c r="O136" s="88">
        <v>0</v>
      </c>
      <c r="P136" s="88">
        <v>0</v>
      </c>
      <c r="Q136" s="88">
        <v>0</v>
      </c>
      <c r="R136" s="88">
        <v>0</v>
      </c>
      <c r="S136" s="88">
        <v>0</v>
      </c>
      <c r="T136" s="88">
        <v>0</v>
      </c>
      <c r="U136" s="88">
        <v>0</v>
      </c>
      <c r="V136" s="88">
        <v>0</v>
      </c>
      <c r="W136" s="88">
        <v>0</v>
      </c>
      <c r="X136" s="88">
        <v>0</v>
      </c>
      <c r="Y136" s="88">
        <v>3.3399999999999999E-4</v>
      </c>
      <c r="Z136" s="88">
        <v>0</v>
      </c>
      <c r="AA136" s="88">
        <v>0</v>
      </c>
      <c r="AB136" s="88">
        <v>0</v>
      </c>
      <c r="AC136" s="88">
        <v>0</v>
      </c>
      <c r="AD136" s="88">
        <v>0</v>
      </c>
      <c r="AE136" s="88">
        <v>0</v>
      </c>
      <c r="AF136" s="88">
        <v>0</v>
      </c>
      <c r="AG136" s="88">
        <v>0</v>
      </c>
      <c r="AH136" s="88">
        <v>0</v>
      </c>
      <c r="AI136" s="88">
        <v>0</v>
      </c>
      <c r="AJ136" s="88">
        <v>0</v>
      </c>
      <c r="AK136" s="88">
        <v>0</v>
      </c>
      <c r="AL136" s="88">
        <v>0</v>
      </c>
      <c r="AM136" s="88">
        <v>0</v>
      </c>
      <c r="AN136" s="88">
        <v>0</v>
      </c>
      <c r="AO136" s="88">
        <v>0</v>
      </c>
      <c r="AP136" s="88">
        <v>0</v>
      </c>
      <c r="AQ136" s="88">
        <v>0</v>
      </c>
      <c r="AR136" s="89">
        <v>0</v>
      </c>
      <c r="AS136" s="35"/>
      <c r="AT136" s="81"/>
      <c r="AU136" s="82"/>
      <c r="AV136" s="82"/>
    </row>
    <row r="137" spans="1:48" s="79" customFormat="1">
      <c r="A137" s="36" t="s">
        <v>71</v>
      </c>
      <c r="B137" s="37" t="s">
        <v>140</v>
      </c>
      <c r="C137" s="88">
        <v>0</v>
      </c>
      <c r="D137" s="88">
        <v>0</v>
      </c>
      <c r="E137" s="88">
        <v>0</v>
      </c>
      <c r="F137" s="88">
        <v>0</v>
      </c>
      <c r="G137" s="88">
        <v>0</v>
      </c>
      <c r="H137" s="88">
        <v>0</v>
      </c>
      <c r="I137" s="88">
        <v>0</v>
      </c>
      <c r="J137" s="88">
        <v>0</v>
      </c>
      <c r="K137" s="88">
        <v>0</v>
      </c>
      <c r="L137" s="88">
        <v>0</v>
      </c>
      <c r="M137" s="88">
        <v>0</v>
      </c>
      <c r="N137" s="88">
        <v>0</v>
      </c>
      <c r="O137" s="88">
        <v>0</v>
      </c>
      <c r="P137" s="88">
        <v>0</v>
      </c>
      <c r="Q137" s="88">
        <v>0</v>
      </c>
      <c r="R137" s="88">
        <v>0</v>
      </c>
      <c r="S137" s="88">
        <v>0</v>
      </c>
      <c r="T137" s="88">
        <v>0</v>
      </c>
      <c r="U137" s="88">
        <v>0</v>
      </c>
      <c r="V137" s="88">
        <v>0</v>
      </c>
      <c r="W137" s="88">
        <v>0</v>
      </c>
      <c r="X137" s="88">
        <v>0</v>
      </c>
      <c r="Y137" s="88">
        <v>0</v>
      </c>
      <c r="Z137" s="88">
        <v>4.176E-3</v>
      </c>
      <c r="AA137" s="88">
        <v>0</v>
      </c>
      <c r="AB137" s="88">
        <v>0</v>
      </c>
      <c r="AC137" s="88">
        <v>0</v>
      </c>
      <c r="AD137" s="88">
        <v>0</v>
      </c>
      <c r="AE137" s="88">
        <v>0</v>
      </c>
      <c r="AF137" s="88">
        <v>0</v>
      </c>
      <c r="AG137" s="88">
        <v>0</v>
      </c>
      <c r="AH137" s="88">
        <v>0</v>
      </c>
      <c r="AI137" s="88">
        <v>0</v>
      </c>
      <c r="AJ137" s="88">
        <v>0</v>
      </c>
      <c r="AK137" s="88">
        <v>0</v>
      </c>
      <c r="AL137" s="88">
        <v>0</v>
      </c>
      <c r="AM137" s="88">
        <v>0</v>
      </c>
      <c r="AN137" s="88">
        <v>0</v>
      </c>
      <c r="AO137" s="88">
        <v>0</v>
      </c>
      <c r="AP137" s="88">
        <v>0</v>
      </c>
      <c r="AQ137" s="88">
        <v>0</v>
      </c>
      <c r="AR137" s="89">
        <v>0</v>
      </c>
      <c r="AS137" s="35"/>
      <c r="AT137" s="81"/>
      <c r="AU137" s="82"/>
      <c r="AV137" s="82"/>
    </row>
    <row r="138" spans="1:48" s="79" customFormat="1">
      <c r="A138" s="39" t="s">
        <v>72</v>
      </c>
      <c r="B138" s="40" t="s">
        <v>141</v>
      </c>
      <c r="C138" s="90">
        <v>0</v>
      </c>
      <c r="D138" s="90">
        <v>0</v>
      </c>
      <c r="E138" s="90">
        <v>0</v>
      </c>
      <c r="F138" s="90">
        <v>0</v>
      </c>
      <c r="G138" s="90">
        <v>0</v>
      </c>
      <c r="H138" s="90">
        <v>0</v>
      </c>
      <c r="I138" s="90">
        <v>0</v>
      </c>
      <c r="J138" s="90">
        <v>0</v>
      </c>
      <c r="K138" s="90">
        <v>0</v>
      </c>
      <c r="L138" s="90">
        <v>0</v>
      </c>
      <c r="M138" s="90">
        <v>0</v>
      </c>
      <c r="N138" s="90">
        <v>0</v>
      </c>
      <c r="O138" s="90">
        <v>0</v>
      </c>
      <c r="P138" s="90">
        <v>0</v>
      </c>
      <c r="Q138" s="90">
        <v>0</v>
      </c>
      <c r="R138" s="90">
        <v>0</v>
      </c>
      <c r="S138" s="90">
        <v>0</v>
      </c>
      <c r="T138" s="90">
        <v>0</v>
      </c>
      <c r="U138" s="90">
        <v>0</v>
      </c>
      <c r="V138" s="90">
        <v>0</v>
      </c>
      <c r="W138" s="90">
        <v>0</v>
      </c>
      <c r="X138" s="90">
        <v>0</v>
      </c>
      <c r="Y138" s="90">
        <v>0</v>
      </c>
      <c r="Z138" s="90">
        <v>0</v>
      </c>
      <c r="AA138" s="90">
        <v>0.52962699999999996</v>
      </c>
      <c r="AB138" s="90">
        <v>0</v>
      </c>
      <c r="AC138" s="90">
        <v>0</v>
      </c>
      <c r="AD138" s="90">
        <v>0</v>
      </c>
      <c r="AE138" s="90">
        <v>0</v>
      </c>
      <c r="AF138" s="90">
        <v>0</v>
      </c>
      <c r="AG138" s="90">
        <v>0</v>
      </c>
      <c r="AH138" s="90">
        <v>0</v>
      </c>
      <c r="AI138" s="90">
        <v>0</v>
      </c>
      <c r="AJ138" s="90">
        <v>0</v>
      </c>
      <c r="AK138" s="90">
        <v>0</v>
      </c>
      <c r="AL138" s="90">
        <v>0</v>
      </c>
      <c r="AM138" s="90">
        <v>0</v>
      </c>
      <c r="AN138" s="90">
        <v>0</v>
      </c>
      <c r="AO138" s="90">
        <v>0</v>
      </c>
      <c r="AP138" s="90">
        <v>0</v>
      </c>
      <c r="AQ138" s="90">
        <v>0</v>
      </c>
      <c r="AR138" s="91">
        <v>0</v>
      </c>
      <c r="AS138" s="35"/>
      <c r="AT138" s="81"/>
      <c r="AU138" s="82"/>
      <c r="AV138" s="82"/>
    </row>
    <row r="139" spans="1:48" s="79" customFormat="1">
      <c r="A139" s="36" t="s">
        <v>73</v>
      </c>
      <c r="B139" s="37" t="s">
        <v>142</v>
      </c>
      <c r="C139" s="88">
        <v>0</v>
      </c>
      <c r="D139" s="88">
        <v>0</v>
      </c>
      <c r="E139" s="88">
        <v>0</v>
      </c>
      <c r="F139" s="88">
        <v>0</v>
      </c>
      <c r="G139" s="88">
        <v>0</v>
      </c>
      <c r="H139" s="88">
        <v>0</v>
      </c>
      <c r="I139" s="88">
        <v>0</v>
      </c>
      <c r="J139" s="88">
        <v>0</v>
      </c>
      <c r="K139" s="88">
        <v>0</v>
      </c>
      <c r="L139" s="88">
        <v>0</v>
      </c>
      <c r="M139" s="88">
        <v>0</v>
      </c>
      <c r="N139" s="88">
        <v>0</v>
      </c>
      <c r="O139" s="88">
        <v>0</v>
      </c>
      <c r="P139" s="88">
        <v>0</v>
      </c>
      <c r="Q139" s="88">
        <v>0</v>
      </c>
      <c r="R139" s="88">
        <v>0</v>
      </c>
      <c r="S139" s="88">
        <v>0</v>
      </c>
      <c r="T139" s="88">
        <v>0</v>
      </c>
      <c r="U139" s="88">
        <v>0</v>
      </c>
      <c r="V139" s="88">
        <v>0</v>
      </c>
      <c r="W139" s="88">
        <v>0</v>
      </c>
      <c r="X139" s="88">
        <v>0</v>
      </c>
      <c r="Y139" s="88">
        <v>0</v>
      </c>
      <c r="Z139" s="88">
        <v>0</v>
      </c>
      <c r="AA139" s="88">
        <v>0</v>
      </c>
      <c r="AB139" s="88">
        <v>0.32778099999999999</v>
      </c>
      <c r="AC139" s="88">
        <v>0</v>
      </c>
      <c r="AD139" s="88">
        <v>0</v>
      </c>
      <c r="AE139" s="88">
        <v>0</v>
      </c>
      <c r="AF139" s="88">
        <v>0</v>
      </c>
      <c r="AG139" s="88">
        <v>0</v>
      </c>
      <c r="AH139" s="88">
        <v>0</v>
      </c>
      <c r="AI139" s="88">
        <v>0</v>
      </c>
      <c r="AJ139" s="88">
        <v>0</v>
      </c>
      <c r="AK139" s="88">
        <v>0</v>
      </c>
      <c r="AL139" s="88">
        <v>0</v>
      </c>
      <c r="AM139" s="88">
        <v>0</v>
      </c>
      <c r="AN139" s="88">
        <v>0</v>
      </c>
      <c r="AO139" s="88">
        <v>0</v>
      </c>
      <c r="AP139" s="88">
        <v>0</v>
      </c>
      <c r="AQ139" s="88">
        <v>0</v>
      </c>
      <c r="AR139" s="89">
        <v>0</v>
      </c>
      <c r="AS139" s="35"/>
      <c r="AT139" s="81"/>
      <c r="AU139" s="82"/>
      <c r="AV139" s="82"/>
    </row>
    <row r="140" spans="1:48" s="79" customFormat="1">
      <c r="A140" s="36" t="s">
        <v>74</v>
      </c>
      <c r="B140" s="37" t="s">
        <v>143</v>
      </c>
      <c r="C140" s="88">
        <v>0</v>
      </c>
      <c r="D140" s="88">
        <v>0</v>
      </c>
      <c r="E140" s="88">
        <v>0</v>
      </c>
      <c r="F140" s="88">
        <v>0</v>
      </c>
      <c r="G140" s="88">
        <v>0</v>
      </c>
      <c r="H140" s="88">
        <v>0</v>
      </c>
      <c r="I140" s="88">
        <v>0</v>
      </c>
      <c r="J140" s="88">
        <v>0</v>
      </c>
      <c r="K140" s="88">
        <v>0</v>
      </c>
      <c r="L140" s="88">
        <v>0</v>
      </c>
      <c r="M140" s="88">
        <v>0</v>
      </c>
      <c r="N140" s="88">
        <v>0</v>
      </c>
      <c r="O140" s="88">
        <v>0</v>
      </c>
      <c r="P140" s="88">
        <v>0</v>
      </c>
      <c r="Q140" s="88">
        <v>0</v>
      </c>
      <c r="R140" s="88">
        <v>0</v>
      </c>
      <c r="S140" s="88">
        <v>0</v>
      </c>
      <c r="T140" s="88">
        <v>0</v>
      </c>
      <c r="U140" s="88">
        <v>0</v>
      </c>
      <c r="V140" s="88">
        <v>0</v>
      </c>
      <c r="W140" s="88">
        <v>0</v>
      </c>
      <c r="X140" s="88">
        <v>0</v>
      </c>
      <c r="Y140" s="88">
        <v>0</v>
      </c>
      <c r="Z140" s="88">
        <v>0</v>
      </c>
      <c r="AA140" s="88">
        <v>0</v>
      </c>
      <c r="AB140" s="88">
        <v>0</v>
      </c>
      <c r="AC140" s="88">
        <v>0.12313200000000001</v>
      </c>
      <c r="AD140" s="88">
        <v>0</v>
      </c>
      <c r="AE140" s="88">
        <v>0</v>
      </c>
      <c r="AF140" s="88">
        <v>0</v>
      </c>
      <c r="AG140" s="88">
        <v>0</v>
      </c>
      <c r="AH140" s="88">
        <v>0</v>
      </c>
      <c r="AI140" s="88">
        <v>0</v>
      </c>
      <c r="AJ140" s="88">
        <v>0</v>
      </c>
      <c r="AK140" s="88">
        <v>0</v>
      </c>
      <c r="AL140" s="88">
        <v>0</v>
      </c>
      <c r="AM140" s="88">
        <v>0</v>
      </c>
      <c r="AN140" s="88">
        <v>0</v>
      </c>
      <c r="AO140" s="88">
        <v>0</v>
      </c>
      <c r="AP140" s="88">
        <v>0</v>
      </c>
      <c r="AQ140" s="88">
        <v>0</v>
      </c>
      <c r="AR140" s="89">
        <v>0</v>
      </c>
      <c r="AS140" s="35"/>
      <c r="AT140" s="81"/>
      <c r="AU140" s="82"/>
      <c r="AV140" s="82"/>
    </row>
    <row r="141" spans="1:48" s="79" customFormat="1">
      <c r="A141" s="36" t="s">
        <v>75</v>
      </c>
      <c r="B141" s="37" t="s">
        <v>208</v>
      </c>
      <c r="C141" s="88">
        <v>0</v>
      </c>
      <c r="D141" s="88">
        <v>0</v>
      </c>
      <c r="E141" s="88">
        <v>0</v>
      </c>
      <c r="F141" s="88">
        <v>0</v>
      </c>
      <c r="G141" s="88">
        <v>0</v>
      </c>
      <c r="H141" s="88">
        <v>0</v>
      </c>
      <c r="I141" s="88">
        <v>0</v>
      </c>
      <c r="J141" s="88">
        <v>0</v>
      </c>
      <c r="K141" s="88">
        <v>0</v>
      </c>
      <c r="L141" s="88">
        <v>0</v>
      </c>
      <c r="M141" s="88">
        <v>0</v>
      </c>
      <c r="N141" s="88">
        <v>0</v>
      </c>
      <c r="O141" s="88">
        <v>0</v>
      </c>
      <c r="P141" s="88">
        <v>0</v>
      </c>
      <c r="Q141" s="88">
        <v>0</v>
      </c>
      <c r="R141" s="88">
        <v>0</v>
      </c>
      <c r="S141" s="88">
        <v>0</v>
      </c>
      <c r="T141" s="88">
        <v>0</v>
      </c>
      <c r="U141" s="88">
        <v>0</v>
      </c>
      <c r="V141" s="88">
        <v>0</v>
      </c>
      <c r="W141" s="88">
        <v>0</v>
      </c>
      <c r="X141" s="88">
        <v>0</v>
      </c>
      <c r="Y141" s="88">
        <v>0</v>
      </c>
      <c r="Z141" s="88">
        <v>0</v>
      </c>
      <c r="AA141" s="88">
        <v>0</v>
      </c>
      <c r="AB141" s="88">
        <v>0</v>
      </c>
      <c r="AC141" s="88">
        <v>0</v>
      </c>
      <c r="AD141" s="88">
        <v>0.57273300000000005</v>
      </c>
      <c r="AE141" s="88">
        <v>0</v>
      </c>
      <c r="AF141" s="88">
        <v>0</v>
      </c>
      <c r="AG141" s="88">
        <v>0</v>
      </c>
      <c r="AH141" s="88">
        <v>0</v>
      </c>
      <c r="AI141" s="88">
        <v>0</v>
      </c>
      <c r="AJ141" s="88">
        <v>0</v>
      </c>
      <c r="AK141" s="88">
        <v>0</v>
      </c>
      <c r="AL141" s="88">
        <v>0</v>
      </c>
      <c r="AM141" s="88">
        <v>0</v>
      </c>
      <c r="AN141" s="88">
        <v>0</v>
      </c>
      <c r="AO141" s="88">
        <v>0</v>
      </c>
      <c r="AP141" s="88">
        <v>0</v>
      </c>
      <c r="AQ141" s="88">
        <v>0</v>
      </c>
      <c r="AR141" s="89">
        <v>0</v>
      </c>
      <c r="AS141" s="35"/>
      <c r="AT141" s="81"/>
      <c r="AU141" s="82"/>
      <c r="AV141" s="82"/>
    </row>
    <row r="142" spans="1:48" s="79" customFormat="1">
      <c r="A142" s="36" t="s">
        <v>76</v>
      </c>
      <c r="B142" s="37" t="s">
        <v>209</v>
      </c>
      <c r="C142" s="88">
        <v>0</v>
      </c>
      <c r="D142" s="88">
        <v>0</v>
      </c>
      <c r="E142" s="88">
        <v>0</v>
      </c>
      <c r="F142" s="88">
        <v>0</v>
      </c>
      <c r="G142" s="88">
        <v>0</v>
      </c>
      <c r="H142" s="88">
        <v>0</v>
      </c>
      <c r="I142" s="88">
        <v>0</v>
      </c>
      <c r="J142" s="88">
        <v>0</v>
      </c>
      <c r="K142" s="88">
        <v>0</v>
      </c>
      <c r="L142" s="88">
        <v>0</v>
      </c>
      <c r="M142" s="88">
        <v>0</v>
      </c>
      <c r="N142" s="88">
        <v>0</v>
      </c>
      <c r="O142" s="88">
        <v>0</v>
      </c>
      <c r="P142" s="88">
        <v>0</v>
      </c>
      <c r="Q142" s="88">
        <v>0</v>
      </c>
      <c r="R142" s="88">
        <v>0</v>
      </c>
      <c r="S142" s="88">
        <v>0</v>
      </c>
      <c r="T142" s="88">
        <v>0</v>
      </c>
      <c r="U142" s="88">
        <v>0</v>
      </c>
      <c r="V142" s="88">
        <v>0</v>
      </c>
      <c r="W142" s="88">
        <v>0</v>
      </c>
      <c r="X142" s="88">
        <v>0</v>
      </c>
      <c r="Y142" s="88">
        <v>0</v>
      </c>
      <c r="Z142" s="88">
        <v>0</v>
      </c>
      <c r="AA142" s="88">
        <v>0</v>
      </c>
      <c r="AB142" s="88">
        <v>0</v>
      </c>
      <c r="AC142" s="88">
        <v>0</v>
      </c>
      <c r="AD142" s="88">
        <v>0</v>
      </c>
      <c r="AE142" s="88">
        <v>0.25981199999999999</v>
      </c>
      <c r="AF142" s="88">
        <v>0</v>
      </c>
      <c r="AG142" s="88">
        <v>0</v>
      </c>
      <c r="AH142" s="88">
        <v>0</v>
      </c>
      <c r="AI142" s="88">
        <v>0</v>
      </c>
      <c r="AJ142" s="88">
        <v>0</v>
      </c>
      <c r="AK142" s="88">
        <v>0</v>
      </c>
      <c r="AL142" s="88">
        <v>0</v>
      </c>
      <c r="AM142" s="88">
        <v>0</v>
      </c>
      <c r="AN142" s="88">
        <v>0</v>
      </c>
      <c r="AO142" s="88">
        <v>0</v>
      </c>
      <c r="AP142" s="88">
        <v>0</v>
      </c>
      <c r="AQ142" s="88">
        <v>0</v>
      </c>
      <c r="AR142" s="89">
        <v>0</v>
      </c>
      <c r="AS142" s="35"/>
      <c r="AT142" s="81"/>
      <c r="AU142" s="82"/>
      <c r="AV142" s="82"/>
    </row>
    <row r="143" spans="1:48" s="79" customFormat="1">
      <c r="A143" s="39" t="s">
        <v>77</v>
      </c>
      <c r="B143" s="40" t="s">
        <v>146</v>
      </c>
      <c r="C143" s="90">
        <v>0</v>
      </c>
      <c r="D143" s="90">
        <v>0</v>
      </c>
      <c r="E143" s="90">
        <v>0</v>
      </c>
      <c r="F143" s="90">
        <v>0</v>
      </c>
      <c r="G143" s="90">
        <v>0</v>
      </c>
      <c r="H143" s="90">
        <v>0</v>
      </c>
      <c r="I143" s="90">
        <v>0</v>
      </c>
      <c r="J143" s="90">
        <v>0</v>
      </c>
      <c r="K143" s="90">
        <v>0</v>
      </c>
      <c r="L143" s="90">
        <v>0</v>
      </c>
      <c r="M143" s="90">
        <v>0</v>
      </c>
      <c r="N143" s="90">
        <v>0</v>
      </c>
      <c r="O143" s="90">
        <v>0</v>
      </c>
      <c r="P143" s="90">
        <v>0</v>
      </c>
      <c r="Q143" s="90">
        <v>0</v>
      </c>
      <c r="R143" s="90">
        <v>0</v>
      </c>
      <c r="S143" s="90">
        <v>0</v>
      </c>
      <c r="T143" s="90">
        <v>0</v>
      </c>
      <c r="U143" s="90">
        <v>0</v>
      </c>
      <c r="V143" s="90">
        <v>0</v>
      </c>
      <c r="W143" s="90">
        <v>0</v>
      </c>
      <c r="X143" s="90">
        <v>0</v>
      </c>
      <c r="Y143" s="90">
        <v>0</v>
      </c>
      <c r="Z143" s="90">
        <v>0</v>
      </c>
      <c r="AA143" s="90">
        <v>0</v>
      </c>
      <c r="AB143" s="90">
        <v>0</v>
      </c>
      <c r="AC143" s="90">
        <v>0</v>
      </c>
      <c r="AD143" s="90">
        <v>0</v>
      </c>
      <c r="AE143" s="90">
        <v>0</v>
      </c>
      <c r="AF143" s="90">
        <v>0.55690700000000004</v>
      </c>
      <c r="AG143" s="90">
        <v>0</v>
      </c>
      <c r="AH143" s="90">
        <v>0</v>
      </c>
      <c r="AI143" s="90">
        <v>0</v>
      </c>
      <c r="AJ143" s="90">
        <v>0</v>
      </c>
      <c r="AK143" s="90">
        <v>0</v>
      </c>
      <c r="AL143" s="90">
        <v>0</v>
      </c>
      <c r="AM143" s="90">
        <v>0</v>
      </c>
      <c r="AN143" s="90">
        <v>0</v>
      </c>
      <c r="AO143" s="90">
        <v>0</v>
      </c>
      <c r="AP143" s="90">
        <v>0</v>
      </c>
      <c r="AQ143" s="90">
        <v>0</v>
      </c>
      <c r="AR143" s="91">
        <v>0</v>
      </c>
      <c r="AS143" s="35"/>
      <c r="AT143" s="81"/>
      <c r="AU143" s="82"/>
      <c r="AV143" s="82"/>
    </row>
    <row r="144" spans="1:48" s="79" customFormat="1">
      <c r="A144" s="36" t="s">
        <v>78</v>
      </c>
      <c r="B144" s="37" t="s">
        <v>147</v>
      </c>
      <c r="C144" s="88">
        <v>0</v>
      </c>
      <c r="D144" s="88">
        <v>0</v>
      </c>
      <c r="E144" s="88">
        <v>0</v>
      </c>
      <c r="F144" s="88">
        <v>0</v>
      </c>
      <c r="G144" s="88">
        <v>0</v>
      </c>
      <c r="H144" s="88">
        <v>0</v>
      </c>
      <c r="I144" s="88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88">
        <v>0</v>
      </c>
      <c r="Q144" s="88">
        <v>0</v>
      </c>
      <c r="R144" s="88">
        <v>0</v>
      </c>
      <c r="S144" s="88">
        <v>0</v>
      </c>
      <c r="T144" s="88">
        <v>0</v>
      </c>
      <c r="U144" s="88">
        <v>0</v>
      </c>
      <c r="V144" s="88">
        <v>0</v>
      </c>
      <c r="W144" s="88">
        <v>0</v>
      </c>
      <c r="X144" s="88">
        <v>0</v>
      </c>
      <c r="Y144" s="88">
        <v>0</v>
      </c>
      <c r="Z144" s="88">
        <v>0</v>
      </c>
      <c r="AA144" s="88">
        <v>0</v>
      </c>
      <c r="AB144" s="88">
        <v>0</v>
      </c>
      <c r="AC144" s="88">
        <v>0</v>
      </c>
      <c r="AD144" s="88">
        <v>0</v>
      </c>
      <c r="AE144" s="88">
        <v>0</v>
      </c>
      <c r="AF144" s="88">
        <v>0</v>
      </c>
      <c r="AG144" s="88">
        <v>0</v>
      </c>
      <c r="AH144" s="88">
        <v>0</v>
      </c>
      <c r="AI144" s="88">
        <v>0</v>
      </c>
      <c r="AJ144" s="88">
        <v>0</v>
      </c>
      <c r="AK144" s="88">
        <v>0</v>
      </c>
      <c r="AL144" s="88">
        <v>0</v>
      </c>
      <c r="AM144" s="88">
        <v>0</v>
      </c>
      <c r="AN144" s="88">
        <v>0</v>
      </c>
      <c r="AO144" s="88">
        <v>0</v>
      </c>
      <c r="AP144" s="88">
        <v>0</v>
      </c>
      <c r="AQ144" s="88">
        <v>0</v>
      </c>
      <c r="AR144" s="89">
        <v>0</v>
      </c>
      <c r="AS144" s="35"/>
      <c r="AT144" s="81"/>
      <c r="AU144" s="82"/>
      <c r="AV144" s="82"/>
    </row>
    <row r="145" spans="1:48" s="79" customFormat="1">
      <c r="A145" s="36" t="s">
        <v>79</v>
      </c>
      <c r="B145" s="37" t="s">
        <v>148</v>
      </c>
      <c r="C145" s="88">
        <v>0</v>
      </c>
      <c r="D145" s="88">
        <v>0</v>
      </c>
      <c r="E145" s="88">
        <v>0</v>
      </c>
      <c r="F145" s="88">
        <v>0</v>
      </c>
      <c r="G145" s="88">
        <v>0</v>
      </c>
      <c r="H145" s="88">
        <v>0</v>
      </c>
      <c r="I145" s="88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88">
        <v>0</v>
      </c>
      <c r="Q145" s="88">
        <v>0</v>
      </c>
      <c r="R145" s="88">
        <v>0</v>
      </c>
      <c r="S145" s="88">
        <v>0</v>
      </c>
      <c r="T145" s="88">
        <v>0</v>
      </c>
      <c r="U145" s="88">
        <v>0</v>
      </c>
      <c r="V145" s="88">
        <v>0</v>
      </c>
      <c r="W145" s="88">
        <v>0</v>
      </c>
      <c r="X145" s="88">
        <v>0</v>
      </c>
      <c r="Y145" s="88">
        <v>0</v>
      </c>
      <c r="Z145" s="88">
        <v>0</v>
      </c>
      <c r="AA145" s="88">
        <v>0</v>
      </c>
      <c r="AB145" s="88">
        <v>0</v>
      </c>
      <c r="AC145" s="88">
        <v>0</v>
      </c>
      <c r="AD145" s="88">
        <v>0</v>
      </c>
      <c r="AE145" s="88">
        <v>0</v>
      </c>
      <c r="AF145" s="88">
        <v>0</v>
      </c>
      <c r="AG145" s="88">
        <v>0</v>
      </c>
      <c r="AH145" s="88">
        <v>9.1800999999999994E-2</v>
      </c>
      <c r="AI145" s="88">
        <v>0</v>
      </c>
      <c r="AJ145" s="88">
        <v>0</v>
      </c>
      <c r="AK145" s="88">
        <v>0</v>
      </c>
      <c r="AL145" s="88">
        <v>0</v>
      </c>
      <c r="AM145" s="88">
        <v>0</v>
      </c>
      <c r="AN145" s="88">
        <v>0</v>
      </c>
      <c r="AO145" s="88">
        <v>0</v>
      </c>
      <c r="AP145" s="88">
        <v>0</v>
      </c>
      <c r="AQ145" s="88">
        <v>0</v>
      </c>
      <c r="AR145" s="89">
        <v>0</v>
      </c>
      <c r="AS145" s="35"/>
      <c r="AT145" s="81"/>
      <c r="AU145" s="82"/>
      <c r="AV145" s="82"/>
    </row>
    <row r="146" spans="1:48" s="79" customFormat="1">
      <c r="A146" s="36" t="s">
        <v>80</v>
      </c>
      <c r="B146" s="37" t="s">
        <v>149</v>
      </c>
      <c r="C146" s="88">
        <v>0</v>
      </c>
      <c r="D146" s="88">
        <v>0</v>
      </c>
      <c r="E146" s="88">
        <v>0</v>
      </c>
      <c r="F146" s="88">
        <v>0</v>
      </c>
      <c r="G146" s="88">
        <v>0</v>
      </c>
      <c r="H146" s="88">
        <v>0</v>
      </c>
      <c r="I146" s="88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88">
        <v>0</v>
      </c>
      <c r="Q146" s="88">
        <v>0</v>
      </c>
      <c r="R146" s="88">
        <v>0</v>
      </c>
      <c r="S146" s="88">
        <v>0</v>
      </c>
      <c r="T146" s="88">
        <v>0</v>
      </c>
      <c r="U146" s="88">
        <v>0</v>
      </c>
      <c r="V146" s="88">
        <v>0</v>
      </c>
      <c r="W146" s="88">
        <v>0</v>
      </c>
      <c r="X146" s="88">
        <v>0</v>
      </c>
      <c r="Y146" s="88">
        <v>0</v>
      </c>
      <c r="Z146" s="88">
        <v>0</v>
      </c>
      <c r="AA146" s="88">
        <v>0</v>
      </c>
      <c r="AB146" s="88">
        <v>0</v>
      </c>
      <c r="AC146" s="88">
        <v>0</v>
      </c>
      <c r="AD146" s="88">
        <v>0</v>
      </c>
      <c r="AE146" s="88">
        <v>0</v>
      </c>
      <c r="AF146" s="88">
        <v>0</v>
      </c>
      <c r="AG146" s="88">
        <v>0</v>
      </c>
      <c r="AH146" s="88">
        <v>0</v>
      </c>
      <c r="AI146" s="88">
        <v>9.2610000000000001E-3</v>
      </c>
      <c r="AJ146" s="88">
        <v>0</v>
      </c>
      <c r="AK146" s="88">
        <v>0</v>
      </c>
      <c r="AL146" s="88">
        <v>0</v>
      </c>
      <c r="AM146" s="88">
        <v>0</v>
      </c>
      <c r="AN146" s="88">
        <v>0</v>
      </c>
      <c r="AO146" s="88">
        <v>0</v>
      </c>
      <c r="AP146" s="88">
        <v>0</v>
      </c>
      <c r="AQ146" s="88">
        <v>0</v>
      </c>
      <c r="AR146" s="89">
        <v>0</v>
      </c>
      <c r="AS146" s="35"/>
      <c r="AT146" s="81"/>
      <c r="AU146" s="82"/>
      <c r="AV146" s="82"/>
    </row>
    <row r="147" spans="1:48" s="79" customFormat="1">
      <c r="A147" s="36" t="s">
        <v>81</v>
      </c>
      <c r="B147" s="37" t="s">
        <v>150</v>
      </c>
      <c r="C147" s="88">
        <v>0</v>
      </c>
      <c r="D147" s="88">
        <v>0</v>
      </c>
      <c r="E147" s="88">
        <v>0</v>
      </c>
      <c r="F147" s="88">
        <v>0</v>
      </c>
      <c r="G147" s="88">
        <v>0</v>
      </c>
      <c r="H147" s="88">
        <v>0</v>
      </c>
      <c r="I147" s="88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88">
        <v>0</v>
      </c>
      <c r="Q147" s="88">
        <v>0</v>
      </c>
      <c r="R147" s="88">
        <v>0</v>
      </c>
      <c r="S147" s="88">
        <v>0</v>
      </c>
      <c r="T147" s="88">
        <v>0</v>
      </c>
      <c r="U147" s="88">
        <v>0</v>
      </c>
      <c r="V147" s="88">
        <v>0</v>
      </c>
      <c r="W147" s="88">
        <v>0</v>
      </c>
      <c r="X147" s="88">
        <v>0</v>
      </c>
      <c r="Y147" s="88">
        <v>0</v>
      </c>
      <c r="Z147" s="88">
        <v>0</v>
      </c>
      <c r="AA147" s="88">
        <v>0</v>
      </c>
      <c r="AB147" s="88">
        <v>0</v>
      </c>
      <c r="AC147" s="88">
        <v>0</v>
      </c>
      <c r="AD147" s="88">
        <v>0</v>
      </c>
      <c r="AE147" s="88">
        <v>0</v>
      </c>
      <c r="AF147" s="88">
        <v>0</v>
      </c>
      <c r="AG147" s="88">
        <v>0</v>
      </c>
      <c r="AH147" s="88">
        <v>0</v>
      </c>
      <c r="AI147" s="88">
        <v>0</v>
      </c>
      <c r="AJ147" s="88">
        <v>3.9730000000000001E-2</v>
      </c>
      <c r="AK147" s="88">
        <v>0</v>
      </c>
      <c r="AL147" s="88">
        <v>0</v>
      </c>
      <c r="AM147" s="88">
        <v>0</v>
      </c>
      <c r="AN147" s="88">
        <v>0</v>
      </c>
      <c r="AO147" s="88">
        <v>0</v>
      </c>
      <c r="AP147" s="88">
        <v>0</v>
      </c>
      <c r="AQ147" s="88">
        <v>0</v>
      </c>
      <c r="AR147" s="89">
        <v>0</v>
      </c>
      <c r="AS147" s="35"/>
      <c r="AT147" s="81"/>
      <c r="AU147" s="82"/>
      <c r="AV147" s="82"/>
    </row>
    <row r="148" spans="1:48" s="79" customFormat="1">
      <c r="A148" s="39" t="s">
        <v>82</v>
      </c>
      <c r="B148" s="40" t="s">
        <v>151</v>
      </c>
      <c r="C148" s="90">
        <v>0</v>
      </c>
      <c r="D148" s="90">
        <v>0</v>
      </c>
      <c r="E148" s="90">
        <v>0</v>
      </c>
      <c r="F148" s="90">
        <v>0</v>
      </c>
      <c r="G148" s="90">
        <v>0</v>
      </c>
      <c r="H148" s="90">
        <v>0</v>
      </c>
      <c r="I148" s="90">
        <v>0</v>
      </c>
      <c r="J148" s="90">
        <v>0</v>
      </c>
      <c r="K148" s="90">
        <v>0</v>
      </c>
      <c r="L148" s="90">
        <v>0</v>
      </c>
      <c r="M148" s="90">
        <v>0</v>
      </c>
      <c r="N148" s="90">
        <v>0</v>
      </c>
      <c r="O148" s="90">
        <v>0</v>
      </c>
      <c r="P148" s="90">
        <v>0</v>
      </c>
      <c r="Q148" s="90">
        <v>0</v>
      </c>
      <c r="R148" s="90">
        <v>0</v>
      </c>
      <c r="S148" s="90">
        <v>0</v>
      </c>
      <c r="T148" s="90">
        <v>0</v>
      </c>
      <c r="U148" s="90">
        <v>0</v>
      </c>
      <c r="V148" s="90">
        <v>0</v>
      </c>
      <c r="W148" s="90">
        <v>0</v>
      </c>
      <c r="X148" s="90">
        <v>0</v>
      </c>
      <c r="Y148" s="90">
        <v>0</v>
      </c>
      <c r="Z148" s="90">
        <v>0</v>
      </c>
      <c r="AA148" s="90">
        <v>0</v>
      </c>
      <c r="AB148" s="90">
        <v>0</v>
      </c>
      <c r="AC148" s="90">
        <v>0</v>
      </c>
      <c r="AD148" s="90">
        <v>0</v>
      </c>
      <c r="AE148" s="90">
        <v>0</v>
      </c>
      <c r="AF148" s="90">
        <v>0</v>
      </c>
      <c r="AG148" s="90">
        <v>0</v>
      </c>
      <c r="AH148" s="90">
        <v>0</v>
      </c>
      <c r="AI148" s="90">
        <v>0</v>
      </c>
      <c r="AJ148" s="90">
        <v>0</v>
      </c>
      <c r="AK148" s="90">
        <v>0.65454299999999999</v>
      </c>
      <c r="AL148" s="90">
        <v>0</v>
      </c>
      <c r="AM148" s="90">
        <v>0</v>
      </c>
      <c r="AN148" s="90">
        <v>0</v>
      </c>
      <c r="AO148" s="90">
        <v>0</v>
      </c>
      <c r="AP148" s="90">
        <v>0</v>
      </c>
      <c r="AQ148" s="90">
        <v>0</v>
      </c>
      <c r="AR148" s="91">
        <v>0</v>
      </c>
      <c r="AS148" s="35"/>
      <c r="AT148" s="81"/>
      <c r="AU148" s="82"/>
      <c r="AV148" s="82"/>
    </row>
    <row r="149" spans="1:48" s="79" customFormat="1">
      <c r="A149" s="36" t="s">
        <v>83</v>
      </c>
      <c r="B149" s="37" t="s">
        <v>210</v>
      </c>
      <c r="C149" s="88">
        <v>0</v>
      </c>
      <c r="D149" s="88">
        <v>0</v>
      </c>
      <c r="E149" s="88">
        <v>0</v>
      </c>
      <c r="F149" s="88">
        <v>0</v>
      </c>
      <c r="G149" s="88">
        <v>0</v>
      </c>
      <c r="H149" s="88">
        <v>0</v>
      </c>
      <c r="I149" s="88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88">
        <v>0</v>
      </c>
      <c r="Q149" s="88">
        <v>0</v>
      </c>
      <c r="R149" s="88">
        <v>0</v>
      </c>
      <c r="S149" s="88">
        <v>0</v>
      </c>
      <c r="T149" s="88">
        <v>0</v>
      </c>
      <c r="U149" s="88">
        <v>0</v>
      </c>
      <c r="V149" s="88">
        <v>0</v>
      </c>
      <c r="W149" s="88">
        <v>0</v>
      </c>
      <c r="X149" s="88">
        <v>0</v>
      </c>
      <c r="Y149" s="88">
        <v>0</v>
      </c>
      <c r="Z149" s="88">
        <v>0</v>
      </c>
      <c r="AA149" s="88">
        <v>0</v>
      </c>
      <c r="AB149" s="88">
        <v>0</v>
      </c>
      <c r="AC149" s="88">
        <v>0</v>
      </c>
      <c r="AD149" s="88">
        <v>0</v>
      </c>
      <c r="AE149" s="88">
        <v>0</v>
      </c>
      <c r="AF149" s="88">
        <v>0</v>
      </c>
      <c r="AG149" s="88">
        <v>0</v>
      </c>
      <c r="AH149" s="88">
        <v>0</v>
      </c>
      <c r="AI149" s="88">
        <v>0</v>
      </c>
      <c r="AJ149" s="88">
        <v>0</v>
      </c>
      <c r="AK149" s="88">
        <v>0</v>
      </c>
      <c r="AL149" s="88">
        <v>0.94032300000000002</v>
      </c>
      <c r="AM149" s="88">
        <v>0</v>
      </c>
      <c r="AN149" s="88">
        <v>0</v>
      </c>
      <c r="AO149" s="88">
        <v>0</v>
      </c>
      <c r="AP149" s="88">
        <v>0</v>
      </c>
      <c r="AQ149" s="88">
        <v>0</v>
      </c>
      <c r="AR149" s="89">
        <v>0</v>
      </c>
      <c r="AS149" s="35"/>
      <c r="AT149" s="81"/>
      <c r="AU149" s="82"/>
      <c r="AV149" s="82"/>
    </row>
    <row r="150" spans="1:48" s="79" customFormat="1">
      <c r="A150" s="36" t="s">
        <v>84</v>
      </c>
      <c r="B150" s="37" t="s">
        <v>211</v>
      </c>
      <c r="C150" s="88">
        <v>0</v>
      </c>
      <c r="D150" s="88">
        <v>0</v>
      </c>
      <c r="E150" s="88">
        <v>0</v>
      </c>
      <c r="F150" s="88">
        <v>0</v>
      </c>
      <c r="G150" s="88">
        <v>0</v>
      </c>
      <c r="H150" s="88">
        <v>0</v>
      </c>
      <c r="I150" s="88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88">
        <v>0</v>
      </c>
      <c r="Q150" s="88">
        <v>0</v>
      </c>
      <c r="R150" s="88">
        <v>0</v>
      </c>
      <c r="S150" s="88">
        <v>0</v>
      </c>
      <c r="T150" s="88">
        <v>0</v>
      </c>
      <c r="U150" s="88">
        <v>0</v>
      </c>
      <c r="V150" s="88">
        <v>0</v>
      </c>
      <c r="W150" s="88">
        <v>0</v>
      </c>
      <c r="X150" s="88">
        <v>0</v>
      </c>
      <c r="Y150" s="88">
        <v>0</v>
      </c>
      <c r="Z150" s="88">
        <v>0</v>
      </c>
      <c r="AA150" s="88">
        <v>0</v>
      </c>
      <c r="AB150" s="88">
        <v>0</v>
      </c>
      <c r="AC150" s="88">
        <v>0</v>
      </c>
      <c r="AD150" s="88">
        <v>0</v>
      </c>
      <c r="AE150" s="88">
        <v>0</v>
      </c>
      <c r="AF150" s="88">
        <v>0</v>
      </c>
      <c r="AG150" s="88">
        <v>0</v>
      </c>
      <c r="AH150" s="88">
        <v>0</v>
      </c>
      <c r="AI150" s="88">
        <v>0</v>
      </c>
      <c r="AJ150" s="88">
        <v>0</v>
      </c>
      <c r="AK150" s="88">
        <v>0</v>
      </c>
      <c r="AL150" s="88">
        <v>0</v>
      </c>
      <c r="AM150" s="88">
        <v>0.25827</v>
      </c>
      <c r="AN150" s="88">
        <v>0</v>
      </c>
      <c r="AO150" s="88">
        <v>0</v>
      </c>
      <c r="AP150" s="88">
        <v>0</v>
      </c>
      <c r="AQ150" s="88">
        <v>0</v>
      </c>
      <c r="AR150" s="89">
        <v>0</v>
      </c>
      <c r="AS150" s="35"/>
      <c r="AT150" s="81"/>
      <c r="AU150" s="82"/>
      <c r="AV150" s="82"/>
    </row>
    <row r="151" spans="1:48" s="79" customFormat="1">
      <c r="A151" s="36" t="s">
        <v>85</v>
      </c>
      <c r="B151" s="37" t="s">
        <v>212</v>
      </c>
      <c r="C151" s="88">
        <v>0</v>
      </c>
      <c r="D151" s="88">
        <v>0</v>
      </c>
      <c r="E151" s="88">
        <v>0</v>
      </c>
      <c r="F151" s="88">
        <v>0</v>
      </c>
      <c r="G151" s="88">
        <v>0</v>
      </c>
      <c r="H151" s="88">
        <v>0</v>
      </c>
      <c r="I151" s="88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88">
        <v>0</v>
      </c>
      <c r="Q151" s="88">
        <v>0</v>
      </c>
      <c r="R151" s="88">
        <v>0</v>
      </c>
      <c r="S151" s="88">
        <v>0</v>
      </c>
      <c r="T151" s="88">
        <v>0</v>
      </c>
      <c r="U151" s="88">
        <v>0</v>
      </c>
      <c r="V151" s="88">
        <v>0</v>
      </c>
      <c r="W151" s="88">
        <v>0</v>
      </c>
      <c r="X151" s="88">
        <v>0</v>
      </c>
      <c r="Y151" s="88">
        <v>0</v>
      </c>
      <c r="Z151" s="88">
        <v>0</v>
      </c>
      <c r="AA151" s="88">
        <v>0</v>
      </c>
      <c r="AB151" s="88">
        <v>0</v>
      </c>
      <c r="AC151" s="88">
        <v>0</v>
      </c>
      <c r="AD151" s="88">
        <v>0</v>
      </c>
      <c r="AE151" s="88">
        <v>0</v>
      </c>
      <c r="AF151" s="88">
        <v>0</v>
      </c>
      <c r="AG151" s="88">
        <v>0</v>
      </c>
      <c r="AH151" s="88">
        <v>0</v>
      </c>
      <c r="AI151" s="88">
        <v>0</v>
      </c>
      <c r="AJ151" s="88">
        <v>0</v>
      </c>
      <c r="AK151" s="88">
        <v>0</v>
      </c>
      <c r="AL151" s="88">
        <v>0</v>
      </c>
      <c r="AM151" s="88">
        <v>0</v>
      </c>
      <c r="AN151" s="88">
        <v>9.9234000000000003E-2</v>
      </c>
      <c r="AO151" s="88">
        <v>0</v>
      </c>
      <c r="AP151" s="88">
        <v>0</v>
      </c>
      <c r="AQ151" s="88">
        <v>0</v>
      </c>
      <c r="AR151" s="89">
        <v>0</v>
      </c>
      <c r="AS151" s="35"/>
      <c r="AT151" s="81"/>
      <c r="AU151" s="82"/>
      <c r="AV151" s="82"/>
    </row>
    <row r="152" spans="1:48" s="79" customFormat="1">
      <c r="A152" s="36" t="s">
        <v>86</v>
      </c>
      <c r="B152" s="37" t="s">
        <v>213</v>
      </c>
      <c r="C152" s="88">
        <v>0</v>
      </c>
      <c r="D152" s="88">
        <v>0</v>
      </c>
      <c r="E152" s="88">
        <v>0</v>
      </c>
      <c r="F152" s="88">
        <v>0</v>
      </c>
      <c r="G152" s="88">
        <v>0</v>
      </c>
      <c r="H152" s="88">
        <v>0</v>
      </c>
      <c r="I152" s="88">
        <v>0</v>
      </c>
      <c r="J152" s="88">
        <v>0</v>
      </c>
      <c r="K152" s="88">
        <v>0</v>
      </c>
      <c r="L152" s="88">
        <v>0</v>
      </c>
      <c r="M152" s="88">
        <v>0</v>
      </c>
      <c r="N152" s="88">
        <v>0</v>
      </c>
      <c r="O152" s="88">
        <v>0</v>
      </c>
      <c r="P152" s="88">
        <v>0</v>
      </c>
      <c r="Q152" s="88">
        <v>0</v>
      </c>
      <c r="R152" s="88">
        <v>0</v>
      </c>
      <c r="S152" s="88">
        <v>0</v>
      </c>
      <c r="T152" s="88">
        <v>0</v>
      </c>
      <c r="U152" s="88">
        <v>0</v>
      </c>
      <c r="V152" s="88">
        <v>0</v>
      </c>
      <c r="W152" s="88">
        <v>0</v>
      </c>
      <c r="X152" s="88">
        <v>0</v>
      </c>
      <c r="Y152" s="88">
        <v>0</v>
      </c>
      <c r="Z152" s="88">
        <v>0</v>
      </c>
      <c r="AA152" s="88">
        <v>0</v>
      </c>
      <c r="AB152" s="88">
        <v>0</v>
      </c>
      <c r="AC152" s="88">
        <v>0</v>
      </c>
      <c r="AD152" s="88">
        <v>0</v>
      </c>
      <c r="AE152" s="88">
        <v>0</v>
      </c>
      <c r="AF152" s="88">
        <v>0</v>
      </c>
      <c r="AG152" s="88">
        <v>0</v>
      </c>
      <c r="AH152" s="88">
        <v>0</v>
      </c>
      <c r="AI152" s="88">
        <v>0</v>
      </c>
      <c r="AJ152" s="88">
        <v>0</v>
      </c>
      <c r="AK152" s="88">
        <v>0</v>
      </c>
      <c r="AL152" s="88">
        <v>0</v>
      </c>
      <c r="AM152" s="88">
        <v>0</v>
      </c>
      <c r="AN152" s="88">
        <v>0</v>
      </c>
      <c r="AO152" s="88">
        <v>0.235844</v>
      </c>
      <c r="AP152" s="88">
        <v>0</v>
      </c>
      <c r="AQ152" s="88">
        <v>0</v>
      </c>
      <c r="AR152" s="89">
        <v>0</v>
      </c>
      <c r="AS152" s="35"/>
      <c r="AT152" s="81"/>
      <c r="AU152" s="82"/>
      <c r="AV152" s="82"/>
    </row>
    <row r="153" spans="1:48" s="79" customFormat="1">
      <c r="A153" s="39" t="s">
        <v>87</v>
      </c>
      <c r="B153" s="40" t="s">
        <v>214</v>
      </c>
      <c r="C153" s="90">
        <v>0</v>
      </c>
      <c r="D153" s="90">
        <v>0</v>
      </c>
      <c r="E153" s="90">
        <v>0</v>
      </c>
      <c r="F153" s="90">
        <v>0</v>
      </c>
      <c r="G153" s="90">
        <v>0</v>
      </c>
      <c r="H153" s="90">
        <v>0</v>
      </c>
      <c r="I153" s="90">
        <v>0</v>
      </c>
      <c r="J153" s="90">
        <v>0</v>
      </c>
      <c r="K153" s="90">
        <v>0</v>
      </c>
      <c r="L153" s="90">
        <v>0</v>
      </c>
      <c r="M153" s="90">
        <v>0</v>
      </c>
      <c r="N153" s="90">
        <v>0</v>
      </c>
      <c r="O153" s="90">
        <v>0</v>
      </c>
      <c r="P153" s="90">
        <v>0</v>
      </c>
      <c r="Q153" s="90">
        <v>0</v>
      </c>
      <c r="R153" s="90">
        <v>0</v>
      </c>
      <c r="S153" s="90">
        <v>0</v>
      </c>
      <c r="T153" s="90">
        <v>0</v>
      </c>
      <c r="U153" s="90">
        <v>0</v>
      </c>
      <c r="V153" s="90">
        <v>0</v>
      </c>
      <c r="W153" s="90">
        <v>0</v>
      </c>
      <c r="X153" s="90">
        <v>0</v>
      </c>
      <c r="Y153" s="90">
        <v>0</v>
      </c>
      <c r="Z153" s="90">
        <v>0</v>
      </c>
      <c r="AA153" s="90">
        <v>0</v>
      </c>
      <c r="AB153" s="90">
        <v>0</v>
      </c>
      <c r="AC153" s="90">
        <v>0</v>
      </c>
      <c r="AD153" s="90">
        <v>0</v>
      </c>
      <c r="AE153" s="90">
        <v>0</v>
      </c>
      <c r="AF153" s="90">
        <v>0</v>
      </c>
      <c r="AG153" s="90">
        <v>0</v>
      </c>
      <c r="AH153" s="90">
        <v>0</v>
      </c>
      <c r="AI153" s="90">
        <v>0</v>
      </c>
      <c r="AJ153" s="90">
        <v>0</v>
      </c>
      <c r="AK153" s="90">
        <v>0</v>
      </c>
      <c r="AL153" s="90">
        <v>0</v>
      </c>
      <c r="AM153" s="90">
        <v>0</v>
      </c>
      <c r="AN153" s="90">
        <v>0</v>
      </c>
      <c r="AO153" s="90">
        <v>0</v>
      </c>
      <c r="AP153" s="90">
        <v>0.20180999999999999</v>
      </c>
      <c r="AQ153" s="90">
        <v>0</v>
      </c>
      <c r="AR153" s="91">
        <v>0</v>
      </c>
      <c r="AS153" s="35"/>
      <c r="AT153" s="81"/>
      <c r="AU153" s="82"/>
      <c r="AV153" s="82"/>
    </row>
    <row r="154" spans="1:48" s="79" customFormat="1">
      <c r="A154" s="36" t="s">
        <v>88</v>
      </c>
      <c r="B154" s="37" t="s">
        <v>157</v>
      </c>
      <c r="C154" s="88">
        <v>0</v>
      </c>
      <c r="D154" s="88">
        <v>0</v>
      </c>
      <c r="E154" s="88">
        <v>0</v>
      </c>
      <c r="F154" s="88">
        <v>0</v>
      </c>
      <c r="G154" s="88">
        <v>0</v>
      </c>
      <c r="H154" s="88">
        <v>0</v>
      </c>
      <c r="I154" s="88">
        <v>0</v>
      </c>
      <c r="J154" s="88">
        <v>0</v>
      </c>
      <c r="K154" s="88">
        <v>0</v>
      </c>
      <c r="L154" s="88">
        <v>0</v>
      </c>
      <c r="M154" s="88">
        <v>0</v>
      </c>
      <c r="N154" s="88">
        <v>0</v>
      </c>
      <c r="O154" s="88">
        <v>0</v>
      </c>
      <c r="P154" s="88">
        <v>0</v>
      </c>
      <c r="Q154" s="88">
        <v>0</v>
      </c>
      <c r="R154" s="88">
        <v>0</v>
      </c>
      <c r="S154" s="88">
        <v>0</v>
      </c>
      <c r="T154" s="88">
        <v>0</v>
      </c>
      <c r="U154" s="88">
        <v>0</v>
      </c>
      <c r="V154" s="88">
        <v>0</v>
      </c>
      <c r="W154" s="88">
        <v>0</v>
      </c>
      <c r="X154" s="88">
        <v>0</v>
      </c>
      <c r="Y154" s="88">
        <v>0</v>
      </c>
      <c r="Z154" s="88">
        <v>0</v>
      </c>
      <c r="AA154" s="88">
        <v>0</v>
      </c>
      <c r="AB154" s="88">
        <v>0</v>
      </c>
      <c r="AC154" s="88">
        <v>0</v>
      </c>
      <c r="AD154" s="88">
        <v>0</v>
      </c>
      <c r="AE154" s="88">
        <v>0</v>
      </c>
      <c r="AF154" s="88">
        <v>0</v>
      </c>
      <c r="AG154" s="88">
        <v>0</v>
      </c>
      <c r="AH154" s="88">
        <v>0</v>
      </c>
      <c r="AI154" s="88">
        <v>0</v>
      </c>
      <c r="AJ154" s="88">
        <v>0</v>
      </c>
      <c r="AK154" s="88">
        <v>0</v>
      </c>
      <c r="AL154" s="88">
        <v>0</v>
      </c>
      <c r="AM154" s="88">
        <v>0</v>
      </c>
      <c r="AN154" s="88">
        <v>0</v>
      </c>
      <c r="AO154" s="88">
        <v>0</v>
      </c>
      <c r="AP154" s="88">
        <v>0</v>
      </c>
      <c r="AQ154" s="88">
        <v>0</v>
      </c>
      <c r="AR154" s="89">
        <v>0</v>
      </c>
      <c r="AS154" s="35"/>
      <c r="AT154" s="81"/>
      <c r="AU154" s="82"/>
      <c r="AV154" s="82"/>
    </row>
    <row r="155" spans="1:48" s="79" customFormat="1">
      <c r="A155" s="84" t="s">
        <v>89</v>
      </c>
      <c r="B155" s="85" t="s">
        <v>215</v>
      </c>
      <c r="C155" s="94">
        <v>0</v>
      </c>
      <c r="D155" s="94">
        <v>0</v>
      </c>
      <c r="E155" s="94">
        <v>0</v>
      </c>
      <c r="F155" s="94">
        <v>0</v>
      </c>
      <c r="G155" s="94">
        <v>0</v>
      </c>
      <c r="H155" s="94">
        <v>0</v>
      </c>
      <c r="I155" s="94">
        <v>0</v>
      </c>
      <c r="J155" s="94">
        <v>0</v>
      </c>
      <c r="K155" s="94">
        <v>0</v>
      </c>
      <c r="L155" s="94">
        <v>0</v>
      </c>
      <c r="M155" s="94">
        <v>0</v>
      </c>
      <c r="N155" s="94">
        <v>0</v>
      </c>
      <c r="O155" s="94">
        <v>0</v>
      </c>
      <c r="P155" s="94">
        <v>0</v>
      </c>
      <c r="Q155" s="94">
        <v>0</v>
      </c>
      <c r="R155" s="94">
        <v>0</v>
      </c>
      <c r="S155" s="94">
        <v>0</v>
      </c>
      <c r="T155" s="94">
        <v>0</v>
      </c>
      <c r="U155" s="94">
        <v>0</v>
      </c>
      <c r="V155" s="94">
        <v>0</v>
      </c>
      <c r="W155" s="94">
        <v>0</v>
      </c>
      <c r="X155" s="94">
        <v>0</v>
      </c>
      <c r="Y155" s="94">
        <v>0</v>
      </c>
      <c r="Z155" s="94">
        <v>0</v>
      </c>
      <c r="AA155" s="94">
        <v>0</v>
      </c>
      <c r="AB155" s="94">
        <v>0</v>
      </c>
      <c r="AC155" s="94">
        <v>0</v>
      </c>
      <c r="AD155" s="94">
        <v>0</v>
      </c>
      <c r="AE155" s="94">
        <v>0</v>
      </c>
      <c r="AF155" s="94">
        <v>0</v>
      </c>
      <c r="AG155" s="94">
        <v>0</v>
      </c>
      <c r="AH155" s="94">
        <v>0</v>
      </c>
      <c r="AI155" s="94">
        <v>0</v>
      </c>
      <c r="AJ155" s="94">
        <v>0</v>
      </c>
      <c r="AK155" s="94">
        <v>0</v>
      </c>
      <c r="AL155" s="94">
        <v>0</v>
      </c>
      <c r="AM155" s="94">
        <v>0</v>
      </c>
      <c r="AN155" s="94">
        <v>0</v>
      </c>
      <c r="AO155" s="94">
        <v>0</v>
      </c>
      <c r="AP155" s="94">
        <v>0</v>
      </c>
      <c r="AQ155" s="94">
        <v>0</v>
      </c>
      <c r="AR155" s="95">
        <v>7.9810000000000002E-3</v>
      </c>
      <c r="AS155" s="35"/>
      <c r="AT155" s="81"/>
      <c r="AU155" s="82"/>
      <c r="AV155" s="82"/>
    </row>
    <row r="157" spans="1:48">
      <c r="A157" s="77" t="s">
        <v>244</v>
      </c>
    </row>
    <row r="158" spans="1:48" s="79" customFormat="1">
      <c r="A158" s="22"/>
      <c r="B158" s="23"/>
      <c r="C158" s="24" t="s">
        <v>48</v>
      </c>
      <c r="D158" s="24" t="s">
        <v>49</v>
      </c>
      <c r="E158" s="24" t="s">
        <v>50</v>
      </c>
      <c r="F158" s="24" t="s">
        <v>51</v>
      </c>
      <c r="G158" s="24" t="s">
        <v>52</v>
      </c>
      <c r="H158" s="24" t="s">
        <v>53</v>
      </c>
      <c r="I158" s="24" t="s">
        <v>54</v>
      </c>
      <c r="J158" s="24" t="s">
        <v>55</v>
      </c>
      <c r="K158" s="24" t="s">
        <v>56</v>
      </c>
      <c r="L158" s="24" t="s">
        <v>57</v>
      </c>
      <c r="M158" s="24" t="s">
        <v>58</v>
      </c>
      <c r="N158" s="24" t="s">
        <v>59</v>
      </c>
      <c r="O158" s="24" t="s">
        <v>60</v>
      </c>
      <c r="P158" s="24" t="s">
        <v>61</v>
      </c>
      <c r="Q158" s="24" t="s">
        <v>62</v>
      </c>
      <c r="R158" s="24" t="s">
        <v>63</v>
      </c>
      <c r="S158" s="24" t="s">
        <v>64</v>
      </c>
      <c r="T158" s="24" t="s">
        <v>65</v>
      </c>
      <c r="U158" s="24" t="s">
        <v>66</v>
      </c>
      <c r="V158" s="24" t="s">
        <v>67</v>
      </c>
      <c r="W158" s="24" t="s">
        <v>68</v>
      </c>
      <c r="X158" s="24" t="s">
        <v>69</v>
      </c>
      <c r="Y158" s="24" t="s">
        <v>70</v>
      </c>
      <c r="Z158" s="24" t="s">
        <v>71</v>
      </c>
      <c r="AA158" s="24" t="s">
        <v>72</v>
      </c>
      <c r="AB158" s="24" t="s">
        <v>73</v>
      </c>
      <c r="AC158" s="24" t="s">
        <v>74</v>
      </c>
      <c r="AD158" s="24" t="s">
        <v>75</v>
      </c>
      <c r="AE158" s="24" t="s">
        <v>76</v>
      </c>
      <c r="AF158" s="24" t="s">
        <v>77</v>
      </c>
      <c r="AG158" s="24" t="s">
        <v>78</v>
      </c>
      <c r="AH158" s="24" t="s">
        <v>79</v>
      </c>
      <c r="AI158" s="24" t="s">
        <v>80</v>
      </c>
      <c r="AJ158" s="24" t="s">
        <v>81</v>
      </c>
      <c r="AK158" s="24" t="s">
        <v>82</v>
      </c>
      <c r="AL158" s="24" t="s">
        <v>83</v>
      </c>
      <c r="AM158" s="24" t="s">
        <v>84</v>
      </c>
      <c r="AN158" s="24" t="s">
        <v>85</v>
      </c>
      <c r="AO158" s="24" t="s">
        <v>86</v>
      </c>
      <c r="AP158" s="24" t="s">
        <v>87</v>
      </c>
      <c r="AQ158" s="24" t="s">
        <v>88</v>
      </c>
      <c r="AR158" s="25" t="s">
        <v>89</v>
      </c>
      <c r="AS158" s="26"/>
      <c r="AT158" s="81"/>
      <c r="AU158" s="82"/>
      <c r="AV158" s="82"/>
    </row>
    <row r="159" spans="1:48" s="79" customFormat="1" ht="41.25" customHeight="1">
      <c r="A159" s="83"/>
      <c r="B159" s="28"/>
      <c r="C159" s="29" t="s">
        <v>197</v>
      </c>
      <c r="D159" s="29" t="s">
        <v>198</v>
      </c>
      <c r="E159" s="29" t="s">
        <v>199</v>
      </c>
      <c r="F159" s="29" t="s">
        <v>200</v>
      </c>
      <c r="G159" s="29" t="s">
        <v>201</v>
      </c>
      <c r="H159" s="29" t="s">
        <v>202</v>
      </c>
      <c r="I159" s="29" t="s">
        <v>203</v>
      </c>
      <c r="J159" s="29" t="s">
        <v>204</v>
      </c>
      <c r="K159" s="29" t="s">
        <v>756</v>
      </c>
      <c r="L159" s="29" t="s">
        <v>126</v>
      </c>
      <c r="M159" s="29" t="s">
        <v>127</v>
      </c>
      <c r="N159" s="29" t="s">
        <v>128</v>
      </c>
      <c r="O159" s="29" t="s">
        <v>129</v>
      </c>
      <c r="P159" s="29" t="s">
        <v>130</v>
      </c>
      <c r="Q159" s="29" t="s">
        <v>131</v>
      </c>
      <c r="R159" s="29" t="s">
        <v>132</v>
      </c>
      <c r="S159" s="29" t="s">
        <v>205</v>
      </c>
      <c r="T159" s="29" t="s">
        <v>134</v>
      </c>
      <c r="U159" s="29" t="s">
        <v>135</v>
      </c>
      <c r="V159" s="29" t="s">
        <v>206</v>
      </c>
      <c r="W159" s="29" t="s">
        <v>207</v>
      </c>
      <c r="X159" s="29" t="s">
        <v>138</v>
      </c>
      <c r="Y159" s="29" t="s">
        <v>139</v>
      </c>
      <c r="Z159" s="29" t="s">
        <v>140</v>
      </c>
      <c r="AA159" s="29" t="s">
        <v>141</v>
      </c>
      <c r="AB159" s="29" t="s">
        <v>142</v>
      </c>
      <c r="AC159" s="29" t="s">
        <v>143</v>
      </c>
      <c r="AD159" s="29" t="s">
        <v>208</v>
      </c>
      <c r="AE159" s="29" t="s">
        <v>209</v>
      </c>
      <c r="AF159" s="29" t="s">
        <v>146</v>
      </c>
      <c r="AG159" s="29" t="s">
        <v>147</v>
      </c>
      <c r="AH159" s="29" t="s">
        <v>148</v>
      </c>
      <c r="AI159" s="29" t="s">
        <v>149</v>
      </c>
      <c r="AJ159" s="29" t="s">
        <v>150</v>
      </c>
      <c r="AK159" s="29" t="s">
        <v>151</v>
      </c>
      <c r="AL159" s="29" t="s">
        <v>210</v>
      </c>
      <c r="AM159" s="29" t="s">
        <v>211</v>
      </c>
      <c r="AN159" s="29" t="s">
        <v>212</v>
      </c>
      <c r="AO159" s="29" t="s">
        <v>213</v>
      </c>
      <c r="AP159" s="29" t="s">
        <v>214</v>
      </c>
      <c r="AQ159" s="29" t="s">
        <v>157</v>
      </c>
      <c r="AR159" s="30" t="s">
        <v>215</v>
      </c>
      <c r="AS159" s="31"/>
      <c r="AT159" s="81"/>
      <c r="AU159" s="82"/>
      <c r="AV159" s="82"/>
    </row>
    <row r="160" spans="1:48" s="79" customFormat="1">
      <c r="A160" s="32" t="s">
        <v>48</v>
      </c>
      <c r="B160" s="33" t="s">
        <v>197</v>
      </c>
      <c r="C160" s="86">
        <v>1.058074</v>
      </c>
      <c r="D160" s="86">
        <v>6.78E-4</v>
      </c>
      <c r="E160" s="86">
        <v>2.2369999999999998E-3</v>
      </c>
      <c r="F160" s="86">
        <v>1.7E-5</v>
      </c>
      <c r="G160" s="86">
        <v>0.110288</v>
      </c>
      <c r="H160" s="86">
        <v>6.6500000000000001E-4</v>
      </c>
      <c r="I160" s="86">
        <v>9.6000000000000002E-5</v>
      </c>
      <c r="J160" s="86">
        <v>1.4790000000000001E-3</v>
      </c>
      <c r="K160" s="86">
        <v>1.668E-3</v>
      </c>
      <c r="L160" s="86">
        <v>2.5999999999999998E-5</v>
      </c>
      <c r="M160" s="86">
        <v>7.9999999999999996E-6</v>
      </c>
      <c r="N160" s="86">
        <v>1.7E-5</v>
      </c>
      <c r="O160" s="86">
        <v>5.0000000000000004E-6</v>
      </c>
      <c r="P160" s="86">
        <v>9.0000000000000002E-6</v>
      </c>
      <c r="Q160" s="86">
        <v>1.2999999999999999E-5</v>
      </c>
      <c r="R160" s="86">
        <v>7.9999999999999996E-6</v>
      </c>
      <c r="S160" s="86">
        <v>9.0000000000000002E-6</v>
      </c>
      <c r="T160" s="86">
        <v>5.0000000000000004E-6</v>
      </c>
      <c r="U160" s="86">
        <v>1.5479999999999999E-3</v>
      </c>
      <c r="V160" s="86">
        <v>1.0480000000000001E-3</v>
      </c>
      <c r="W160" s="86">
        <v>3.6999999999999999E-4</v>
      </c>
      <c r="X160" s="86">
        <v>3.3000000000000003E-5</v>
      </c>
      <c r="Y160" s="86">
        <v>3.0000000000000001E-5</v>
      </c>
      <c r="Z160" s="86">
        <v>1.1E-5</v>
      </c>
      <c r="AA160" s="86">
        <v>9.7E-5</v>
      </c>
      <c r="AB160" s="86">
        <v>1.1E-5</v>
      </c>
      <c r="AC160" s="86">
        <v>6.9999999999999999E-6</v>
      </c>
      <c r="AD160" s="86">
        <v>3.9999999999999998E-6</v>
      </c>
      <c r="AE160" s="86">
        <v>3.4999999999999997E-5</v>
      </c>
      <c r="AF160" s="86">
        <v>3.4E-5</v>
      </c>
      <c r="AG160" s="86">
        <v>1.7E-5</v>
      </c>
      <c r="AH160" s="86">
        <v>1.044E-3</v>
      </c>
      <c r="AI160" s="86">
        <v>1.4519999999999999E-3</v>
      </c>
      <c r="AJ160" s="86">
        <v>9.7199999999999999E-4</v>
      </c>
      <c r="AK160" s="86">
        <v>1.4E-5</v>
      </c>
      <c r="AL160" s="86">
        <v>1.2002000000000001E-2</v>
      </c>
      <c r="AM160" s="86">
        <v>1.5903E-2</v>
      </c>
      <c r="AN160" s="86">
        <v>6.9999999999999999E-6</v>
      </c>
      <c r="AO160" s="86">
        <v>9.495E-3</v>
      </c>
      <c r="AP160" s="86">
        <v>2.4090000000000001E-3</v>
      </c>
      <c r="AQ160" s="86">
        <v>5.0000000000000002E-5</v>
      </c>
      <c r="AR160" s="87">
        <v>6.3999999999999997E-5</v>
      </c>
      <c r="AS160" s="35"/>
      <c r="AT160" s="81"/>
      <c r="AU160" s="82"/>
      <c r="AV160" s="82"/>
    </row>
    <row r="161" spans="1:48" s="79" customFormat="1">
      <c r="A161" s="36" t="s">
        <v>49</v>
      </c>
      <c r="B161" s="37" t="s">
        <v>198</v>
      </c>
      <c r="C161" s="88">
        <v>3.8900000000000002E-4</v>
      </c>
      <c r="D161" s="88">
        <v>1.092225</v>
      </c>
      <c r="E161" s="88">
        <v>1.6899999999999999E-4</v>
      </c>
      <c r="F161" s="88">
        <v>1.9000000000000001E-5</v>
      </c>
      <c r="G161" s="88">
        <v>5.7200000000000003E-4</v>
      </c>
      <c r="H161" s="88">
        <v>6.0000000000000002E-5</v>
      </c>
      <c r="I161" s="88">
        <v>0.13133</v>
      </c>
      <c r="J161" s="88">
        <v>7.4700000000000005E-4</v>
      </c>
      <c r="K161" s="88">
        <v>9.2999999999999997E-5</v>
      </c>
      <c r="L161" s="88">
        <v>7.1000000000000005E-5</v>
      </c>
      <c r="M161" s="88">
        <v>1.2999999999999999E-5</v>
      </c>
      <c r="N161" s="88">
        <v>2.8E-5</v>
      </c>
      <c r="O161" s="88">
        <v>2.8E-5</v>
      </c>
      <c r="P161" s="88">
        <v>3.8999999999999999E-5</v>
      </c>
      <c r="Q161" s="88">
        <v>2.4000000000000001E-5</v>
      </c>
      <c r="R161" s="88">
        <v>3.3000000000000003E-5</v>
      </c>
      <c r="S161" s="88">
        <v>9.5000000000000005E-5</v>
      </c>
      <c r="T161" s="88">
        <v>1.2E-5</v>
      </c>
      <c r="U161" s="88">
        <v>8.9700000000000001E-4</v>
      </c>
      <c r="V161" s="88">
        <v>1.2799999999999999E-4</v>
      </c>
      <c r="W161" s="88">
        <v>6.2E-4</v>
      </c>
      <c r="X161" s="88">
        <v>6.7000000000000002E-5</v>
      </c>
      <c r="Y161" s="88">
        <v>6.9999999999999994E-5</v>
      </c>
      <c r="Z161" s="88">
        <v>6.9999999999999994E-5</v>
      </c>
      <c r="AA161" s="88">
        <v>1.13E-4</v>
      </c>
      <c r="AB161" s="88">
        <v>8.3999999999999995E-5</v>
      </c>
      <c r="AC161" s="88">
        <v>1.5E-5</v>
      </c>
      <c r="AD161" s="88">
        <v>9.0000000000000002E-6</v>
      </c>
      <c r="AE161" s="88">
        <v>2.5000000000000001E-5</v>
      </c>
      <c r="AF161" s="88">
        <v>7.1000000000000005E-5</v>
      </c>
      <c r="AG161" s="88">
        <v>5.1E-5</v>
      </c>
      <c r="AH161" s="88">
        <v>1.45E-4</v>
      </c>
      <c r="AI161" s="88">
        <v>1.7200000000000001E-4</v>
      </c>
      <c r="AJ161" s="88">
        <v>2.5700000000000001E-4</v>
      </c>
      <c r="AK161" s="88">
        <v>5.1999999999999997E-5</v>
      </c>
      <c r="AL161" s="88">
        <v>3.8900000000000002E-4</v>
      </c>
      <c r="AM161" s="88">
        <v>1.2960000000000001E-3</v>
      </c>
      <c r="AN161" s="88">
        <v>1.5E-5</v>
      </c>
      <c r="AO161" s="88">
        <v>4.3000000000000002E-5</v>
      </c>
      <c r="AP161" s="88">
        <v>1.6100000000000001E-4</v>
      </c>
      <c r="AQ161" s="88">
        <v>5.0800000000000003E-3</v>
      </c>
      <c r="AR161" s="89">
        <v>3.8000000000000002E-5</v>
      </c>
      <c r="AS161" s="35"/>
      <c r="AT161" s="81"/>
      <c r="AU161" s="82"/>
      <c r="AV161" s="82"/>
    </row>
    <row r="162" spans="1:48" s="79" customFormat="1">
      <c r="A162" s="36" t="s">
        <v>50</v>
      </c>
      <c r="B162" s="37" t="s">
        <v>199</v>
      </c>
      <c r="C162" s="88">
        <v>1.07E-4</v>
      </c>
      <c r="D162" s="88">
        <v>9.0000000000000002E-6</v>
      </c>
      <c r="E162" s="88">
        <v>1.0243370000000001</v>
      </c>
      <c r="F162" s="88">
        <v>9.9999999999999995E-7</v>
      </c>
      <c r="G162" s="88">
        <v>5.2719999999999998E-3</v>
      </c>
      <c r="H162" s="88">
        <v>3.9999999999999998E-6</v>
      </c>
      <c r="I162" s="88">
        <v>1.9999999999999999E-6</v>
      </c>
      <c r="J162" s="88">
        <v>2.0000000000000002E-5</v>
      </c>
      <c r="K162" s="88">
        <v>9.9999999999999995E-7</v>
      </c>
      <c r="L162" s="88">
        <v>9.9999999999999995E-7</v>
      </c>
      <c r="M162" s="88">
        <v>1.9999999999999999E-6</v>
      </c>
      <c r="N162" s="88">
        <v>9.0000000000000002E-6</v>
      </c>
      <c r="O162" s="88">
        <v>0</v>
      </c>
      <c r="P162" s="88">
        <v>0</v>
      </c>
      <c r="Q162" s="88">
        <v>9.9999999999999995E-7</v>
      </c>
      <c r="R162" s="88">
        <v>9.9999999999999995E-7</v>
      </c>
      <c r="S162" s="88">
        <v>9.9999999999999995E-7</v>
      </c>
      <c r="T162" s="88">
        <v>0</v>
      </c>
      <c r="U162" s="88">
        <v>1.6360000000000001E-3</v>
      </c>
      <c r="V162" s="88">
        <v>9.9999999999999995E-7</v>
      </c>
      <c r="W162" s="88">
        <v>9.9999999999999995E-7</v>
      </c>
      <c r="X162" s="88">
        <v>9.9999999999999995E-7</v>
      </c>
      <c r="Y162" s="88">
        <v>9.9999999999999995E-7</v>
      </c>
      <c r="Z162" s="88">
        <v>9.9999999999999995E-7</v>
      </c>
      <c r="AA162" s="88">
        <v>1.9999999999999999E-6</v>
      </c>
      <c r="AB162" s="88">
        <v>3.9999999999999998E-6</v>
      </c>
      <c r="AC162" s="88">
        <v>0</v>
      </c>
      <c r="AD162" s="88">
        <v>0</v>
      </c>
      <c r="AE162" s="88">
        <v>9.9999999999999995E-7</v>
      </c>
      <c r="AF162" s="88">
        <v>3.0000000000000001E-6</v>
      </c>
      <c r="AG162" s="88">
        <v>1.9999999999999999E-6</v>
      </c>
      <c r="AH162" s="88">
        <v>1.5999999999999999E-5</v>
      </c>
      <c r="AI162" s="88">
        <v>1.02E-4</v>
      </c>
      <c r="AJ162" s="88">
        <v>1.2E-5</v>
      </c>
      <c r="AK162" s="88">
        <v>9.9999999999999995E-7</v>
      </c>
      <c r="AL162" s="88">
        <v>1.6899999999999999E-4</v>
      </c>
      <c r="AM162" s="88">
        <v>2.8400000000000002E-4</v>
      </c>
      <c r="AN162" s="88">
        <v>0</v>
      </c>
      <c r="AO162" s="88">
        <v>5.0000000000000004E-6</v>
      </c>
      <c r="AP162" s="88">
        <v>5.8E-5</v>
      </c>
      <c r="AQ162" s="88">
        <v>3.1999999999999999E-5</v>
      </c>
      <c r="AR162" s="89">
        <v>3.0000000000000001E-6</v>
      </c>
      <c r="AS162" s="35"/>
      <c r="AT162" s="81"/>
      <c r="AU162" s="82"/>
      <c r="AV162" s="82"/>
    </row>
    <row r="163" spans="1:48" s="79" customFormat="1">
      <c r="A163" s="36" t="s">
        <v>51</v>
      </c>
      <c r="B163" s="37" t="s">
        <v>200</v>
      </c>
      <c r="C163" s="88">
        <v>6.2000000000000003E-5</v>
      </c>
      <c r="D163" s="88">
        <v>3.5300000000000002E-4</v>
      </c>
      <c r="E163" s="88">
        <v>3.0000000000000001E-5</v>
      </c>
      <c r="F163" s="88">
        <v>1.000038</v>
      </c>
      <c r="G163" s="88">
        <v>5.6800000000000004E-4</v>
      </c>
      <c r="H163" s="88">
        <v>6.7000000000000002E-5</v>
      </c>
      <c r="I163" s="88">
        <v>7.4999999999999993E-5</v>
      </c>
      <c r="J163" s="88">
        <v>3.19E-4</v>
      </c>
      <c r="K163" s="88">
        <v>3.712E-3</v>
      </c>
      <c r="L163" s="88">
        <v>1.7735000000000001E-2</v>
      </c>
      <c r="M163" s="88">
        <v>2.22E-4</v>
      </c>
      <c r="N163" s="88">
        <v>0.22761300000000001</v>
      </c>
      <c r="O163" s="88">
        <v>1.35E-4</v>
      </c>
      <c r="P163" s="88">
        <v>1.35E-4</v>
      </c>
      <c r="Q163" s="88">
        <v>1.7899999999999999E-4</v>
      </c>
      <c r="R163" s="88">
        <v>6.3999999999999997E-5</v>
      </c>
      <c r="S163" s="88">
        <v>1.21E-4</v>
      </c>
      <c r="T163" s="88">
        <v>7.7999999999999999E-5</v>
      </c>
      <c r="U163" s="88">
        <v>8.5300000000000003E-4</v>
      </c>
      <c r="V163" s="88">
        <v>1.1497E-2</v>
      </c>
      <c r="W163" s="88">
        <v>4.3740000000000003E-3</v>
      </c>
      <c r="X163" s="88">
        <v>2.23E-4</v>
      </c>
      <c r="Y163" s="88">
        <v>1.84E-4</v>
      </c>
      <c r="Z163" s="88">
        <v>3.6000000000000001E-5</v>
      </c>
      <c r="AA163" s="88">
        <v>3.0000000000000001E-5</v>
      </c>
      <c r="AB163" s="88">
        <v>2.0999999999999999E-5</v>
      </c>
      <c r="AC163" s="88">
        <v>4.6E-5</v>
      </c>
      <c r="AD163" s="88">
        <v>1.7E-5</v>
      </c>
      <c r="AE163" s="88">
        <v>7.2000000000000002E-5</v>
      </c>
      <c r="AF163" s="88">
        <v>2.9E-5</v>
      </c>
      <c r="AG163" s="88">
        <v>5.8999999999999998E-5</v>
      </c>
      <c r="AH163" s="88">
        <v>7.4999999999999993E-5</v>
      </c>
      <c r="AI163" s="88">
        <v>3.1999999999999999E-5</v>
      </c>
      <c r="AJ163" s="88">
        <v>7.2999999999999999E-5</v>
      </c>
      <c r="AK163" s="88">
        <v>3.3000000000000003E-5</v>
      </c>
      <c r="AL163" s="88">
        <v>4.3999999999999999E-5</v>
      </c>
      <c r="AM163" s="88">
        <v>2.0999999999999999E-5</v>
      </c>
      <c r="AN163" s="88">
        <v>1.5E-5</v>
      </c>
      <c r="AO163" s="88">
        <v>2.9E-5</v>
      </c>
      <c r="AP163" s="88">
        <v>8.2000000000000001E-5</v>
      </c>
      <c r="AQ163" s="88">
        <v>6.7999999999999999E-5</v>
      </c>
      <c r="AR163" s="89">
        <v>2.1599999999999999E-4</v>
      </c>
      <c r="AS163" s="35"/>
      <c r="AT163" s="81"/>
      <c r="AU163" s="82"/>
      <c r="AV163" s="82"/>
    </row>
    <row r="164" spans="1:48" s="79" customFormat="1">
      <c r="A164" s="39" t="s">
        <v>52</v>
      </c>
      <c r="B164" s="40" t="s">
        <v>201</v>
      </c>
      <c r="C164" s="90">
        <v>2.0473000000000002E-2</v>
      </c>
      <c r="D164" s="90">
        <v>1.642E-3</v>
      </c>
      <c r="E164" s="90">
        <v>2.0493999999999998E-2</v>
      </c>
      <c r="F164" s="90">
        <v>5.0000000000000004E-6</v>
      </c>
      <c r="G164" s="90">
        <v>1.0177719999999999</v>
      </c>
      <c r="H164" s="90">
        <v>2.9700000000000001E-4</v>
      </c>
      <c r="I164" s="90">
        <v>2.04E-4</v>
      </c>
      <c r="J164" s="90">
        <v>1.487E-3</v>
      </c>
      <c r="K164" s="90">
        <v>4.3999999999999999E-5</v>
      </c>
      <c r="L164" s="90">
        <v>1.5E-5</v>
      </c>
      <c r="M164" s="90">
        <v>3.0000000000000001E-6</v>
      </c>
      <c r="N164" s="90">
        <v>6.0000000000000002E-6</v>
      </c>
      <c r="O164" s="90">
        <v>1.9999999999999999E-6</v>
      </c>
      <c r="P164" s="90">
        <v>5.0000000000000004E-6</v>
      </c>
      <c r="Q164" s="90">
        <v>6.0000000000000002E-6</v>
      </c>
      <c r="R164" s="90">
        <v>3.0000000000000001E-6</v>
      </c>
      <c r="S164" s="90">
        <v>3.9999999999999998E-6</v>
      </c>
      <c r="T164" s="90">
        <v>9.9999999999999995E-7</v>
      </c>
      <c r="U164" s="90">
        <v>3.88E-4</v>
      </c>
      <c r="V164" s="90">
        <v>4.0000000000000003E-5</v>
      </c>
      <c r="W164" s="90">
        <v>1.7E-5</v>
      </c>
      <c r="X164" s="90">
        <v>9.0000000000000002E-6</v>
      </c>
      <c r="Y164" s="90">
        <v>7.9999999999999996E-6</v>
      </c>
      <c r="Z164" s="90">
        <v>1.1E-5</v>
      </c>
      <c r="AA164" s="90">
        <v>2.5000000000000001E-5</v>
      </c>
      <c r="AB164" s="90">
        <v>5.0000000000000004E-6</v>
      </c>
      <c r="AC164" s="90">
        <v>9.9999999999999995E-7</v>
      </c>
      <c r="AD164" s="90">
        <v>1.9999999999999999E-6</v>
      </c>
      <c r="AE164" s="90">
        <v>1.5E-5</v>
      </c>
      <c r="AF164" s="90">
        <v>1.0000000000000001E-5</v>
      </c>
      <c r="AG164" s="90">
        <v>2.8E-5</v>
      </c>
      <c r="AH164" s="90">
        <v>8.0699999999999999E-4</v>
      </c>
      <c r="AI164" s="90">
        <v>1.3799999999999999E-3</v>
      </c>
      <c r="AJ164" s="90">
        <v>1.9799999999999999E-4</v>
      </c>
      <c r="AK164" s="90">
        <v>3.9999999999999998E-6</v>
      </c>
      <c r="AL164" s="90">
        <v>1.4347E-2</v>
      </c>
      <c r="AM164" s="90">
        <v>2.0789999999999999E-2</v>
      </c>
      <c r="AN164" s="90">
        <v>9.9999999999999995E-7</v>
      </c>
      <c r="AO164" s="90">
        <v>2.61E-4</v>
      </c>
      <c r="AP164" s="90">
        <v>8.3000000000000001E-4</v>
      </c>
      <c r="AQ164" s="90">
        <v>2.0000000000000002E-5</v>
      </c>
      <c r="AR164" s="91">
        <v>3.8699999999999997E-4</v>
      </c>
      <c r="AS164" s="35"/>
      <c r="AT164" s="81"/>
      <c r="AU164" s="82"/>
      <c r="AV164" s="82"/>
    </row>
    <row r="165" spans="1:48" s="79" customFormat="1">
      <c r="A165" s="36" t="s">
        <v>53</v>
      </c>
      <c r="B165" s="37" t="s">
        <v>202</v>
      </c>
      <c r="C165" s="88">
        <v>2.5900000000000001E-4</v>
      </c>
      <c r="D165" s="88">
        <v>8.7999999999999998E-5</v>
      </c>
      <c r="E165" s="88">
        <v>3.2600000000000001E-4</v>
      </c>
      <c r="F165" s="88">
        <v>1.22E-4</v>
      </c>
      <c r="G165" s="88">
        <v>2.4800000000000001E-4</v>
      </c>
      <c r="H165" s="88">
        <v>1.0204310000000001</v>
      </c>
      <c r="I165" s="88">
        <v>1.95E-4</v>
      </c>
      <c r="J165" s="88">
        <v>9.0000000000000006E-5</v>
      </c>
      <c r="K165" s="88">
        <v>6.7699999999999998E-4</v>
      </c>
      <c r="L165" s="88">
        <v>9.3999999999999994E-5</v>
      </c>
      <c r="M165" s="88">
        <v>4.1E-5</v>
      </c>
      <c r="N165" s="88">
        <v>7.2000000000000002E-5</v>
      </c>
      <c r="O165" s="88">
        <v>5.5999999999999999E-5</v>
      </c>
      <c r="P165" s="88">
        <v>1.05E-4</v>
      </c>
      <c r="Q165" s="88">
        <v>8.2999999999999998E-5</v>
      </c>
      <c r="R165" s="88">
        <v>4.1999999999999998E-5</v>
      </c>
      <c r="S165" s="88">
        <v>1.4200000000000001E-4</v>
      </c>
      <c r="T165" s="88">
        <v>4.5000000000000003E-5</v>
      </c>
      <c r="U165" s="88">
        <v>4.66E-4</v>
      </c>
      <c r="V165" s="88">
        <v>1.2400000000000001E-4</v>
      </c>
      <c r="W165" s="88">
        <v>2.4600000000000002E-4</v>
      </c>
      <c r="X165" s="88">
        <v>9.5000000000000005E-5</v>
      </c>
      <c r="Y165" s="88">
        <v>1.1E-4</v>
      </c>
      <c r="Z165" s="88">
        <v>1.6100000000000001E-4</v>
      </c>
      <c r="AA165" s="88">
        <v>3.2400000000000001E-4</v>
      </c>
      <c r="AB165" s="88">
        <v>1.2799999999999999E-4</v>
      </c>
      <c r="AC165" s="88">
        <v>1.1E-5</v>
      </c>
      <c r="AD165" s="88">
        <v>2.9E-5</v>
      </c>
      <c r="AE165" s="88">
        <v>8.0000000000000007E-5</v>
      </c>
      <c r="AF165" s="88">
        <v>5.7000000000000003E-5</v>
      </c>
      <c r="AG165" s="88">
        <v>3.0600000000000001E-4</v>
      </c>
      <c r="AH165" s="88">
        <v>4.0000000000000003E-5</v>
      </c>
      <c r="AI165" s="88">
        <v>2.3900000000000001E-4</v>
      </c>
      <c r="AJ165" s="88">
        <v>1.7240000000000001E-3</v>
      </c>
      <c r="AK165" s="88">
        <v>1.46E-4</v>
      </c>
      <c r="AL165" s="88">
        <v>1.7000000000000001E-4</v>
      </c>
      <c r="AM165" s="88">
        <v>2.0900000000000001E-4</v>
      </c>
      <c r="AN165" s="88">
        <v>1.11E-4</v>
      </c>
      <c r="AO165" s="88">
        <v>1.63E-4</v>
      </c>
      <c r="AP165" s="88">
        <v>3.2200000000000002E-4</v>
      </c>
      <c r="AQ165" s="88">
        <v>1.366E-3</v>
      </c>
      <c r="AR165" s="89">
        <v>1.34E-4</v>
      </c>
      <c r="AS165" s="35"/>
      <c r="AT165" s="81"/>
      <c r="AU165" s="82"/>
      <c r="AV165" s="82"/>
    </row>
    <row r="166" spans="1:48" s="79" customFormat="1">
      <c r="A166" s="36" t="s">
        <v>54</v>
      </c>
      <c r="B166" s="37" t="s">
        <v>203</v>
      </c>
      <c r="C166" s="88">
        <v>2.1480000000000002E-3</v>
      </c>
      <c r="D166" s="88">
        <v>6.5300000000000004E-4</v>
      </c>
      <c r="E166" s="88">
        <v>3.48E-4</v>
      </c>
      <c r="F166" s="88">
        <v>1.44E-4</v>
      </c>
      <c r="G166" s="88">
        <v>2.7399999999999998E-3</v>
      </c>
      <c r="H166" s="88">
        <v>4.5600000000000003E-4</v>
      </c>
      <c r="I166" s="88">
        <v>1.0172939999999999</v>
      </c>
      <c r="J166" s="88">
        <v>1.817E-3</v>
      </c>
      <c r="K166" s="88">
        <v>7.0399999999999998E-4</v>
      </c>
      <c r="L166" s="88">
        <v>5.4600000000000004E-4</v>
      </c>
      <c r="M166" s="88">
        <v>9.6000000000000002E-5</v>
      </c>
      <c r="N166" s="88">
        <v>2.04E-4</v>
      </c>
      <c r="O166" s="88">
        <v>2.14E-4</v>
      </c>
      <c r="P166" s="88">
        <v>2.9799999999999998E-4</v>
      </c>
      <c r="Q166" s="88">
        <v>1.8699999999999999E-4</v>
      </c>
      <c r="R166" s="88">
        <v>2.5000000000000001E-4</v>
      </c>
      <c r="S166" s="88">
        <v>7.36E-4</v>
      </c>
      <c r="T166" s="88">
        <v>9.2E-5</v>
      </c>
      <c r="U166" s="88">
        <v>5.0899999999999999E-3</v>
      </c>
      <c r="V166" s="88">
        <v>3.7300000000000001E-4</v>
      </c>
      <c r="W166" s="88">
        <v>4.6730000000000001E-3</v>
      </c>
      <c r="X166" s="88">
        <v>5.0900000000000001E-4</v>
      </c>
      <c r="Y166" s="88">
        <v>5.3899999999999998E-4</v>
      </c>
      <c r="Z166" s="88">
        <v>5.4100000000000003E-4</v>
      </c>
      <c r="AA166" s="88">
        <v>8.6799999999999996E-4</v>
      </c>
      <c r="AB166" s="88">
        <v>6.4499999999999996E-4</v>
      </c>
      <c r="AC166" s="88">
        <v>1.12E-4</v>
      </c>
      <c r="AD166" s="88">
        <v>6.6000000000000005E-5</v>
      </c>
      <c r="AE166" s="88">
        <v>1.94E-4</v>
      </c>
      <c r="AF166" s="88">
        <v>5.4600000000000004E-4</v>
      </c>
      <c r="AG166" s="88">
        <v>3.8499999999999998E-4</v>
      </c>
      <c r="AH166" s="88">
        <v>8.0500000000000005E-4</v>
      </c>
      <c r="AI166" s="88">
        <v>8.0800000000000002E-4</v>
      </c>
      <c r="AJ166" s="88">
        <v>1.9759999999999999E-3</v>
      </c>
      <c r="AK166" s="88">
        <v>4.0400000000000001E-4</v>
      </c>
      <c r="AL166" s="88">
        <v>5.1800000000000001E-4</v>
      </c>
      <c r="AM166" s="88">
        <v>1.1150000000000001E-3</v>
      </c>
      <c r="AN166" s="88">
        <v>1.1400000000000001E-4</v>
      </c>
      <c r="AO166" s="88">
        <v>3.1300000000000002E-4</v>
      </c>
      <c r="AP166" s="88">
        <v>6.3599999999999996E-4</v>
      </c>
      <c r="AQ166" s="88">
        <v>3.9315000000000003E-2</v>
      </c>
      <c r="AR166" s="89">
        <v>2.8400000000000002E-4</v>
      </c>
      <c r="AS166" s="35"/>
      <c r="AT166" s="81"/>
      <c r="AU166" s="82"/>
      <c r="AV166" s="82"/>
    </row>
    <row r="167" spans="1:48" s="79" customFormat="1">
      <c r="A167" s="36" t="s">
        <v>55</v>
      </c>
      <c r="B167" s="37" t="s">
        <v>204</v>
      </c>
      <c r="C167" s="88">
        <v>1.4519999999999999E-3</v>
      </c>
      <c r="D167" s="88">
        <v>3.4E-5</v>
      </c>
      <c r="E167" s="88">
        <v>4.28E-4</v>
      </c>
      <c r="F167" s="88">
        <v>1.73E-4</v>
      </c>
      <c r="G167" s="88">
        <v>7.5699999999999997E-4</v>
      </c>
      <c r="H167" s="88">
        <v>7.9900000000000001E-4</v>
      </c>
      <c r="I167" s="88">
        <v>3.2200000000000002E-4</v>
      </c>
      <c r="J167" s="88">
        <v>1.0065090000000001</v>
      </c>
      <c r="K167" s="88">
        <v>4.4600000000000004E-3</v>
      </c>
      <c r="L167" s="88">
        <v>5.2499999999999997E-4</v>
      </c>
      <c r="M167" s="88">
        <v>5.3000000000000001E-5</v>
      </c>
      <c r="N167" s="88">
        <v>2.1800000000000001E-4</v>
      </c>
      <c r="O167" s="88">
        <v>1.7100000000000001E-4</v>
      </c>
      <c r="P167" s="88">
        <v>1.22E-4</v>
      </c>
      <c r="Q167" s="88">
        <v>1.22E-4</v>
      </c>
      <c r="R167" s="88">
        <v>2.5900000000000001E-4</v>
      </c>
      <c r="S167" s="88">
        <v>2.3000000000000001E-4</v>
      </c>
      <c r="T167" s="88">
        <v>1.3999999999999999E-4</v>
      </c>
      <c r="U167" s="88">
        <v>1.343E-3</v>
      </c>
      <c r="V167" s="88">
        <v>1.12E-4</v>
      </c>
      <c r="W167" s="88">
        <v>1.7100000000000001E-4</v>
      </c>
      <c r="X167" s="88">
        <v>2.2699999999999999E-4</v>
      </c>
      <c r="Y167" s="88">
        <v>2.52E-4</v>
      </c>
      <c r="Z167" s="88">
        <v>3.8099999999999999E-4</v>
      </c>
      <c r="AA167" s="88">
        <v>1.7E-5</v>
      </c>
      <c r="AB167" s="88">
        <v>1.7E-5</v>
      </c>
      <c r="AC167" s="88">
        <v>5.0000000000000004E-6</v>
      </c>
      <c r="AD167" s="88">
        <v>1.4E-5</v>
      </c>
      <c r="AE167" s="88">
        <v>5.8999999999999998E-5</v>
      </c>
      <c r="AF167" s="88">
        <v>2.4000000000000001E-5</v>
      </c>
      <c r="AG167" s="88">
        <v>4.8000000000000001E-5</v>
      </c>
      <c r="AH167" s="88">
        <v>2.1499999999999999E-4</v>
      </c>
      <c r="AI167" s="88">
        <v>2.6080000000000001E-3</v>
      </c>
      <c r="AJ167" s="88">
        <v>8.1000000000000004E-5</v>
      </c>
      <c r="AK167" s="88">
        <v>1.45E-4</v>
      </c>
      <c r="AL167" s="88">
        <v>6.4999999999999994E-5</v>
      </c>
      <c r="AM167" s="88">
        <v>1.0900000000000001E-4</v>
      </c>
      <c r="AN167" s="88">
        <v>1.06E-4</v>
      </c>
      <c r="AO167" s="88">
        <v>5.8E-5</v>
      </c>
      <c r="AP167" s="88">
        <v>1.8599999999999999E-4</v>
      </c>
      <c r="AQ167" s="88">
        <v>2.7799999999999998E-4</v>
      </c>
      <c r="AR167" s="89">
        <v>2.13E-4</v>
      </c>
      <c r="AS167" s="35"/>
      <c r="AT167" s="81"/>
      <c r="AU167" s="82"/>
      <c r="AV167" s="82"/>
    </row>
    <row r="168" spans="1:48" s="79" customFormat="1">
      <c r="A168" s="36" t="s">
        <v>56</v>
      </c>
      <c r="B168" s="37" t="s">
        <v>754</v>
      </c>
      <c r="C168" s="88">
        <v>1.227E-3</v>
      </c>
      <c r="D168" s="88">
        <v>1.2179999999999999E-3</v>
      </c>
      <c r="E168" s="88">
        <v>1.91E-3</v>
      </c>
      <c r="F168" s="88">
        <v>6.5550000000000001E-3</v>
      </c>
      <c r="G168" s="88">
        <v>1.1839999999999999E-3</v>
      </c>
      <c r="H168" s="88">
        <v>9.5200000000000005E-4</v>
      </c>
      <c r="I168" s="88">
        <v>9.6500000000000004E-4</v>
      </c>
      <c r="J168" s="88">
        <v>1.621E-3</v>
      </c>
      <c r="K168" s="88">
        <v>1.0043340000000001</v>
      </c>
      <c r="L168" s="88">
        <v>9.7199999999999999E-4</v>
      </c>
      <c r="M168" s="88">
        <v>6.8099999999999996E-4</v>
      </c>
      <c r="N168" s="88">
        <v>2.1099999999999999E-3</v>
      </c>
      <c r="O168" s="88">
        <v>4.2099999999999999E-4</v>
      </c>
      <c r="P168" s="88">
        <v>9.3700000000000001E-4</v>
      </c>
      <c r="Q168" s="88">
        <v>1.2409999999999999E-3</v>
      </c>
      <c r="R168" s="88">
        <v>1.183E-3</v>
      </c>
      <c r="S168" s="88">
        <v>1.3619999999999999E-3</v>
      </c>
      <c r="T168" s="88">
        <v>9.9500000000000001E-4</v>
      </c>
      <c r="U168" s="88">
        <v>4.1349999999999998E-3</v>
      </c>
      <c r="V168" s="88">
        <v>2.7309999999999999E-3</v>
      </c>
      <c r="W168" s="88">
        <v>1.4170000000000001E-3</v>
      </c>
      <c r="X168" s="88">
        <v>1.201E-3</v>
      </c>
      <c r="Y168" s="88">
        <v>2.4659999999999999E-3</v>
      </c>
      <c r="Z168" s="88">
        <v>1.6639999999999999E-3</v>
      </c>
      <c r="AA168" s="88">
        <v>9.1799999999999998E-4</v>
      </c>
      <c r="AB168" s="88">
        <v>4.44E-4</v>
      </c>
      <c r="AC168" s="88">
        <v>8.0000000000000007E-5</v>
      </c>
      <c r="AD168" s="88">
        <v>1.7899999999999999E-4</v>
      </c>
      <c r="AE168" s="88">
        <v>8.9499999999999996E-3</v>
      </c>
      <c r="AF168" s="88">
        <v>3.57E-4</v>
      </c>
      <c r="AG168" s="88">
        <v>7.1199999999999996E-4</v>
      </c>
      <c r="AH168" s="88">
        <v>5.3499999999999999E-4</v>
      </c>
      <c r="AI168" s="88">
        <v>3.9800000000000002E-4</v>
      </c>
      <c r="AJ168" s="88">
        <v>8.7000000000000001E-4</v>
      </c>
      <c r="AK168" s="88">
        <v>1.209E-3</v>
      </c>
      <c r="AL168" s="88">
        <v>1.5610000000000001E-3</v>
      </c>
      <c r="AM168" s="88">
        <v>8.0099999999999995E-4</v>
      </c>
      <c r="AN168" s="88">
        <v>6.8900000000000005E-4</v>
      </c>
      <c r="AO168" s="88">
        <v>3.8099999999999999E-4</v>
      </c>
      <c r="AP168" s="88">
        <v>6.1700000000000004E-4</v>
      </c>
      <c r="AQ168" s="88">
        <v>2.5100000000000001E-3</v>
      </c>
      <c r="AR168" s="89">
        <v>1.7949999999999999E-3</v>
      </c>
      <c r="AS168" s="35"/>
      <c r="AT168" s="81"/>
      <c r="AU168" s="82"/>
      <c r="AV168" s="82"/>
    </row>
    <row r="169" spans="1:48" s="79" customFormat="1">
      <c r="A169" s="39" t="s">
        <v>57</v>
      </c>
      <c r="B169" s="40" t="s">
        <v>126</v>
      </c>
      <c r="C169" s="90">
        <v>1.4450000000000001E-3</v>
      </c>
      <c r="D169" s="90">
        <v>2.9E-4</v>
      </c>
      <c r="E169" s="90">
        <v>1.65E-4</v>
      </c>
      <c r="F169" s="90">
        <v>1.26E-4</v>
      </c>
      <c r="G169" s="90">
        <v>3.0630000000000002E-3</v>
      </c>
      <c r="H169" s="90">
        <v>2.5300000000000002E-4</v>
      </c>
      <c r="I169" s="90">
        <v>1.256E-3</v>
      </c>
      <c r="J169" s="90">
        <v>3.3830000000000002E-3</v>
      </c>
      <c r="K169" s="90">
        <v>1.8270000000000001E-3</v>
      </c>
      <c r="L169" s="90">
        <v>1.134903</v>
      </c>
      <c r="M169" s="90">
        <v>2.362E-3</v>
      </c>
      <c r="N169" s="90">
        <v>5.6849999999999999E-3</v>
      </c>
      <c r="O169" s="90">
        <v>8.3500000000000002E-4</v>
      </c>
      <c r="P169" s="90">
        <v>5.4860000000000004E-3</v>
      </c>
      <c r="Q169" s="90">
        <v>3.5330000000000001E-3</v>
      </c>
      <c r="R169" s="90">
        <v>3.2799999999999999E-3</v>
      </c>
      <c r="S169" s="90">
        <v>3.6419999999999998E-3</v>
      </c>
      <c r="T169" s="90">
        <v>7.4299999999999995E-4</v>
      </c>
      <c r="U169" s="90">
        <v>5.0460000000000001E-3</v>
      </c>
      <c r="V169" s="90">
        <v>2.9835E-2</v>
      </c>
      <c r="W169" s="90">
        <v>2.3102000000000001E-2</v>
      </c>
      <c r="X169" s="90">
        <v>3.101E-3</v>
      </c>
      <c r="Y169" s="90">
        <v>2.9480000000000001E-3</v>
      </c>
      <c r="Z169" s="90">
        <v>4.35E-4</v>
      </c>
      <c r="AA169" s="90">
        <v>2.8400000000000002E-4</v>
      </c>
      <c r="AB169" s="90">
        <v>1.6000000000000001E-4</v>
      </c>
      <c r="AC169" s="90">
        <v>2.9E-4</v>
      </c>
      <c r="AD169" s="90">
        <v>1.5100000000000001E-4</v>
      </c>
      <c r="AE169" s="90">
        <v>3.0299999999999999E-4</v>
      </c>
      <c r="AF169" s="90">
        <v>2.1499999999999999E-4</v>
      </c>
      <c r="AG169" s="90">
        <v>4.4000000000000002E-4</v>
      </c>
      <c r="AH169" s="90">
        <v>8.92E-4</v>
      </c>
      <c r="AI169" s="90">
        <v>5.4900000000000001E-4</v>
      </c>
      <c r="AJ169" s="90">
        <v>3.7100000000000002E-4</v>
      </c>
      <c r="AK169" s="90">
        <v>9.8799999999999995E-4</v>
      </c>
      <c r="AL169" s="90">
        <v>5.2599999999999999E-4</v>
      </c>
      <c r="AM169" s="90">
        <v>8.52E-4</v>
      </c>
      <c r="AN169" s="90">
        <v>1.2300000000000001E-4</v>
      </c>
      <c r="AO169" s="90">
        <v>3.0200000000000002E-4</v>
      </c>
      <c r="AP169" s="90">
        <v>4.8299999999999998E-4</v>
      </c>
      <c r="AQ169" s="90">
        <v>2.4620000000000002E-3</v>
      </c>
      <c r="AR169" s="91">
        <v>2.3159999999999999E-3</v>
      </c>
      <c r="AS169" s="35"/>
      <c r="AT169" s="81"/>
      <c r="AU169" s="82"/>
      <c r="AV169" s="82"/>
    </row>
    <row r="170" spans="1:48" s="79" customFormat="1">
      <c r="A170" s="36" t="s">
        <v>58</v>
      </c>
      <c r="B170" s="37" t="s">
        <v>127</v>
      </c>
      <c r="C170" s="88">
        <v>0</v>
      </c>
      <c r="D170" s="88">
        <v>0</v>
      </c>
      <c r="E170" s="88">
        <v>0</v>
      </c>
      <c r="F170" s="88">
        <v>0</v>
      </c>
      <c r="G170" s="88">
        <v>0</v>
      </c>
      <c r="H170" s="88">
        <v>0</v>
      </c>
      <c r="I170" s="88">
        <v>1.9999999999999999E-6</v>
      </c>
      <c r="J170" s="88">
        <v>0</v>
      </c>
      <c r="K170" s="88">
        <v>9.9999999999999995E-7</v>
      </c>
      <c r="L170" s="88">
        <v>9.9999999999999995E-7</v>
      </c>
      <c r="M170" s="88">
        <v>1.000108</v>
      </c>
      <c r="N170" s="88">
        <v>0</v>
      </c>
      <c r="O170" s="88">
        <v>8.0000000000000007E-5</v>
      </c>
      <c r="P170" s="88">
        <v>5.5000000000000002E-5</v>
      </c>
      <c r="Q170" s="88">
        <v>3.3000000000000003E-5</v>
      </c>
      <c r="R170" s="88">
        <v>1.9999999999999999E-6</v>
      </c>
      <c r="S170" s="88">
        <v>1.5E-5</v>
      </c>
      <c r="T170" s="88">
        <v>6.8999999999999997E-5</v>
      </c>
      <c r="U170" s="88">
        <v>3.0000000000000001E-6</v>
      </c>
      <c r="V170" s="88">
        <v>6.9999999999999999E-6</v>
      </c>
      <c r="W170" s="88">
        <v>1.0000000000000001E-5</v>
      </c>
      <c r="X170" s="88">
        <v>0</v>
      </c>
      <c r="Y170" s="88">
        <v>0</v>
      </c>
      <c r="Z170" s="88">
        <v>0</v>
      </c>
      <c r="AA170" s="88">
        <v>0</v>
      </c>
      <c r="AB170" s="88">
        <v>0</v>
      </c>
      <c r="AC170" s="88">
        <v>0</v>
      </c>
      <c r="AD170" s="88">
        <v>0</v>
      </c>
      <c r="AE170" s="88">
        <v>0</v>
      </c>
      <c r="AF170" s="88">
        <v>0</v>
      </c>
      <c r="AG170" s="88">
        <v>0</v>
      </c>
      <c r="AH170" s="88">
        <v>0</v>
      </c>
      <c r="AI170" s="88">
        <v>0</v>
      </c>
      <c r="AJ170" s="88">
        <v>0</v>
      </c>
      <c r="AK170" s="88">
        <v>0</v>
      </c>
      <c r="AL170" s="88">
        <v>0</v>
      </c>
      <c r="AM170" s="88">
        <v>0</v>
      </c>
      <c r="AN170" s="88">
        <v>0</v>
      </c>
      <c r="AO170" s="88">
        <v>0</v>
      </c>
      <c r="AP170" s="88">
        <v>0</v>
      </c>
      <c r="AQ170" s="88">
        <v>0</v>
      </c>
      <c r="AR170" s="89">
        <v>9.9999999999999995E-7</v>
      </c>
      <c r="AS170" s="35"/>
      <c r="AT170" s="81"/>
      <c r="AU170" s="82"/>
      <c r="AV170" s="82"/>
    </row>
    <row r="171" spans="1:48" s="79" customFormat="1">
      <c r="A171" s="36" t="s">
        <v>59</v>
      </c>
      <c r="B171" s="37" t="s">
        <v>128</v>
      </c>
      <c r="C171" s="88">
        <v>0</v>
      </c>
      <c r="D171" s="88">
        <v>0</v>
      </c>
      <c r="E171" s="88">
        <v>0</v>
      </c>
      <c r="F171" s="88">
        <v>0</v>
      </c>
      <c r="G171" s="88">
        <v>0</v>
      </c>
      <c r="H171" s="88">
        <v>0</v>
      </c>
      <c r="I171" s="88">
        <v>0</v>
      </c>
      <c r="J171" s="88">
        <v>0</v>
      </c>
      <c r="K171" s="88">
        <v>0</v>
      </c>
      <c r="L171" s="88">
        <v>0</v>
      </c>
      <c r="M171" s="88">
        <v>0</v>
      </c>
      <c r="N171" s="88">
        <v>1.0000020000000001</v>
      </c>
      <c r="O171" s="88">
        <v>0</v>
      </c>
      <c r="P171" s="88">
        <v>0</v>
      </c>
      <c r="Q171" s="88">
        <v>0</v>
      </c>
      <c r="R171" s="88">
        <v>0</v>
      </c>
      <c r="S171" s="88">
        <v>9.9999999999999995E-7</v>
      </c>
      <c r="T171" s="88">
        <v>0</v>
      </c>
      <c r="U171" s="88">
        <v>0</v>
      </c>
      <c r="V171" s="88">
        <v>0</v>
      </c>
      <c r="W171" s="88">
        <v>0</v>
      </c>
      <c r="X171" s="88">
        <v>0</v>
      </c>
      <c r="Y171" s="88">
        <v>0</v>
      </c>
      <c r="Z171" s="88">
        <v>0</v>
      </c>
      <c r="AA171" s="88">
        <v>0</v>
      </c>
      <c r="AB171" s="88">
        <v>0</v>
      </c>
      <c r="AC171" s="88">
        <v>0</v>
      </c>
      <c r="AD171" s="88">
        <v>0</v>
      </c>
      <c r="AE171" s="88">
        <v>0</v>
      </c>
      <c r="AF171" s="88">
        <v>0</v>
      </c>
      <c r="AG171" s="88">
        <v>0</v>
      </c>
      <c r="AH171" s="88">
        <v>0</v>
      </c>
      <c r="AI171" s="88">
        <v>0</v>
      </c>
      <c r="AJ171" s="88">
        <v>0</v>
      </c>
      <c r="AK171" s="88">
        <v>0</v>
      </c>
      <c r="AL171" s="88">
        <v>0</v>
      </c>
      <c r="AM171" s="88">
        <v>0</v>
      </c>
      <c r="AN171" s="88">
        <v>0</v>
      </c>
      <c r="AO171" s="88">
        <v>0</v>
      </c>
      <c r="AP171" s="88">
        <v>0</v>
      </c>
      <c r="AQ171" s="88">
        <v>0</v>
      </c>
      <c r="AR171" s="89">
        <v>0</v>
      </c>
      <c r="AS171" s="35"/>
      <c r="AT171" s="81"/>
      <c r="AU171" s="82"/>
      <c r="AV171" s="82"/>
    </row>
    <row r="172" spans="1:48" s="79" customFormat="1">
      <c r="A172" s="36" t="s">
        <v>60</v>
      </c>
      <c r="B172" s="37" t="s">
        <v>129</v>
      </c>
      <c r="C172" s="88">
        <v>7.85E-4</v>
      </c>
      <c r="D172" s="88">
        <v>3.7599999999999998E-4</v>
      </c>
      <c r="E172" s="88">
        <v>2.6499999999999999E-4</v>
      </c>
      <c r="F172" s="88">
        <v>4.3399999999999998E-4</v>
      </c>
      <c r="G172" s="88">
        <v>4.0769999999999999E-3</v>
      </c>
      <c r="H172" s="88">
        <v>2.0110000000000002E-3</v>
      </c>
      <c r="I172" s="88">
        <v>1.261E-3</v>
      </c>
      <c r="J172" s="88">
        <v>3.9490000000000003E-3</v>
      </c>
      <c r="K172" s="88">
        <v>5.8380000000000003E-3</v>
      </c>
      <c r="L172" s="88">
        <v>1.3320000000000001E-3</v>
      </c>
      <c r="M172" s="88">
        <v>1.2880000000000001E-3</v>
      </c>
      <c r="N172" s="88">
        <v>7.1699999999999997E-4</v>
      </c>
      <c r="O172" s="88">
        <v>1.0025440000000001</v>
      </c>
      <c r="P172" s="88">
        <v>1.0022E-2</v>
      </c>
      <c r="Q172" s="88">
        <v>1.2145E-2</v>
      </c>
      <c r="R172" s="88">
        <v>3.13E-3</v>
      </c>
      <c r="S172" s="88">
        <v>1.0751999999999999E-2</v>
      </c>
      <c r="T172" s="88">
        <v>1.6360000000000001E-3</v>
      </c>
      <c r="U172" s="88">
        <v>9.0139999999999994E-3</v>
      </c>
      <c r="V172" s="88">
        <v>1.289E-2</v>
      </c>
      <c r="W172" s="88">
        <v>3.5007999999999997E-2</v>
      </c>
      <c r="X172" s="88">
        <v>1.8619999999999999E-3</v>
      </c>
      <c r="Y172" s="88">
        <v>1.4660000000000001E-3</v>
      </c>
      <c r="Z172" s="88">
        <v>2.8200000000000002E-4</v>
      </c>
      <c r="AA172" s="88">
        <v>9.9799999999999997E-4</v>
      </c>
      <c r="AB172" s="88">
        <v>2.1599999999999999E-4</v>
      </c>
      <c r="AC172" s="88">
        <v>4.9399999999999997E-4</v>
      </c>
      <c r="AD172" s="88">
        <v>1.45E-4</v>
      </c>
      <c r="AE172" s="88">
        <v>4.3600000000000003E-4</v>
      </c>
      <c r="AF172" s="88">
        <v>4.6000000000000001E-4</v>
      </c>
      <c r="AG172" s="88">
        <v>1.2600000000000001E-3</v>
      </c>
      <c r="AH172" s="88">
        <v>3.6400000000000001E-4</v>
      </c>
      <c r="AI172" s="88">
        <v>3.0699999999999998E-4</v>
      </c>
      <c r="AJ172" s="88">
        <v>1.0330000000000001E-3</v>
      </c>
      <c r="AK172" s="88">
        <v>3.6299999999999999E-4</v>
      </c>
      <c r="AL172" s="88">
        <v>3.3700000000000001E-4</v>
      </c>
      <c r="AM172" s="88">
        <v>9.8200000000000002E-4</v>
      </c>
      <c r="AN172" s="88">
        <v>1.66E-4</v>
      </c>
      <c r="AO172" s="88">
        <v>1.6699999999999999E-4</v>
      </c>
      <c r="AP172" s="88">
        <v>1.5870000000000001E-3</v>
      </c>
      <c r="AQ172" s="88">
        <v>4.8999999999999998E-4</v>
      </c>
      <c r="AR172" s="89">
        <v>2.3709999999999998E-3</v>
      </c>
      <c r="AS172" s="35"/>
      <c r="AT172" s="81"/>
      <c r="AU172" s="82"/>
      <c r="AV172" s="82"/>
    </row>
    <row r="173" spans="1:48" s="79" customFormat="1">
      <c r="A173" s="36" t="s">
        <v>61</v>
      </c>
      <c r="B173" s="37" t="s">
        <v>130</v>
      </c>
      <c r="C173" s="88">
        <v>9.9999999999999995E-7</v>
      </c>
      <c r="D173" s="88">
        <v>1.9999999999999999E-6</v>
      </c>
      <c r="E173" s="88">
        <v>9.9999999999999995E-7</v>
      </c>
      <c r="F173" s="88">
        <v>2.9E-5</v>
      </c>
      <c r="G173" s="88">
        <v>1.9999999999999999E-6</v>
      </c>
      <c r="H173" s="88">
        <v>9.9999999999999995E-7</v>
      </c>
      <c r="I173" s="88">
        <v>2.6999999999999999E-5</v>
      </c>
      <c r="J173" s="88">
        <v>3.9999999999999998E-6</v>
      </c>
      <c r="K173" s="88">
        <v>3.9999999999999998E-6</v>
      </c>
      <c r="L173" s="88">
        <v>2.1999999999999999E-5</v>
      </c>
      <c r="M173" s="88">
        <v>1.4E-5</v>
      </c>
      <c r="N173" s="88">
        <v>7.9999999999999996E-6</v>
      </c>
      <c r="O173" s="88">
        <v>1.2E-5</v>
      </c>
      <c r="P173" s="88">
        <v>1.000648</v>
      </c>
      <c r="Q173" s="88">
        <v>1.284E-3</v>
      </c>
      <c r="R173" s="88">
        <v>5.0000000000000002E-5</v>
      </c>
      <c r="S173" s="88">
        <v>3.3700000000000001E-4</v>
      </c>
      <c r="T173" s="88">
        <v>1.1400000000000001E-4</v>
      </c>
      <c r="U173" s="88">
        <v>3.3000000000000003E-5</v>
      </c>
      <c r="V173" s="88">
        <v>1.15E-4</v>
      </c>
      <c r="W173" s="88">
        <v>1.7000000000000001E-4</v>
      </c>
      <c r="X173" s="88">
        <v>2.0999999999999999E-5</v>
      </c>
      <c r="Y173" s="88">
        <v>2.7399999999999999E-4</v>
      </c>
      <c r="Z173" s="88">
        <v>3.0000000000000001E-6</v>
      </c>
      <c r="AA173" s="88">
        <v>3.0000000000000001E-6</v>
      </c>
      <c r="AB173" s="88">
        <v>1.9999999999999999E-6</v>
      </c>
      <c r="AC173" s="88">
        <v>1.9999999999999999E-6</v>
      </c>
      <c r="AD173" s="88">
        <v>6.0000000000000002E-6</v>
      </c>
      <c r="AE173" s="88">
        <v>6.0000000000000002E-6</v>
      </c>
      <c r="AF173" s="88">
        <v>3.9999999999999998E-6</v>
      </c>
      <c r="AG173" s="88">
        <v>6.9999999999999999E-6</v>
      </c>
      <c r="AH173" s="88">
        <v>3.0000000000000001E-6</v>
      </c>
      <c r="AI173" s="88">
        <v>1.9999999999999999E-6</v>
      </c>
      <c r="AJ173" s="88">
        <v>1.9999999999999999E-6</v>
      </c>
      <c r="AK173" s="88">
        <v>3.4E-5</v>
      </c>
      <c r="AL173" s="88">
        <v>5.0000000000000004E-6</v>
      </c>
      <c r="AM173" s="88">
        <v>6.0000000000000002E-6</v>
      </c>
      <c r="AN173" s="88">
        <v>7.9999999999999996E-6</v>
      </c>
      <c r="AO173" s="88">
        <v>3.0000000000000001E-6</v>
      </c>
      <c r="AP173" s="88">
        <v>3.0000000000000001E-6</v>
      </c>
      <c r="AQ173" s="88">
        <v>1.9999999999999999E-6</v>
      </c>
      <c r="AR173" s="89">
        <v>3.0000000000000001E-6</v>
      </c>
      <c r="AS173" s="35"/>
      <c r="AT173" s="81"/>
      <c r="AU173" s="82"/>
      <c r="AV173" s="82"/>
    </row>
    <row r="174" spans="1:48" s="79" customFormat="1">
      <c r="A174" s="39" t="s">
        <v>62</v>
      </c>
      <c r="B174" s="40" t="s">
        <v>131</v>
      </c>
      <c r="C174" s="90">
        <v>5.0000000000000004E-6</v>
      </c>
      <c r="D174" s="90">
        <v>3.6999999999999998E-5</v>
      </c>
      <c r="E174" s="90">
        <v>3.0000000000000001E-6</v>
      </c>
      <c r="F174" s="90">
        <v>1.63E-4</v>
      </c>
      <c r="G174" s="90">
        <v>6.0000000000000002E-6</v>
      </c>
      <c r="H174" s="90">
        <v>5.0000000000000004E-6</v>
      </c>
      <c r="I174" s="90">
        <v>2.5000000000000001E-5</v>
      </c>
      <c r="J174" s="90">
        <v>6.9999999999999999E-6</v>
      </c>
      <c r="K174" s="90">
        <v>1.26E-4</v>
      </c>
      <c r="L174" s="90">
        <v>5.1999999999999997E-5</v>
      </c>
      <c r="M174" s="90">
        <v>7.7000000000000001E-5</v>
      </c>
      <c r="N174" s="90">
        <v>4.0000000000000003E-5</v>
      </c>
      <c r="O174" s="90">
        <v>6.9999999999999994E-5</v>
      </c>
      <c r="P174" s="90">
        <v>1.06E-3</v>
      </c>
      <c r="Q174" s="90">
        <v>1.0169140000000001</v>
      </c>
      <c r="R174" s="90">
        <v>6.4999999999999994E-5</v>
      </c>
      <c r="S174" s="90">
        <v>5.7799999999999995E-4</v>
      </c>
      <c r="T174" s="90">
        <v>8.0000000000000007E-5</v>
      </c>
      <c r="U174" s="90">
        <v>5.8E-5</v>
      </c>
      <c r="V174" s="90">
        <v>5.1E-5</v>
      </c>
      <c r="W174" s="90">
        <v>2.0999999999999999E-5</v>
      </c>
      <c r="X174" s="90">
        <v>1.8E-5</v>
      </c>
      <c r="Y174" s="90">
        <v>6.0999999999999999E-5</v>
      </c>
      <c r="Z174" s="90">
        <v>9.0000000000000002E-6</v>
      </c>
      <c r="AA174" s="90">
        <v>1.2E-5</v>
      </c>
      <c r="AB174" s="90">
        <v>1.2999999999999999E-5</v>
      </c>
      <c r="AC174" s="90">
        <v>1.9999999999999999E-6</v>
      </c>
      <c r="AD174" s="90">
        <v>1.5999999999999999E-5</v>
      </c>
      <c r="AE174" s="90">
        <v>2.5000000000000001E-5</v>
      </c>
      <c r="AF174" s="90">
        <v>1.5999999999999999E-5</v>
      </c>
      <c r="AG174" s="90">
        <v>1.2E-5</v>
      </c>
      <c r="AH174" s="90">
        <v>7.9999999999999996E-6</v>
      </c>
      <c r="AI174" s="90">
        <v>6.0000000000000002E-6</v>
      </c>
      <c r="AJ174" s="90">
        <v>1.0000000000000001E-5</v>
      </c>
      <c r="AK174" s="90">
        <v>2.7399999999999999E-4</v>
      </c>
      <c r="AL174" s="90">
        <v>7.9999999999999996E-6</v>
      </c>
      <c r="AM174" s="90">
        <v>6.0000000000000002E-6</v>
      </c>
      <c r="AN174" s="90">
        <v>6.9999999999999999E-6</v>
      </c>
      <c r="AO174" s="90">
        <v>6.9999999999999999E-6</v>
      </c>
      <c r="AP174" s="90">
        <v>1.4E-5</v>
      </c>
      <c r="AQ174" s="90">
        <v>5.0000000000000004E-6</v>
      </c>
      <c r="AR174" s="91">
        <v>1.0000000000000001E-5</v>
      </c>
      <c r="AS174" s="35"/>
      <c r="AT174" s="81"/>
      <c r="AU174" s="82"/>
      <c r="AV174" s="82"/>
    </row>
    <row r="175" spans="1:48" s="79" customFormat="1">
      <c r="A175" s="36" t="s">
        <v>63</v>
      </c>
      <c r="B175" s="37" t="s">
        <v>132</v>
      </c>
      <c r="C175" s="88">
        <v>1.2E-5</v>
      </c>
      <c r="D175" s="88">
        <v>7.9999999999999996E-6</v>
      </c>
      <c r="E175" s="88">
        <v>3.9999999999999998E-6</v>
      </c>
      <c r="F175" s="88">
        <v>1.9999999999999999E-6</v>
      </c>
      <c r="G175" s="88">
        <v>6.9999999999999999E-6</v>
      </c>
      <c r="H175" s="88">
        <v>3.9999999999999998E-6</v>
      </c>
      <c r="I175" s="88">
        <v>3.9999999999999998E-6</v>
      </c>
      <c r="J175" s="88">
        <v>3.0000000000000001E-6</v>
      </c>
      <c r="K175" s="88">
        <v>3.0000000000000001E-6</v>
      </c>
      <c r="L175" s="88">
        <v>3.0000000000000001E-6</v>
      </c>
      <c r="M175" s="88">
        <v>1.9999999999999999E-6</v>
      </c>
      <c r="N175" s="88">
        <v>1.9999999999999999E-6</v>
      </c>
      <c r="O175" s="88">
        <v>1.9999999999999999E-6</v>
      </c>
      <c r="P175" s="88">
        <v>6.4999999999999994E-5</v>
      </c>
      <c r="Q175" s="88">
        <v>4.0999999999999999E-4</v>
      </c>
      <c r="R175" s="88">
        <v>1.0204759999999999</v>
      </c>
      <c r="S175" s="88">
        <v>8.8999999999999995E-5</v>
      </c>
      <c r="T175" s="88">
        <v>1.4E-5</v>
      </c>
      <c r="U175" s="88">
        <v>2.8E-5</v>
      </c>
      <c r="V175" s="88">
        <v>1.1E-5</v>
      </c>
      <c r="W175" s="88">
        <v>1.4E-5</v>
      </c>
      <c r="X175" s="88">
        <v>6.0000000000000002E-6</v>
      </c>
      <c r="Y175" s="88">
        <v>1.1E-5</v>
      </c>
      <c r="Z175" s="88">
        <v>9.0000000000000002E-6</v>
      </c>
      <c r="AA175" s="88">
        <v>4.1999999999999998E-5</v>
      </c>
      <c r="AB175" s="88">
        <v>9.0000000000000002E-6</v>
      </c>
      <c r="AC175" s="88">
        <v>9.9999999999999995E-7</v>
      </c>
      <c r="AD175" s="88">
        <v>3.0000000000000001E-6</v>
      </c>
      <c r="AE175" s="88">
        <v>6.9999999999999999E-6</v>
      </c>
      <c r="AF175" s="88">
        <v>9.0000000000000002E-6</v>
      </c>
      <c r="AG175" s="88">
        <v>3.1999999999999999E-5</v>
      </c>
      <c r="AH175" s="88">
        <v>6.9999999999999999E-6</v>
      </c>
      <c r="AI175" s="88">
        <v>4.9700000000000005E-4</v>
      </c>
      <c r="AJ175" s="88">
        <v>1.1E-5</v>
      </c>
      <c r="AK175" s="88">
        <v>4.6E-5</v>
      </c>
      <c r="AL175" s="88">
        <v>6.0000000000000002E-6</v>
      </c>
      <c r="AM175" s="88">
        <v>3.9999999999999998E-6</v>
      </c>
      <c r="AN175" s="88">
        <v>1.9999999999999999E-6</v>
      </c>
      <c r="AO175" s="88">
        <v>6.7999999999999999E-5</v>
      </c>
      <c r="AP175" s="88">
        <v>3.1000000000000001E-5</v>
      </c>
      <c r="AQ175" s="88">
        <v>1.3519999999999999E-3</v>
      </c>
      <c r="AR175" s="89">
        <v>1.1E-5</v>
      </c>
      <c r="AS175" s="35"/>
      <c r="AT175" s="81"/>
      <c r="AU175" s="82"/>
      <c r="AV175" s="82"/>
    </row>
    <row r="176" spans="1:48" s="79" customFormat="1">
      <c r="A176" s="36" t="s">
        <v>64</v>
      </c>
      <c r="B176" s="37" t="s">
        <v>133</v>
      </c>
      <c r="C176" s="88">
        <v>9.9999999999999995E-7</v>
      </c>
      <c r="D176" s="88">
        <v>9.9999999999999995E-7</v>
      </c>
      <c r="E176" s="88">
        <v>9.9999999999999995E-7</v>
      </c>
      <c r="F176" s="88">
        <v>9.9999999999999995E-7</v>
      </c>
      <c r="G176" s="88">
        <v>1.9999999999999999E-6</v>
      </c>
      <c r="H176" s="88">
        <v>9.9999999999999995E-7</v>
      </c>
      <c r="I176" s="88">
        <v>5.8999999999999998E-5</v>
      </c>
      <c r="J176" s="88">
        <v>9.9999999999999995E-7</v>
      </c>
      <c r="K176" s="88">
        <v>9.9999999999999995E-7</v>
      </c>
      <c r="L176" s="88">
        <v>9.9999999999999995E-7</v>
      </c>
      <c r="M176" s="88">
        <v>9.9999999999999995E-7</v>
      </c>
      <c r="N176" s="88">
        <v>9.9999999999999995E-7</v>
      </c>
      <c r="O176" s="88">
        <v>1.9999999999999999E-6</v>
      </c>
      <c r="P176" s="88">
        <v>1.9000000000000001E-5</v>
      </c>
      <c r="Q176" s="88">
        <v>1.02E-4</v>
      </c>
      <c r="R176" s="88">
        <v>2.7999999999999998E-4</v>
      </c>
      <c r="S176" s="88">
        <v>1.0006930000000001</v>
      </c>
      <c r="T176" s="88">
        <v>7.7999999999999999E-5</v>
      </c>
      <c r="U176" s="88">
        <v>5.8E-5</v>
      </c>
      <c r="V176" s="88">
        <v>2.0000000000000002E-5</v>
      </c>
      <c r="W176" s="88">
        <v>3.6000000000000001E-5</v>
      </c>
      <c r="X176" s="88">
        <v>3.9999999999999998E-6</v>
      </c>
      <c r="Y176" s="88">
        <v>3.0000000000000001E-6</v>
      </c>
      <c r="Z176" s="88">
        <v>1.9999999999999999E-6</v>
      </c>
      <c r="AA176" s="88">
        <v>3.0000000000000001E-6</v>
      </c>
      <c r="AB176" s="88">
        <v>3.0000000000000001E-6</v>
      </c>
      <c r="AC176" s="88">
        <v>9.9999999999999995E-7</v>
      </c>
      <c r="AD176" s="88">
        <v>1.9999999999999999E-6</v>
      </c>
      <c r="AE176" s="88">
        <v>3.0000000000000001E-6</v>
      </c>
      <c r="AF176" s="88">
        <v>3.9999999999999998E-6</v>
      </c>
      <c r="AG176" s="88">
        <v>9.0000000000000002E-6</v>
      </c>
      <c r="AH176" s="88">
        <v>7.9999999999999996E-6</v>
      </c>
      <c r="AI176" s="88">
        <v>1.9999999999999999E-6</v>
      </c>
      <c r="AJ176" s="88">
        <v>1.9999999999999999E-6</v>
      </c>
      <c r="AK176" s="88">
        <v>2.5000000000000001E-5</v>
      </c>
      <c r="AL176" s="88">
        <v>9.9999999999999995E-7</v>
      </c>
      <c r="AM176" s="88">
        <v>1.9999999999999999E-6</v>
      </c>
      <c r="AN176" s="88">
        <v>9.9999999999999995E-7</v>
      </c>
      <c r="AO176" s="88">
        <v>1.9999999999999999E-6</v>
      </c>
      <c r="AP176" s="88">
        <v>1.9999999999999999E-6</v>
      </c>
      <c r="AQ176" s="88">
        <v>1.18E-4</v>
      </c>
      <c r="AR176" s="89">
        <v>6.9999999999999999E-6</v>
      </c>
      <c r="AS176" s="35"/>
      <c r="AT176" s="81"/>
      <c r="AU176" s="82"/>
      <c r="AV176" s="82"/>
    </row>
    <row r="177" spans="1:48" s="79" customFormat="1">
      <c r="A177" s="36" t="s">
        <v>65</v>
      </c>
      <c r="B177" s="37" t="s">
        <v>134</v>
      </c>
      <c r="C177" s="88">
        <v>6.9999999999999994E-5</v>
      </c>
      <c r="D177" s="88">
        <v>6.4999999999999994E-5</v>
      </c>
      <c r="E177" s="88">
        <v>5.4199999999999995E-4</v>
      </c>
      <c r="F177" s="88">
        <v>9.1000000000000003E-5</v>
      </c>
      <c r="G177" s="88">
        <v>9.7E-5</v>
      </c>
      <c r="H177" s="88">
        <v>8.6000000000000003E-5</v>
      </c>
      <c r="I177" s="88">
        <v>5.8E-5</v>
      </c>
      <c r="J177" s="88">
        <v>1.0900000000000001E-4</v>
      </c>
      <c r="K177" s="88">
        <v>9.0000000000000006E-5</v>
      </c>
      <c r="L177" s="88">
        <v>5.8E-5</v>
      </c>
      <c r="M177" s="88">
        <v>5.8E-5</v>
      </c>
      <c r="N177" s="88">
        <v>5.3999999999999998E-5</v>
      </c>
      <c r="O177" s="88">
        <v>3.8999999999999999E-5</v>
      </c>
      <c r="P177" s="88">
        <v>1.02E-4</v>
      </c>
      <c r="Q177" s="88">
        <v>4.6999999999999997E-5</v>
      </c>
      <c r="R177" s="88">
        <v>2.0999999999999999E-5</v>
      </c>
      <c r="S177" s="88">
        <v>1.2899999999999999E-4</v>
      </c>
      <c r="T177" s="88">
        <v>1.012273</v>
      </c>
      <c r="U177" s="88">
        <v>8.0000000000000007E-5</v>
      </c>
      <c r="V177" s="88">
        <v>2.8800000000000001E-4</v>
      </c>
      <c r="W177" s="88">
        <v>1.6000000000000001E-4</v>
      </c>
      <c r="X177" s="88">
        <v>2.6600000000000001E-4</v>
      </c>
      <c r="Y177" s="88">
        <v>2.5799999999999998E-4</v>
      </c>
      <c r="Z177" s="88">
        <v>1.4899999999999999E-4</v>
      </c>
      <c r="AA177" s="88">
        <v>1.8799999999999999E-4</v>
      </c>
      <c r="AB177" s="88">
        <v>2.1800000000000001E-4</v>
      </c>
      <c r="AC177" s="88">
        <v>2.9E-5</v>
      </c>
      <c r="AD177" s="88">
        <v>7.0899999999999999E-4</v>
      </c>
      <c r="AE177" s="88">
        <v>3.79E-4</v>
      </c>
      <c r="AF177" s="88">
        <v>2.5700000000000001E-4</v>
      </c>
      <c r="AG177" s="88">
        <v>2.9500000000000001E-4</v>
      </c>
      <c r="AH177" s="88">
        <v>1.3100000000000001E-4</v>
      </c>
      <c r="AI177" s="88">
        <v>9.7E-5</v>
      </c>
      <c r="AJ177" s="88">
        <v>1.5799999999999999E-4</v>
      </c>
      <c r="AK177" s="88">
        <v>4.738E-3</v>
      </c>
      <c r="AL177" s="88">
        <v>1.22E-4</v>
      </c>
      <c r="AM177" s="88">
        <v>8.0000000000000007E-5</v>
      </c>
      <c r="AN177" s="88">
        <v>1.07E-4</v>
      </c>
      <c r="AO177" s="88">
        <v>1.02E-4</v>
      </c>
      <c r="AP177" s="88">
        <v>9.3999999999999994E-5</v>
      </c>
      <c r="AQ177" s="88">
        <v>3.8999999999999999E-5</v>
      </c>
      <c r="AR177" s="89">
        <v>1.8200000000000001E-4</v>
      </c>
      <c r="AS177" s="35"/>
      <c r="AT177" s="81"/>
      <c r="AU177" s="82"/>
      <c r="AV177" s="82"/>
    </row>
    <row r="178" spans="1:48" s="79" customFormat="1">
      <c r="A178" s="36" t="s">
        <v>66</v>
      </c>
      <c r="B178" s="37" t="s">
        <v>135</v>
      </c>
      <c r="C178" s="88">
        <v>4.0299999999999998E-4</v>
      </c>
      <c r="D178" s="88">
        <v>5.2999999999999998E-4</v>
      </c>
      <c r="E178" s="88">
        <v>9.7199999999999999E-4</v>
      </c>
      <c r="F178" s="88">
        <v>3.48E-4</v>
      </c>
      <c r="G178" s="88">
        <v>3.833E-3</v>
      </c>
      <c r="H178" s="88">
        <v>1.341E-3</v>
      </c>
      <c r="I178" s="88">
        <v>6.2399999999999999E-4</v>
      </c>
      <c r="J178" s="88">
        <v>5.8E-4</v>
      </c>
      <c r="K178" s="88">
        <v>2.6600000000000001E-4</v>
      </c>
      <c r="L178" s="88">
        <v>5.5800000000000001E-4</v>
      </c>
      <c r="M178" s="88">
        <v>1.1349999999999999E-3</v>
      </c>
      <c r="N178" s="88">
        <v>5.3790000000000001E-3</v>
      </c>
      <c r="O178" s="88">
        <v>1.94E-4</v>
      </c>
      <c r="P178" s="88">
        <v>2.23E-4</v>
      </c>
      <c r="Q178" s="88">
        <v>3.7599999999999998E-4</v>
      </c>
      <c r="R178" s="88">
        <v>8.0800000000000002E-4</v>
      </c>
      <c r="S178" s="88">
        <v>3.6699999999999998E-4</v>
      </c>
      <c r="T178" s="88">
        <v>1.54E-4</v>
      </c>
      <c r="U178" s="88">
        <v>1.004467</v>
      </c>
      <c r="V178" s="88">
        <v>7.2499999999999995E-4</v>
      </c>
      <c r="W178" s="88">
        <v>5.9999999999999995E-4</v>
      </c>
      <c r="X178" s="88">
        <v>6.6600000000000003E-4</v>
      </c>
      <c r="Y178" s="88">
        <v>7.4399999999999998E-4</v>
      </c>
      <c r="Z178" s="88">
        <v>7.0699999999999995E-4</v>
      </c>
      <c r="AA178" s="88">
        <v>1.129E-3</v>
      </c>
      <c r="AB178" s="88">
        <v>2.3570000000000002E-3</v>
      </c>
      <c r="AC178" s="88">
        <v>1.3100000000000001E-4</v>
      </c>
      <c r="AD178" s="88">
        <v>1.16E-4</v>
      </c>
      <c r="AE178" s="88">
        <v>3.5E-4</v>
      </c>
      <c r="AF178" s="88">
        <v>1.841E-3</v>
      </c>
      <c r="AG178" s="88">
        <v>1.312E-3</v>
      </c>
      <c r="AH178" s="88">
        <v>2.4610000000000001E-3</v>
      </c>
      <c r="AI178" s="88">
        <v>7.9299999999999998E-4</v>
      </c>
      <c r="AJ178" s="88">
        <v>6.4609999999999997E-3</v>
      </c>
      <c r="AK178" s="88">
        <v>8.52E-4</v>
      </c>
      <c r="AL178" s="88">
        <v>3.8200000000000002E-4</v>
      </c>
      <c r="AM178" s="88">
        <v>3.9800000000000002E-4</v>
      </c>
      <c r="AN178" s="88">
        <v>2.0699999999999999E-4</v>
      </c>
      <c r="AO178" s="88">
        <v>7.1000000000000002E-4</v>
      </c>
      <c r="AP178" s="88">
        <v>1.699E-3</v>
      </c>
      <c r="AQ178" s="88">
        <v>1.9361E-2</v>
      </c>
      <c r="AR178" s="89">
        <v>7.0200000000000004E-4</v>
      </c>
      <c r="AS178" s="35"/>
      <c r="AT178" s="81"/>
      <c r="AU178" s="82"/>
      <c r="AV178" s="82"/>
    </row>
    <row r="179" spans="1:48" s="79" customFormat="1">
      <c r="A179" s="39" t="s">
        <v>67</v>
      </c>
      <c r="B179" s="40" t="s">
        <v>206</v>
      </c>
      <c r="C179" s="90">
        <v>0</v>
      </c>
      <c r="D179" s="90">
        <v>0</v>
      </c>
      <c r="E179" s="90">
        <v>0</v>
      </c>
      <c r="F179" s="90">
        <v>0</v>
      </c>
      <c r="G179" s="90">
        <v>0</v>
      </c>
      <c r="H179" s="90">
        <v>0</v>
      </c>
      <c r="I179" s="90">
        <v>0</v>
      </c>
      <c r="J179" s="90">
        <v>0</v>
      </c>
      <c r="K179" s="90">
        <v>0</v>
      </c>
      <c r="L179" s="90">
        <v>0</v>
      </c>
      <c r="M179" s="90">
        <v>0</v>
      </c>
      <c r="N179" s="90">
        <v>0</v>
      </c>
      <c r="O179" s="90">
        <v>0</v>
      </c>
      <c r="P179" s="90">
        <v>0</v>
      </c>
      <c r="Q179" s="90">
        <v>0</v>
      </c>
      <c r="R179" s="90">
        <v>0</v>
      </c>
      <c r="S179" s="90">
        <v>0</v>
      </c>
      <c r="T179" s="90">
        <v>0</v>
      </c>
      <c r="U179" s="90">
        <v>0</v>
      </c>
      <c r="V179" s="90">
        <v>1</v>
      </c>
      <c r="W179" s="90">
        <v>0</v>
      </c>
      <c r="X179" s="90">
        <v>0</v>
      </c>
      <c r="Y179" s="90">
        <v>0</v>
      </c>
      <c r="Z179" s="90">
        <v>0</v>
      </c>
      <c r="AA179" s="90">
        <v>0</v>
      </c>
      <c r="AB179" s="90">
        <v>0</v>
      </c>
      <c r="AC179" s="90">
        <v>0</v>
      </c>
      <c r="AD179" s="90">
        <v>0</v>
      </c>
      <c r="AE179" s="90">
        <v>0</v>
      </c>
      <c r="AF179" s="90">
        <v>0</v>
      </c>
      <c r="AG179" s="90">
        <v>0</v>
      </c>
      <c r="AH179" s="90">
        <v>0</v>
      </c>
      <c r="AI179" s="90">
        <v>0</v>
      </c>
      <c r="AJ179" s="90">
        <v>0</v>
      </c>
      <c r="AK179" s="90">
        <v>0</v>
      </c>
      <c r="AL179" s="90">
        <v>0</v>
      </c>
      <c r="AM179" s="90">
        <v>0</v>
      </c>
      <c r="AN179" s="90">
        <v>0</v>
      </c>
      <c r="AO179" s="90">
        <v>0</v>
      </c>
      <c r="AP179" s="90">
        <v>0</v>
      </c>
      <c r="AQ179" s="90">
        <v>0</v>
      </c>
      <c r="AR179" s="91">
        <v>0</v>
      </c>
      <c r="AS179" s="35"/>
      <c r="AT179" s="81"/>
      <c r="AU179" s="82"/>
      <c r="AV179" s="82"/>
    </row>
    <row r="180" spans="1:48" s="79" customFormat="1">
      <c r="A180" s="36" t="s">
        <v>68</v>
      </c>
      <c r="B180" s="37" t="s">
        <v>207</v>
      </c>
      <c r="C180" s="88">
        <v>3.5729999999999998E-3</v>
      </c>
      <c r="D180" s="88">
        <v>1.5560000000000001E-3</v>
      </c>
      <c r="E180" s="88">
        <v>1.495E-3</v>
      </c>
      <c r="F180" s="88">
        <v>2.6809999999999998E-3</v>
      </c>
      <c r="G180" s="88">
        <v>3.5000000000000001E-3</v>
      </c>
      <c r="H180" s="88">
        <v>1.3450000000000001E-3</v>
      </c>
      <c r="I180" s="88">
        <v>1.438E-3</v>
      </c>
      <c r="J180" s="88">
        <v>2.6099999999999999E-3</v>
      </c>
      <c r="K180" s="88">
        <v>2.7699999999999999E-3</v>
      </c>
      <c r="L180" s="88">
        <v>2.6580000000000002E-3</v>
      </c>
      <c r="M180" s="88">
        <v>3.3029999999999999E-3</v>
      </c>
      <c r="N180" s="88">
        <v>4.2430000000000002E-3</v>
      </c>
      <c r="O180" s="88">
        <v>2.016E-3</v>
      </c>
      <c r="P180" s="88">
        <v>2.506E-3</v>
      </c>
      <c r="Q180" s="88">
        <v>3.4329999999999999E-3</v>
      </c>
      <c r="R180" s="88">
        <v>5.4799999999999998E-4</v>
      </c>
      <c r="S180" s="88">
        <v>2.1949999999999999E-3</v>
      </c>
      <c r="T180" s="88">
        <v>6.4000000000000005E-4</v>
      </c>
      <c r="U180" s="88">
        <v>2.617E-3</v>
      </c>
      <c r="V180" s="88">
        <v>1.2110000000000001E-3</v>
      </c>
      <c r="W180" s="88">
        <v>1.0014099999999999</v>
      </c>
      <c r="X180" s="88">
        <v>4.1617000000000001E-2</v>
      </c>
      <c r="Y180" s="88">
        <v>3.1396E-2</v>
      </c>
      <c r="Z180" s="88">
        <v>3.8809999999999999E-3</v>
      </c>
      <c r="AA180" s="88">
        <v>4.1489999999999999E-3</v>
      </c>
      <c r="AB180" s="88">
        <v>3.1640000000000001E-3</v>
      </c>
      <c r="AC180" s="88">
        <v>1.0258E-2</v>
      </c>
      <c r="AD180" s="88">
        <v>2.9120000000000001E-3</v>
      </c>
      <c r="AE180" s="88">
        <v>8.0429999999999998E-3</v>
      </c>
      <c r="AF180" s="88">
        <v>5.3759999999999997E-3</v>
      </c>
      <c r="AG180" s="88">
        <v>1.1493E-2</v>
      </c>
      <c r="AH180" s="88">
        <v>6.2440000000000004E-3</v>
      </c>
      <c r="AI180" s="88">
        <v>3.003E-3</v>
      </c>
      <c r="AJ180" s="88">
        <v>2.5119999999999999E-3</v>
      </c>
      <c r="AK180" s="88">
        <v>1.6930000000000001E-3</v>
      </c>
      <c r="AL180" s="88">
        <v>2.176E-3</v>
      </c>
      <c r="AM180" s="88">
        <v>2.4949999999999998E-3</v>
      </c>
      <c r="AN180" s="88">
        <v>1.511E-3</v>
      </c>
      <c r="AO180" s="88">
        <v>2.3640000000000002E-3</v>
      </c>
      <c r="AP180" s="88">
        <v>3.5430000000000001E-3</v>
      </c>
      <c r="AQ180" s="88">
        <v>8.6600000000000002E-4</v>
      </c>
      <c r="AR180" s="89">
        <v>4.0080000000000003E-3</v>
      </c>
      <c r="AS180" s="35"/>
      <c r="AT180" s="81"/>
      <c r="AU180" s="82"/>
      <c r="AV180" s="82"/>
    </row>
    <row r="181" spans="1:48" s="79" customFormat="1">
      <c r="A181" s="36" t="s">
        <v>69</v>
      </c>
      <c r="B181" s="37" t="s">
        <v>138</v>
      </c>
      <c r="C181" s="88">
        <v>1.18E-4</v>
      </c>
      <c r="D181" s="88">
        <v>4.6999999999999997E-5</v>
      </c>
      <c r="E181" s="88">
        <v>5.1400000000000003E-4</v>
      </c>
      <c r="F181" s="88">
        <v>1.97E-3</v>
      </c>
      <c r="G181" s="88">
        <v>2.03E-4</v>
      </c>
      <c r="H181" s="88">
        <v>1.8200000000000001E-4</v>
      </c>
      <c r="I181" s="88">
        <v>2.33E-4</v>
      </c>
      <c r="J181" s="88">
        <v>2.0100000000000001E-4</v>
      </c>
      <c r="K181" s="88">
        <v>6.87E-4</v>
      </c>
      <c r="L181" s="88">
        <v>3.3100000000000002E-4</v>
      </c>
      <c r="M181" s="88">
        <v>5.3899999999999998E-4</v>
      </c>
      <c r="N181" s="88">
        <v>8.7799999999999998E-4</v>
      </c>
      <c r="O181" s="88">
        <v>2.34E-4</v>
      </c>
      <c r="P181" s="88">
        <v>1.2E-4</v>
      </c>
      <c r="Q181" s="88">
        <v>1.07E-4</v>
      </c>
      <c r="R181" s="88">
        <v>8.7999999999999998E-5</v>
      </c>
      <c r="S181" s="88">
        <v>1.65E-4</v>
      </c>
      <c r="T181" s="88">
        <v>4.2499999999999998E-4</v>
      </c>
      <c r="U181" s="88">
        <v>2.3699999999999999E-4</v>
      </c>
      <c r="V181" s="88">
        <v>7.6000000000000004E-5</v>
      </c>
      <c r="W181" s="88">
        <v>7.7999999999999999E-5</v>
      </c>
      <c r="X181" s="88">
        <v>1.000435</v>
      </c>
      <c r="Y181" s="88">
        <v>4.5300000000000001E-4</v>
      </c>
      <c r="Z181" s="88">
        <v>7.8100000000000001E-4</v>
      </c>
      <c r="AA181" s="88">
        <v>3.3700000000000001E-4</v>
      </c>
      <c r="AB181" s="88">
        <v>6.7999999999999999E-5</v>
      </c>
      <c r="AC181" s="88">
        <v>1.8E-5</v>
      </c>
      <c r="AD181" s="88">
        <v>8.92E-4</v>
      </c>
      <c r="AE181" s="88">
        <v>5.5999999999999999E-5</v>
      </c>
      <c r="AF181" s="88">
        <v>1.25E-4</v>
      </c>
      <c r="AG181" s="88">
        <v>1.5899999999999999E-4</v>
      </c>
      <c r="AH181" s="88">
        <v>2.1800000000000001E-4</v>
      </c>
      <c r="AI181" s="88">
        <v>1.6899999999999999E-4</v>
      </c>
      <c r="AJ181" s="88">
        <v>6.6000000000000005E-5</v>
      </c>
      <c r="AK181" s="88">
        <v>5.7000000000000003E-5</v>
      </c>
      <c r="AL181" s="88">
        <v>5.8799999999999998E-4</v>
      </c>
      <c r="AM181" s="88">
        <v>1.1100000000000001E-3</v>
      </c>
      <c r="AN181" s="88">
        <v>1.1460000000000001E-3</v>
      </c>
      <c r="AO181" s="88">
        <v>6.2699999999999995E-4</v>
      </c>
      <c r="AP181" s="88">
        <v>2.2499999999999999E-4</v>
      </c>
      <c r="AQ181" s="88">
        <v>5.3999999999999998E-5</v>
      </c>
      <c r="AR181" s="89">
        <v>1.16E-4</v>
      </c>
      <c r="AS181" s="35"/>
      <c r="AT181" s="81"/>
      <c r="AU181" s="82"/>
      <c r="AV181" s="82"/>
    </row>
    <row r="182" spans="1:48" s="79" customFormat="1">
      <c r="A182" s="36" t="s">
        <v>70</v>
      </c>
      <c r="B182" s="37" t="s">
        <v>139</v>
      </c>
      <c r="C182" s="88">
        <v>9.6299999999999999E-4</v>
      </c>
      <c r="D182" s="88">
        <v>5.0600000000000005E-4</v>
      </c>
      <c r="E182" s="88">
        <v>9.77E-4</v>
      </c>
      <c r="F182" s="88">
        <v>6.8479999999999999E-3</v>
      </c>
      <c r="G182" s="88">
        <v>8.5400000000000005E-4</v>
      </c>
      <c r="H182" s="88">
        <v>6.8999999999999997E-4</v>
      </c>
      <c r="I182" s="88">
        <v>6.1399999999999996E-4</v>
      </c>
      <c r="J182" s="88">
        <v>8.6499999999999999E-4</v>
      </c>
      <c r="K182" s="88">
        <v>8.1499999999999997E-4</v>
      </c>
      <c r="L182" s="88">
        <v>6.3720000000000001E-3</v>
      </c>
      <c r="M182" s="88">
        <v>4.08E-4</v>
      </c>
      <c r="N182" s="88">
        <v>2.3310000000000002E-3</v>
      </c>
      <c r="O182" s="88">
        <v>2.6400000000000002E-4</v>
      </c>
      <c r="P182" s="88">
        <v>5.2599999999999999E-4</v>
      </c>
      <c r="Q182" s="88">
        <v>3.9100000000000002E-4</v>
      </c>
      <c r="R182" s="88">
        <v>2.7399999999999999E-4</v>
      </c>
      <c r="S182" s="88">
        <v>3.0400000000000002E-4</v>
      </c>
      <c r="T182" s="88">
        <v>2.3549999999999999E-3</v>
      </c>
      <c r="U182" s="88">
        <v>1.8450000000000001E-3</v>
      </c>
      <c r="V182" s="88">
        <v>9.8499999999999998E-4</v>
      </c>
      <c r="W182" s="88">
        <v>1.0430000000000001E-3</v>
      </c>
      <c r="X182" s="88">
        <v>4.8337999999999999E-2</v>
      </c>
      <c r="Y182" s="88">
        <v>1.053655</v>
      </c>
      <c r="Z182" s="88">
        <v>6.2230000000000002E-3</v>
      </c>
      <c r="AA182" s="88">
        <v>2.4139999999999999E-3</v>
      </c>
      <c r="AB182" s="88">
        <v>1.124E-3</v>
      </c>
      <c r="AC182" s="88">
        <v>1.64E-4</v>
      </c>
      <c r="AD182" s="88">
        <v>1.1035E-2</v>
      </c>
      <c r="AE182" s="88">
        <v>6.182E-3</v>
      </c>
      <c r="AF182" s="88">
        <v>3.0140000000000002E-3</v>
      </c>
      <c r="AG182" s="88">
        <v>3.1150000000000001E-3</v>
      </c>
      <c r="AH182" s="88">
        <v>5.3070000000000001E-3</v>
      </c>
      <c r="AI182" s="88">
        <v>3.5969999999999999E-3</v>
      </c>
      <c r="AJ182" s="88">
        <v>1.7650000000000001E-3</v>
      </c>
      <c r="AK182" s="88">
        <v>6.8000000000000005E-4</v>
      </c>
      <c r="AL182" s="88">
        <v>1.4026E-2</v>
      </c>
      <c r="AM182" s="88">
        <v>2.1141E-2</v>
      </c>
      <c r="AN182" s="88">
        <v>2.6473E-2</v>
      </c>
      <c r="AO182" s="88">
        <v>6.1529999999999996E-3</v>
      </c>
      <c r="AP182" s="88">
        <v>2.751E-3</v>
      </c>
      <c r="AQ182" s="88">
        <v>5.6599999999999999E-4</v>
      </c>
      <c r="AR182" s="89">
        <v>2.3419999999999999E-3</v>
      </c>
      <c r="AS182" s="35"/>
      <c r="AT182" s="81"/>
      <c r="AU182" s="82"/>
      <c r="AV182" s="82"/>
    </row>
    <row r="183" spans="1:48" s="79" customFormat="1">
      <c r="A183" s="36" t="s">
        <v>71</v>
      </c>
      <c r="B183" s="37" t="s">
        <v>140</v>
      </c>
      <c r="C183" s="88">
        <v>7.5600000000000005E-4</v>
      </c>
      <c r="D183" s="88">
        <v>3.2499999999999999E-4</v>
      </c>
      <c r="E183" s="88">
        <v>1.3190000000000001E-3</v>
      </c>
      <c r="F183" s="88">
        <v>9.7099999999999997E-4</v>
      </c>
      <c r="G183" s="88">
        <v>1.6570000000000001E-3</v>
      </c>
      <c r="H183" s="88">
        <v>3.1199999999999999E-4</v>
      </c>
      <c r="I183" s="88">
        <v>2.7E-4</v>
      </c>
      <c r="J183" s="88">
        <v>2.5479999999999999E-3</v>
      </c>
      <c r="K183" s="88">
        <v>4.2499999999999998E-4</v>
      </c>
      <c r="L183" s="88">
        <v>7.0799999999999997E-4</v>
      </c>
      <c r="M183" s="88">
        <v>1.7799999999999999E-4</v>
      </c>
      <c r="N183" s="88">
        <v>5.3499999999999999E-4</v>
      </c>
      <c r="O183" s="88">
        <v>6.8900000000000005E-4</v>
      </c>
      <c r="P183" s="88">
        <v>5.31E-4</v>
      </c>
      <c r="Q183" s="88">
        <v>3.8099999999999999E-4</v>
      </c>
      <c r="R183" s="88">
        <v>9.0200000000000002E-4</v>
      </c>
      <c r="S183" s="88">
        <v>3.7300000000000001E-4</v>
      </c>
      <c r="T183" s="88">
        <v>1.0269999999999999E-3</v>
      </c>
      <c r="U183" s="88">
        <v>5.6300000000000002E-4</v>
      </c>
      <c r="V183" s="88">
        <v>4.9899999999999996E-3</v>
      </c>
      <c r="W183" s="88">
        <v>2.5110000000000002E-3</v>
      </c>
      <c r="X183" s="88">
        <v>2.0920000000000001E-3</v>
      </c>
      <c r="Y183" s="88">
        <v>2.673E-3</v>
      </c>
      <c r="Z183" s="88">
        <v>1.000705</v>
      </c>
      <c r="AA183" s="88">
        <v>1.9449999999999999E-3</v>
      </c>
      <c r="AB183" s="88">
        <v>3.663E-3</v>
      </c>
      <c r="AC183" s="88">
        <v>2.33E-4</v>
      </c>
      <c r="AD183" s="88">
        <v>3.4759999999999999E-3</v>
      </c>
      <c r="AE183" s="88">
        <v>1.073E-3</v>
      </c>
      <c r="AF183" s="88">
        <v>8.4250000000000002E-3</v>
      </c>
      <c r="AG183" s="88">
        <v>3.6901999999999997E-2</v>
      </c>
      <c r="AH183" s="88">
        <v>5.2529999999999999E-3</v>
      </c>
      <c r="AI183" s="88">
        <v>4.0679999999999996E-3</v>
      </c>
      <c r="AJ183" s="88">
        <v>6.0300000000000002E-4</v>
      </c>
      <c r="AK183" s="88">
        <v>6.0800000000000003E-4</v>
      </c>
      <c r="AL183" s="88">
        <v>1.9487000000000001E-2</v>
      </c>
      <c r="AM183" s="88">
        <v>1.3394E-2</v>
      </c>
      <c r="AN183" s="88">
        <v>9.0600000000000001E-4</v>
      </c>
      <c r="AO183" s="88">
        <v>4.2599999999999999E-3</v>
      </c>
      <c r="AP183" s="88">
        <v>1.2449999999999999E-2</v>
      </c>
      <c r="AQ183" s="88">
        <v>2.8600000000000001E-4</v>
      </c>
      <c r="AR183" s="89">
        <v>2.3838000000000002E-2</v>
      </c>
      <c r="AS183" s="35"/>
      <c r="AT183" s="81"/>
      <c r="AU183" s="82"/>
      <c r="AV183" s="82"/>
    </row>
    <row r="184" spans="1:48" s="79" customFormat="1">
      <c r="A184" s="39" t="s">
        <v>72</v>
      </c>
      <c r="B184" s="40" t="s">
        <v>141</v>
      </c>
      <c r="C184" s="90">
        <v>3.7099E-2</v>
      </c>
      <c r="D184" s="90">
        <v>9.2759999999999995E-3</v>
      </c>
      <c r="E184" s="90">
        <v>5.7263000000000001E-2</v>
      </c>
      <c r="F184" s="90">
        <v>1.6393999999999999E-2</v>
      </c>
      <c r="G184" s="90">
        <v>3.7983999999999997E-2</v>
      </c>
      <c r="H184" s="90">
        <v>5.3261999999999997E-2</v>
      </c>
      <c r="I184" s="90">
        <v>3.7067999999999997E-2</v>
      </c>
      <c r="J184" s="90">
        <v>2.5051E-2</v>
      </c>
      <c r="K184" s="90">
        <v>2.477E-2</v>
      </c>
      <c r="L184" s="90">
        <v>2.7716000000000001E-2</v>
      </c>
      <c r="M184" s="90">
        <v>2.2499999999999999E-2</v>
      </c>
      <c r="N184" s="90">
        <v>1.5923E-2</v>
      </c>
      <c r="O184" s="90">
        <v>2.4171000000000002E-2</v>
      </c>
      <c r="P184" s="90">
        <v>2.3470999999999999E-2</v>
      </c>
      <c r="Q184" s="90">
        <v>2.3067000000000001E-2</v>
      </c>
      <c r="R184" s="90">
        <v>3.3391999999999998E-2</v>
      </c>
      <c r="S184" s="90">
        <v>2.4781000000000001E-2</v>
      </c>
      <c r="T184" s="90">
        <v>2.3046000000000001E-2</v>
      </c>
      <c r="U184" s="90">
        <v>3.5875999999999998E-2</v>
      </c>
      <c r="V184" s="90">
        <v>2.3314000000000001E-2</v>
      </c>
      <c r="W184" s="90">
        <v>3.0168E-2</v>
      </c>
      <c r="X184" s="90">
        <v>6.6179999999999998E-3</v>
      </c>
      <c r="Y184" s="90">
        <v>1.1755E-2</v>
      </c>
      <c r="Z184" s="90">
        <v>1.0243E-2</v>
      </c>
      <c r="AA184" s="90">
        <v>1.00769</v>
      </c>
      <c r="AB184" s="90">
        <v>4.7559999999999998E-3</v>
      </c>
      <c r="AC184" s="90">
        <v>1.0740000000000001E-3</v>
      </c>
      <c r="AD184" s="90">
        <v>1.372E-3</v>
      </c>
      <c r="AE184" s="90">
        <v>3.1315000000000003E-2</v>
      </c>
      <c r="AF184" s="90">
        <v>4.8219999999999999E-3</v>
      </c>
      <c r="AG184" s="90">
        <v>6.894E-3</v>
      </c>
      <c r="AH184" s="90">
        <v>1.0755000000000001E-2</v>
      </c>
      <c r="AI184" s="90">
        <v>2.3493E-2</v>
      </c>
      <c r="AJ184" s="90">
        <v>2.0844000000000001E-2</v>
      </c>
      <c r="AK184" s="90">
        <v>1.2437999999999999E-2</v>
      </c>
      <c r="AL184" s="90">
        <v>3.6708999999999999E-2</v>
      </c>
      <c r="AM184" s="90">
        <v>4.6684999999999997E-2</v>
      </c>
      <c r="AN184" s="90">
        <v>6.3769999999999999E-3</v>
      </c>
      <c r="AO184" s="90">
        <v>1.374E-2</v>
      </c>
      <c r="AP184" s="90">
        <v>1.4664999999999999E-2</v>
      </c>
      <c r="AQ184" s="90">
        <v>0.111022</v>
      </c>
      <c r="AR184" s="91">
        <v>9.3919999999999993E-3</v>
      </c>
      <c r="AS184" s="35"/>
      <c r="AT184" s="81"/>
      <c r="AU184" s="82"/>
      <c r="AV184" s="82"/>
    </row>
    <row r="185" spans="1:48" s="79" customFormat="1">
      <c r="A185" s="36" t="s">
        <v>73</v>
      </c>
      <c r="B185" s="37" t="s">
        <v>142</v>
      </c>
      <c r="C185" s="88">
        <v>6.0400000000000002E-3</v>
      </c>
      <c r="D185" s="88">
        <v>8.2470000000000009E-3</v>
      </c>
      <c r="E185" s="88">
        <v>1.8405000000000001E-2</v>
      </c>
      <c r="F185" s="88">
        <v>1.0142999999999999E-2</v>
      </c>
      <c r="G185" s="88">
        <v>1.0533000000000001E-2</v>
      </c>
      <c r="H185" s="88">
        <v>6.9909999999999998E-3</v>
      </c>
      <c r="I185" s="88">
        <v>5.4990000000000004E-3</v>
      </c>
      <c r="J185" s="88">
        <v>5.7320000000000001E-3</v>
      </c>
      <c r="K185" s="88">
        <v>3.8920000000000001E-3</v>
      </c>
      <c r="L185" s="88">
        <v>4.1440000000000001E-3</v>
      </c>
      <c r="M185" s="88">
        <v>2.598E-3</v>
      </c>
      <c r="N185" s="88">
        <v>9.3159999999999996E-3</v>
      </c>
      <c r="O185" s="88">
        <v>4.2459999999999998E-3</v>
      </c>
      <c r="P185" s="88">
        <v>6.0140000000000002E-3</v>
      </c>
      <c r="Q185" s="88">
        <v>6.4219999999999998E-3</v>
      </c>
      <c r="R185" s="88">
        <v>3.359E-3</v>
      </c>
      <c r="S185" s="88">
        <v>4.4669999999999996E-3</v>
      </c>
      <c r="T185" s="88">
        <v>2.0560000000000001E-3</v>
      </c>
      <c r="U185" s="88">
        <v>1.9833E-2</v>
      </c>
      <c r="V185" s="88">
        <v>1.3996E-2</v>
      </c>
      <c r="W185" s="88">
        <v>1.025E-2</v>
      </c>
      <c r="X185" s="88">
        <v>1.8391000000000001E-2</v>
      </c>
      <c r="Y185" s="88">
        <v>1.8883E-2</v>
      </c>
      <c r="Z185" s="88">
        <v>2.64E-3</v>
      </c>
      <c r="AA185" s="88">
        <v>1.3455E-2</v>
      </c>
      <c r="AB185" s="88">
        <v>1.0336179999999999</v>
      </c>
      <c r="AC185" s="88">
        <v>4.9750000000000003E-2</v>
      </c>
      <c r="AD185" s="88">
        <v>4.9430000000000003E-3</v>
      </c>
      <c r="AE185" s="88">
        <v>1.9077E-2</v>
      </c>
      <c r="AF185" s="88">
        <v>7.6629999999999997E-3</v>
      </c>
      <c r="AG185" s="88">
        <v>1.388E-2</v>
      </c>
      <c r="AH185" s="88">
        <v>7.6140000000000001E-3</v>
      </c>
      <c r="AI185" s="88">
        <v>8.4180000000000001E-3</v>
      </c>
      <c r="AJ185" s="88">
        <v>2.0198000000000001E-2</v>
      </c>
      <c r="AK185" s="88">
        <v>5.666E-3</v>
      </c>
      <c r="AL185" s="88">
        <v>1.3936E-2</v>
      </c>
      <c r="AM185" s="88">
        <v>1.1589E-2</v>
      </c>
      <c r="AN185" s="88">
        <v>1.2581E-2</v>
      </c>
      <c r="AO185" s="88">
        <v>1.0678999999999999E-2</v>
      </c>
      <c r="AP185" s="88">
        <v>6.6530000000000001E-3</v>
      </c>
      <c r="AQ185" s="88">
        <v>2.7789999999999998E-3</v>
      </c>
      <c r="AR185" s="89">
        <v>8.6680000000000004E-3</v>
      </c>
      <c r="AS185" s="35"/>
      <c r="AT185" s="81"/>
      <c r="AU185" s="82"/>
      <c r="AV185" s="82"/>
    </row>
    <row r="186" spans="1:48" s="79" customFormat="1">
      <c r="A186" s="36" t="s">
        <v>74</v>
      </c>
      <c r="B186" s="37" t="s">
        <v>143</v>
      </c>
      <c r="C186" s="88">
        <v>3.4880000000000002E-3</v>
      </c>
      <c r="D186" s="88">
        <v>2.1540000000000001E-3</v>
      </c>
      <c r="E186" s="88">
        <v>4.1000000000000003E-3</v>
      </c>
      <c r="F186" s="88">
        <v>1.4373E-2</v>
      </c>
      <c r="G186" s="88">
        <v>1.3821999999999999E-2</v>
      </c>
      <c r="H186" s="88">
        <v>8.4469999999999996E-3</v>
      </c>
      <c r="I186" s="88">
        <v>1.4073E-2</v>
      </c>
      <c r="J186" s="88">
        <v>4.2370000000000003E-3</v>
      </c>
      <c r="K186" s="88">
        <v>4.1640000000000002E-3</v>
      </c>
      <c r="L186" s="88">
        <v>2.9740000000000001E-3</v>
      </c>
      <c r="M186" s="88">
        <v>2.3249999999999998E-3</v>
      </c>
      <c r="N186" s="88">
        <v>5.0350000000000004E-3</v>
      </c>
      <c r="O186" s="88">
        <v>2.66E-3</v>
      </c>
      <c r="P186" s="88">
        <v>4.3249999999999999E-3</v>
      </c>
      <c r="Q186" s="88">
        <v>5.0800000000000003E-3</v>
      </c>
      <c r="R186" s="88">
        <v>1.735E-3</v>
      </c>
      <c r="S186" s="88">
        <v>3.225E-3</v>
      </c>
      <c r="T186" s="88">
        <v>1.106E-3</v>
      </c>
      <c r="U186" s="88">
        <v>5.1089999999999998E-3</v>
      </c>
      <c r="V186" s="88">
        <v>4.3420000000000004E-3</v>
      </c>
      <c r="W186" s="88">
        <v>7.0530000000000002E-3</v>
      </c>
      <c r="X186" s="88">
        <v>3.679E-3</v>
      </c>
      <c r="Y186" s="88">
        <v>3.9230000000000003E-3</v>
      </c>
      <c r="Z186" s="88">
        <v>5.7600000000000004E-3</v>
      </c>
      <c r="AA186" s="88">
        <v>2.3328000000000002E-2</v>
      </c>
      <c r="AB186" s="88">
        <v>1.5886000000000001E-2</v>
      </c>
      <c r="AC186" s="88">
        <v>1.0120769999999999</v>
      </c>
      <c r="AD186" s="88">
        <v>2.1316999999999999E-2</v>
      </c>
      <c r="AE186" s="88">
        <v>1.6603E-2</v>
      </c>
      <c r="AF186" s="88">
        <v>1.5247999999999999E-2</v>
      </c>
      <c r="AG186" s="88">
        <v>2.5959999999999998E-3</v>
      </c>
      <c r="AH186" s="88">
        <v>9.2280000000000001E-3</v>
      </c>
      <c r="AI186" s="88">
        <v>1.4984000000000001E-2</v>
      </c>
      <c r="AJ186" s="88">
        <v>1.8815999999999999E-2</v>
      </c>
      <c r="AK186" s="88">
        <v>1.6875000000000001E-2</v>
      </c>
      <c r="AL186" s="88">
        <v>3.0394000000000001E-2</v>
      </c>
      <c r="AM186" s="88">
        <v>2.5474E-2</v>
      </c>
      <c r="AN186" s="88">
        <v>4.2168999999999998E-2</v>
      </c>
      <c r="AO186" s="88">
        <v>3.5840999999999998E-2</v>
      </c>
      <c r="AP186" s="88">
        <v>4.9787999999999999E-2</v>
      </c>
      <c r="AQ186" s="88">
        <v>3.7959999999999999E-3</v>
      </c>
      <c r="AR186" s="89">
        <v>3.0995999999999999E-2</v>
      </c>
      <c r="AS186" s="35"/>
      <c r="AT186" s="81"/>
      <c r="AU186" s="82"/>
      <c r="AV186" s="82"/>
    </row>
    <row r="187" spans="1:48" s="79" customFormat="1">
      <c r="A187" s="36" t="s">
        <v>75</v>
      </c>
      <c r="B187" s="37" t="s">
        <v>208</v>
      </c>
      <c r="C187" s="88">
        <v>1.7899999999999999E-4</v>
      </c>
      <c r="D187" s="88">
        <v>3.57E-4</v>
      </c>
      <c r="E187" s="88">
        <v>6.4400000000000004E-4</v>
      </c>
      <c r="F187" s="88">
        <v>5.5099999999999995E-4</v>
      </c>
      <c r="G187" s="88">
        <v>5.4500000000000002E-4</v>
      </c>
      <c r="H187" s="88">
        <v>1.469E-3</v>
      </c>
      <c r="I187" s="88">
        <v>3.8999999999999999E-4</v>
      </c>
      <c r="J187" s="88">
        <v>1.5629999999999999E-3</v>
      </c>
      <c r="K187" s="88">
        <v>6.7130000000000002E-3</v>
      </c>
      <c r="L187" s="88">
        <v>4.6299999999999998E-4</v>
      </c>
      <c r="M187" s="88">
        <v>1.94E-4</v>
      </c>
      <c r="N187" s="88">
        <v>4.44E-4</v>
      </c>
      <c r="O187" s="88">
        <v>5.0699999999999996E-4</v>
      </c>
      <c r="P187" s="88">
        <v>2.578E-3</v>
      </c>
      <c r="Q187" s="88">
        <v>1.1429999999999999E-3</v>
      </c>
      <c r="R187" s="88">
        <v>1.126E-3</v>
      </c>
      <c r="S187" s="88">
        <v>7.7200000000000001E-4</v>
      </c>
      <c r="T187" s="88">
        <v>1.8100000000000001E-4</v>
      </c>
      <c r="U187" s="88">
        <v>1.041E-3</v>
      </c>
      <c r="V187" s="88">
        <v>8.1599999999999999E-4</v>
      </c>
      <c r="W187" s="88">
        <v>8.0599999999999997E-4</v>
      </c>
      <c r="X187" s="88">
        <v>1.4989999999999999E-3</v>
      </c>
      <c r="Y187" s="88">
        <v>1.147E-3</v>
      </c>
      <c r="Z187" s="88">
        <v>6.2719999999999998E-3</v>
      </c>
      <c r="AA187" s="88">
        <v>1.8309999999999999E-3</v>
      </c>
      <c r="AB187" s="88">
        <v>5.241E-3</v>
      </c>
      <c r="AC187" s="88">
        <v>2.92E-4</v>
      </c>
      <c r="AD187" s="88">
        <v>1.0001089999999999</v>
      </c>
      <c r="AE187" s="88">
        <v>4.8299999999999998E-4</v>
      </c>
      <c r="AF187" s="88">
        <v>1.2800000000000001E-3</v>
      </c>
      <c r="AG187" s="88">
        <v>3.032E-3</v>
      </c>
      <c r="AH187" s="88">
        <v>2.1779999999999998E-3</v>
      </c>
      <c r="AI187" s="88">
        <v>7.2900000000000005E-4</v>
      </c>
      <c r="AJ187" s="88">
        <v>2.2750000000000001E-3</v>
      </c>
      <c r="AK187" s="88">
        <v>5.9500000000000004E-4</v>
      </c>
      <c r="AL187" s="88">
        <v>5.53E-4</v>
      </c>
      <c r="AM187" s="88">
        <v>1.041E-3</v>
      </c>
      <c r="AN187" s="88">
        <v>1.84E-4</v>
      </c>
      <c r="AO187" s="88">
        <v>4.84E-4</v>
      </c>
      <c r="AP187" s="88">
        <v>1.255E-3</v>
      </c>
      <c r="AQ187" s="88">
        <v>2.7E-4</v>
      </c>
      <c r="AR187" s="89">
        <v>7.5430000000000002E-3</v>
      </c>
      <c r="AS187" s="35"/>
      <c r="AT187" s="81"/>
      <c r="AU187" s="82"/>
      <c r="AV187" s="82"/>
    </row>
    <row r="188" spans="1:48" s="79" customFormat="1">
      <c r="A188" s="36" t="s">
        <v>76</v>
      </c>
      <c r="B188" s="37" t="s">
        <v>209</v>
      </c>
      <c r="C188" s="88">
        <v>7.2021000000000002E-2</v>
      </c>
      <c r="D188" s="88">
        <v>6.5181000000000003E-2</v>
      </c>
      <c r="E188" s="88">
        <v>5.9609000000000002E-2</v>
      </c>
      <c r="F188" s="88">
        <v>0.13115299999999999</v>
      </c>
      <c r="G188" s="88">
        <v>3.9394999999999999E-2</v>
      </c>
      <c r="H188" s="88">
        <v>4.1475999999999999E-2</v>
      </c>
      <c r="I188" s="88">
        <v>4.1397999999999997E-2</v>
      </c>
      <c r="J188" s="88">
        <v>2.2801999999999999E-2</v>
      </c>
      <c r="K188" s="88">
        <v>4.2153999999999997E-2</v>
      </c>
      <c r="L188" s="88">
        <v>4.7793000000000002E-2</v>
      </c>
      <c r="M188" s="88">
        <v>4.3021999999999998E-2</v>
      </c>
      <c r="N188" s="88">
        <v>6.0879000000000003E-2</v>
      </c>
      <c r="O188" s="88">
        <v>2.2915999999999999E-2</v>
      </c>
      <c r="P188" s="88">
        <v>6.0169E-2</v>
      </c>
      <c r="Q188" s="88">
        <v>2.3789000000000001E-2</v>
      </c>
      <c r="R188" s="88">
        <v>1.5807000000000002E-2</v>
      </c>
      <c r="S188" s="88">
        <v>1.9518000000000001E-2</v>
      </c>
      <c r="T188" s="88">
        <v>1.5799000000000001E-2</v>
      </c>
      <c r="U188" s="88">
        <v>7.0790000000000006E-2</v>
      </c>
      <c r="V188" s="88">
        <v>5.5461999999999997E-2</v>
      </c>
      <c r="W188" s="88">
        <v>4.9300999999999998E-2</v>
      </c>
      <c r="X188" s="88">
        <v>2.3677E-2</v>
      </c>
      <c r="Y188" s="88">
        <v>2.4499E-2</v>
      </c>
      <c r="Z188" s="88">
        <v>5.8195999999999998E-2</v>
      </c>
      <c r="AA188" s="88">
        <v>5.5752000000000003E-2</v>
      </c>
      <c r="AB188" s="88">
        <v>2.6860999999999999E-2</v>
      </c>
      <c r="AC188" s="88">
        <v>3.6080000000000001E-3</v>
      </c>
      <c r="AD188" s="88">
        <v>7.9430000000000004E-3</v>
      </c>
      <c r="AE188" s="88">
        <v>1.080436</v>
      </c>
      <c r="AF188" s="88">
        <v>2.495E-2</v>
      </c>
      <c r="AG188" s="88">
        <v>3.0911999999999999E-2</v>
      </c>
      <c r="AH188" s="88">
        <v>2.3408000000000002E-2</v>
      </c>
      <c r="AI188" s="88">
        <v>1.7357999999999998E-2</v>
      </c>
      <c r="AJ188" s="88">
        <v>3.7373000000000003E-2</v>
      </c>
      <c r="AK188" s="88">
        <v>1.6454E-2</v>
      </c>
      <c r="AL188" s="88">
        <v>5.2201999999999998E-2</v>
      </c>
      <c r="AM188" s="88">
        <v>2.1430999999999999E-2</v>
      </c>
      <c r="AN188" s="88">
        <v>4.0249999999999999E-3</v>
      </c>
      <c r="AO188" s="88">
        <v>1.8818999999999999E-2</v>
      </c>
      <c r="AP188" s="88">
        <v>4.4941000000000002E-2</v>
      </c>
      <c r="AQ188" s="88">
        <v>4.9784000000000002E-2</v>
      </c>
      <c r="AR188" s="89">
        <v>8.0744999999999997E-2</v>
      </c>
      <c r="AS188" s="35"/>
      <c r="AT188" s="81"/>
      <c r="AU188" s="82"/>
      <c r="AV188" s="82"/>
    </row>
    <row r="189" spans="1:48" s="79" customFormat="1">
      <c r="A189" s="39" t="s">
        <v>77</v>
      </c>
      <c r="B189" s="40" t="s">
        <v>146</v>
      </c>
      <c r="C189" s="90">
        <v>3.3050000000000002E-3</v>
      </c>
      <c r="D189" s="90">
        <v>1.8240000000000001E-3</v>
      </c>
      <c r="E189" s="90">
        <v>4.398E-3</v>
      </c>
      <c r="F189" s="90">
        <v>2.1619999999999999E-3</v>
      </c>
      <c r="G189" s="90">
        <v>8.9859999999999992E-3</v>
      </c>
      <c r="H189" s="90">
        <v>3.14E-3</v>
      </c>
      <c r="I189" s="90">
        <v>2.5730000000000002E-3</v>
      </c>
      <c r="J189" s="90">
        <v>1.2338E-2</v>
      </c>
      <c r="K189" s="90">
        <v>4.7330000000000002E-3</v>
      </c>
      <c r="L189" s="90">
        <v>2.2000000000000001E-3</v>
      </c>
      <c r="M189" s="90">
        <v>1.8519999999999999E-3</v>
      </c>
      <c r="N189" s="90">
        <v>2.758E-3</v>
      </c>
      <c r="O189" s="90">
        <v>2.6510000000000001E-3</v>
      </c>
      <c r="P189" s="90">
        <v>3.4719999999999998E-3</v>
      </c>
      <c r="Q189" s="90">
        <v>5.2040000000000003E-3</v>
      </c>
      <c r="R189" s="90">
        <v>1.8090000000000001E-3</v>
      </c>
      <c r="S189" s="90">
        <v>8.4720000000000004E-3</v>
      </c>
      <c r="T189" s="90">
        <v>1.469E-3</v>
      </c>
      <c r="U189" s="90">
        <v>6.3029999999999996E-3</v>
      </c>
      <c r="V189" s="90">
        <v>6.7359999999999998E-3</v>
      </c>
      <c r="W189" s="90">
        <v>6.6540000000000002E-3</v>
      </c>
      <c r="X189" s="90">
        <v>2.4122000000000001E-2</v>
      </c>
      <c r="Y189" s="90">
        <v>2.2896E-2</v>
      </c>
      <c r="Z189" s="90">
        <v>7.0229999999999997E-3</v>
      </c>
      <c r="AA189" s="90">
        <v>2.1557E-2</v>
      </c>
      <c r="AB189" s="90">
        <v>3.0539E-2</v>
      </c>
      <c r="AC189" s="90">
        <v>2.1380000000000001E-3</v>
      </c>
      <c r="AD189" s="90">
        <v>1.7440000000000001E-3</v>
      </c>
      <c r="AE189" s="90">
        <v>4.4429999999999999E-3</v>
      </c>
      <c r="AF189" s="90">
        <v>1.113489</v>
      </c>
      <c r="AG189" s="90">
        <v>1.5370999999999999E-2</v>
      </c>
      <c r="AH189" s="90">
        <v>1.5772999999999999E-2</v>
      </c>
      <c r="AI189" s="90">
        <v>7.9920000000000008E-3</v>
      </c>
      <c r="AJ189" s="90">
        <v>3.6131000000000003E-2</v>
      </c>
      <c r="AK189" s="90">
        <v>1.3525000000000001E-2</v>
      </c>
      <c r="AL189" s="90">
        <v>7.3680000000000004E-3</v>
      </c>
      <c r="AM189" s="90">
        <v>9.1009999999999997E-3</v>
      </c>
      <c r="AN189" s="90">
        <v>2.039E-3</v>
      </c>
      <c r="AO189" s="90">
        <v>6.8609999999999999E-3</v>
      </c>
      <c r="AP189" s="90">
        <v>7.5339999999999999E-3</v>
      </c>
      <c r="AQ189" s="90">
        <v>2.7320000000000001E-3</v>
      </c>
      <c r="AR189" s="91">
        <v>4.2096000000000001E-2</v>
      </c>
      <c r="AS189" s="35"/>
      <c r="AT189" s="81"/>
      <c r="AU189" s="82"/>
      <c r="AV189" s="82"/>
    </row>
    <row r="190" spans="1:48" s="79" customFormat="1">
      <c r="A190" s="36" t="s">
        <v>78</v>
      </c>
      <c r="B190" s="37" t="s">
        <v>147</v>
      </c>
      <c r="C190" s="88">
        <v>1.075E-3</v>
      </c>
      <c r="D190" s="88">
        <v>1.0449999999999999E-3</v>
      </c>
      <c r="E190" s="88">
        <v>4.7270000000000003E-3</v>
      </c>
      <c r="F190" s="88">
        <v>1.196E-3</v>
      </c>
      <c r="G190" s="88">
        <v>5.8929999999999998E-3</v>
      </c>
      <c r="H190" s="88">
        <v>4.4900000000000002E-4</v>
      </c>
      <c r="I190" s="88">
        <v>4.3600000000000003E-4</v>
      </c>
      <c r="J190" s="88">
        <v>5.5099999999999995E-4</v>
      </c>
      <c r="K190" s="88">
        <v>2.2100000000000002E-3</v>
      </c>
      <c r="L190" s="88">
        <v>8.7500000000000002E-4</v>
      </c>
      <c r="M190" s="88">
        <v>7.45E-4</v>
      </c>
      <c r="N190" s="88">
        <v>1.5770000000000001E-3</v>
      </c>
      <c r="O190" s="88">
        <v>6.1200000000000002E-4</v>
      </c>
      <c r="P190" s="88">
        <v>1.529E-3</v>
      </c>
      <c r="Q190" s="88">
        <v>2.0630000000000002E-3</v>
      </c>
      <c r="R190" s="88">
        <v>4.1899999999999999E-4</v>
      </c>
      <c r="S190" s="88">
        <v>6.7100000000000005E-4</v>
      </c>
      <c r="T190" s="88">
        <v>1.76E-4</v>
      </c>
      <c r="U190" s="88">
        <v>7.27E-4</v>
      </c>
      <c r="V190" s="88">
        <v>1.4580000000000001E-3</v>
      </c>
      <c r="W190" s="88">
        <v>3.8639999999999998E-3</v>
      </c>
      <c r="X190" s="88">
        <v>2.9550000000000002E-3</v>
      </c>
      <c r="Y190" s="88">
        <v>2.5829999999999998E-3</v>
      </c>
      <c r="Z190" s="88">
        <v>5.6010000000000001E-3</v>
      </c>
      <c r="AA190" s="88">
        <v>1.9550000000000001E-3</v>
      </c>
      <c r="AB190" s="88">
        <v>1.2999999999999999E-3</v>
      </c>
      <c r="AC190" s="88">
        <v>2.6899999999999998E-4</v>
      </c>
      <c r="AD190" s="88">
        <v>3.6000000000000002E-4</v>
      </c>
      <c r="AE190" s="88">
        <v>7.4200000000000004E-4</v>
      </c>
      <c r="AF190" s="88">
        <v>1.021E-3</v>
      </c>
      <c r="AG190" s="88">
        <v>1.0005299999999999</v>
      </c>
      <c r="AH190" s="88">
        <v>2.738E-3</v>
      </c>
      <c r="AI190" s="88">
        <v>1.279E-3</v>
      </c>
      <c r="AJ190" s="88">
        <v>1.2979999999999999E-3</v>
      </c>
      <c r="AK190" s="88">
        <v>6.4300000000000002E-4</v>
      </c>
      <c r="AL190" s="88">
        <v>5.6800000000000004E-4</v>
      </c>
      <c r="AM190" s="88">
        <v>7.27E-4</v>
      </c>
      <c r="AN190" s="88">
        <v>2.4499999999999999E-4</v>
      </c>
      <c r="AO190" s="88">
        <v>2.5000000000000001E-4</v>
      </c>
      <c r="AP190" s="88">
        <v>1.591E-3</v>
      </c>
      <c r="AQ190" s="88">
        <v>4.0400000000000001E-4</v>
      </c>
      <c r="AR190" s="89">
        <v>0.246945</v>
      </c>
      <c r="AS190" s="35"/>
      <c r="AT190" s="81"/>
      <c r="AU190" s="82"/>
      <c r="AV190" s="82"/>
    </row>
    <row r="191" spans="1:48" s="79" customFormat="1">
      <c r="A191" s="36" t="s">
        <v>79</v>
      </c>
      <c r="B191" s="37" t="s">
        <v>148</v>
      </c>
      <c r="C191" s="88">
        <v>7.2000000000000002E-5</v>
      </c>
      <c r="D191" s="88">
        <v>1.9100000000000001E-4</v>
      </c>
      <c r="E191" s="88">
        <v>8.2999999999999998E-5</v>
      </c>
      <c r="F191" s="88">
        <v>5.7000000000000003E-5</v>
      </c>
      <c r="G191" s="88">
        <v>5.3700000000000004E-4</v>
      </c>
      <c r="H191" s="88">
        <v>5.3999999999999998E-5</v>
      </c>
      <c r="I191" s="88">
        <v>1.05E-4</v>
      </c>
      <c r="J191" s="88">
        <v>3.8299999999999999E-4</v>
      </c>
      <c r="K191" s="88">
        <v>1.22E-4</v>
      </c>
      <c r="L191" s="88">
        <v>1.15E-4</v>
      </c>
      <c r="M191" s="88">
        <v>2.4800000000000001E-4</v>
      </c>
      <c r="N191" s="88">
        <v>4.1E-5</v>
      </c>
      <c r="O191" s="88">
        <v>1.6200000000000001E-4</v>
      </c>
      <c r="P191" s="88">
        <v>6.3699999999999998E-4</v>
      </c>
      <c r="Q191" s="88">
        <v>6.7500000000000004E-4</v>
      </c>
      <c r="R191" s="88">
        <v>1.21E-4</v>
      </c>
      <c r="S191" s="88">
        <v>9.2500000000000004E-4</v>
      </c>
      <c r="T191" s="88">
        <v>1.0399999999999999E-4</v>
      </c>
      <c r="U191" s="88">
        <v>1.55E-4</v>
      </c>
      <c r="V191" s="88">
        <v>1.9900000000000001E-4</v>
      </c>
      <c r="W191" s="88">
        <v>2.23E-4</v>
      </c>
      <c r="X191" s="88">
        <v>2.8299999999999999E-4</v>
      </c>
      <c r="Y191" s="88">
        <v>2.4600000000000002E-4</v>
      </c>
      <c r="Z191" s="88">
        <v>2.1100000000000001E-4</v>
      </c>
      <c r="AA191" s="88">
        <v>3.5199999999999999E-4</v>
      </c>
      <c r="AB191" s="88">
        <v>3.8699999999999997E-4</v>
      </c>
      <c r="AC191" s="88">
        <v>2.6999999999999999E-5</v>
      </c>
      <c r="AD191" s="88">
        <v>1.008E-3</v>
      </c>
      <c r="AE191" s="88">
        <v>3.19E-4</v>
      </c>
      <c r="AF191" s="88">
        <v>5.3740000000000003E-3</v>
      </c>
      <c r="AG191" s="88">
        <v>1.4300000000000001E-4</v>
      </c>
      <c r="AH191" s="88">
        <v>1.000103</v>
      </c>
      <c r="AI191" s="88">
        <v>1.3999999999999999E-4</v>
      </c>
      <c r="AJ191" s="88">
        <v>2.0799999999999999E-4</v>
      </c>
      <c r="AK191" s="88">
        <v>4.3399999999999998E-4</v>
      </c>
      <c r="AL191" s="88">
        <v>1.66E-4</v>
      </c>
      <c r="AM191" s="88">
        <v>4.0200000000000001E-4</v>
      </c>
      <c r="AN191" s="88">
        <v>8.2000000000000001E-5</v>
      </c>
      <c r="AO191" s="88">
        <v>1.2799999999999999E-4</v>
      </c>
      <c r="AP191" s="88">
        <v>4.2999999999999999E-4</v>
      </c>
      <c r="AQ191" s="88">
        <v>5.8E-5</v>
      </c>
      <c r="AR191" s="89">
        <v>4.0299999999999998E-4</v>
      </c>
      <c r="AS191" s="35"/>
      <c r="AT191" s="81"/>
      <c r="AU191" s="82"/>
      <c r="AV191" s="82"/>
    </row>
    <row r="192" spans="1:48" s="79" customFormat="1">
      <c r="A192" s="36" t="s">
        <v>80</v>
      </c>
      <c r="B192" s="37" t="s">
        <v>149</v>
      </c>
      <c r="C192" s="88">
        <v>2.22E-4</v>
      </c>
      <c r="D192" s="88">
        <v>2.3E-5</v>
      </c>
      <c r="E192" s="88">
        <v>6.6000000000000005E-5</v>
      </c>
      <c r="F192" s="88">
        <v>3.6000000000000001E-5</v>
      </c>
      <c r="G192" s="88">
        <v>9.8999999999999994E-5</v>
      </c>
      <c r="H192" s="88">
        <v>1.7E-5</v>
      </c>
      <c r="I192" s="88">
        <v>1.5E-5</v>
      </c>
      <c r="J192" s="88">
        <v>6.3E-5</v>
      </c>
      <c r="K192" s="88">
        <v>3.6000000000000001E-5</v>
      </c>
      <c r="L192" s="88">
        <v>2.0999999999999999E-5</v>
      </c>
      <c r="M192" s="88">
        <v>1.7E-5</v>
      </c>
      <c r="N192" s="88">
        <v>3.0000000000000001E-5</v>
      </c>
      <c r="O192" s="88">
        <v>1.4E-5</v>
      </c>
      <c r="P192" s="88">
        <v>3.0000000000000001E-5</v>
      </c>
      <c r="Q192" s="88">
        <v>3.1999999999999999E-5</v>
      </c>
      <c r="R192" s="88">
        <v>1.0000000000000001E-5</v>
      </c>
      <c r="S192" s="88">
        <v>2.1999999999999999E-5</v>
      </c>
      <c r="T192" s="88">
        <v>7.9999999999999996E-6</v>
      </c>
      <c r="U192" s="88">
        <v>3.4999999999999997E-5</v>
      </c>
      <c r="V192" s="88">
        <v>3.8000000000000002E-5</v>
      </c>
      <c r="W192" s="88">
        <v>5.8E-5</v>
      </c>
      <c r="X192" s="88">
        <v>2.1599999999999999E-4</v>
      </c>
      <c r="Y192" s="88">
        <v>3.6900000000000002E-4</v>
      </c>
      <c r="Z192" s="88">
        <v>7.6000000000000004E-5</v>
      </c>
      <c r="AA192" s="88">
        <v>8.7000000000000001E-5</v>
      </c>
      <c r="AB192" s="88">
        <v>2.2499999999999999E-4</v>
      </c>
      <c r="AC192" s="88">
        <v>1.5999999999999999E-5</v>
      </c>
      <c r="AD192" s="88">
        <v>2.9E-5</v>
      </c>
      <c r="AE192" s="88">
        <v>1.5799999999999999E-4</v>
      </c>
      <c r="AF192" s="88">
        <v>1.387E-3</v>
      </c>
      <c r="AG192" s="88">
        <v>5.3000000000000001E-5</v>
      </c>
      <c r="AH192" s="88">
        <v>9.1000000000000003E-5</v>
      </c>
      <c r="AI192" s="88">
        <v>1.0134369999999999</v>
      </c>
      <c r="AJ192" s="88">
        <v>7.8999999999999996E-5</v>
      </c>
      <c r="AK192" s="88">
        <v>6.3999999999999997E-5</v>
      </c>
      <c r="AL192" s="88">
        <v>3.3000000000000003E-5</v>
      </c>
      <c r="AM192" s="88">
        <v>1.17E-4</v>
      </c>
      <c r="AN192" s="88">
        <v>1.7E-5</v>
      </c>
      <c r="AO192" s="88">
        <v>5.5000000000000002E-5</v>
      </c>
      <c r="AP192" s="88">
        <v>1.05E-4</v>
      </c>
      <c r="AQ192" s="88">
        <v>1.8E-5</v>
      </c>
      <c r="AR192" s="89">
        <v>2.5230000000000001E-3</v>
      </c>
      <c r="AS192" s="35"/>
      <c r="AT192" s="81"/>
      <c r="AU192" s="82"/>
      <c r="AV192" s="82"/>
    </row>
    <row r="193" spans="1:48" s="79" customFormat="1">
      <c r="A193" s="36" t="s">
        <v>81</v>
      </c>
      <c r="B193" s="37" t="s">
        <v>150</v>
      </c>
      <c r="C193" s="88">
        <v>2.4699999999999999E-4</v>
      </c>
      <c r="D193" s="88">
        <v>1.8699999999999999E-4</v>
      </c>
      <c r="E193" s="88">
        <v>2.3909999999999999E-3</v>
      </c>
      <c r="F193" s="88">
        <v>9.6900000000000003E-4</v>
      </c>
      <c r="G193" s="88">
        <v>2.9299999999999999E-3</v>
      </c>
      <c r="H193" s="88">
        <v>3.6000000000000002E-4</v>
      </c>
      <c r="I193" s="88">
        <v>6.2799999999999998E-4</v>
      </c>
      <c r="J193" s="88">
        <v>2.1549999999999998E-3</v>
      </c>
      <c r="K193" s="88">
        <v>4.4299999999999998E-4</v>
      </c>
      <c r="L193" s="88">
        <v>5.4799999999999998E-4</v>
      </c>
      <c r="M193" s="88">
        <v>3.9100000000000002E-4</v>
      </c>
      <c r="N193" s="88">
        <v>6.8000000000000005E-4</v>
      </c>
      <c r="O193" s="88">
        <v>5.2599999999999999E-4</v>
      </c>
      <c r="P193" s="88">
        <v>2.1320000000000002E-3</v>
      </c>
      <c r="Q193" s="88">
        <v>4.6969999999999998E-3</v>
      </c>
      <c r="R193" s="88">
        <v>5.4699999999999996E-4</v>
      </c>
      <c r="S193" s="88">
        <v>7.4299999999999995E-4</v>
      </c>
      <c r="T193" s="88">
        <v>1.3100000000000001E-4</v>
      </c>
      <c r="U193" s="88">
        <v>1.0989999999999999E-3</v>
      </c>
      <c r="V193" s="88">
        <v>1.2669999999999999E-3</v>
      </c>
      <c r="W193" s="88">
        <v>1.3259999999999999E-3</v>
      </c>
      <c r="X193" s="88">
        <v>1.1439E-2</v>
      </c>
      <c r="Y193" s="88">
        <v>9.5259999999999997E-3</v>
      </c>
      <c r="Z193" s="88">
        <v>2.2420000000000001E-3</v>
      </c>
      <c r="AA193" s="88">
        <v>9.0600000000000001E-4</v>
      </c>
      <c r="AB193" s="88">
        <v>3.114E-3</v>
      </c>
      <c r="AC193" s="88">
        <v>2.6800000000000001E-4</v>
      </c>
      <c r="AD193" s="88">
        <v>3.97E-4</v>
      </c>
      <c r="AE193" s="88">
        <v>7.0699999999999995E-4</v>
      </c>
      <c r="AF193" s="88">
        <v>1.3780000000000001E-3</v>
      </c>
      <c r="AG193" s="88">
        <v>2.63E-4</v>
      </c>
      <c r="AH193" s="88">
        <v>1.9940000000000001E-3</v>
      </c>
      <c r="AI193" s="88">
        <v>9.9099999999999991E-4</v>
      </c>
      <c r="AJ193" s="88">
        <v>1.0002420000000001</v>
      </c>
      <c r="AK193" s="88">
        <v>1.851E-3</v>
      </c>
      <c r="AL193" s="88">
        <v>9.5399999999999999E-4</v>
      </c>
      <c r="AM193" s="88">
        <v>1.629E-3</v>
      </c>
      <c r="AN193" s="88">
        <v>4.2700000000000002E-4</v>
      </c>
      <c r="AO193" s="88">
        <v>2.8270000000000001E-3</v>
      </c>
      <c r="AP193" s="88">
        <v>2.317E-3</v>
      </c>
      <c r="AQ193" s="88">
        <v>1.75E-4</v>
      </c>
      <c r="AR193" s="89">
        <v>4.8799999999999998E-3</v>
      </c>
      <c r="AS193" s="35"/>
      <c r="AT193" s="81"/>
      <c r="AU193" s="82"/>
      <c r="AV193" s="82"/>
    </row>
    <row r="194" spans="1:48" s="79" customFormat="1">
      <c r="A194" s="39" t="s">
        <v>82</v>
      </c>
      <c r="B194" s="40" t="s">
        <v>151</v>
      </c>
      <c r="C194" s="90">
        <v>1.5162999999999999E-2</v>
      </c>
      <c r="D194" s="90">
        <v>1.4120000000000001E-2</v>
      </c>
      <c r="E194" s="90">
        <v>9.306E-3</v>
      </c>
      <c r="F194" s="90">
        <v>1.9314999999999999E-2</v>
      </c>
      <c r="G194" s="90">
        <v>2.06E-2</v>
      </c>
      <c r="H194" s="90">
        <v>1.8880999999999998E-2</v>
      </c>
      <c r="I194" s="90">
        <v>1.2655E-2</v>
      </c>
      <c r="J194" s="90">
        <v>2.3972E-2</v>
      </c>
      <c r="K194" s="90">
        <v>1.9175999999999999E-2</v>
      </c>
      <c r="L194" s="90">
        <v>1.2674E-2</v>
      </c>
      <c r="M194" s="90">
        <v>1.2654E-2</v>
      </c>
      <c r="N194" s="90">
        <v>1.1579000000000001E-2</v>
      </c>
      <c r="O194" s="90">
        <v>8.5780000000000006E-3</v>
      </c>
      <c r="P194" s="90">
        <v>2.2165000000000001E-2</v>
      </c>
      <c r="Q194" s="90">
        <v>1.0075000000000001E-2</v>
      </c>
      <c r="R194" s="90">
        <v>4.5209999999999998E-3</v>
      </c>
      <c r="S194" s="90">
        <v>2.8376999999999999E-2</v>
      </c>
      <c r="T194" s="90">
        <v>5.6379999999999998E-3</v>
      </c>
      <c r="U194" s="90">
        <v>1.7243999999999999E-2</v>
      </c>
      <c r="V194" s="90">
        <v>6.3630000000000006E-2</v>
      </c>
      <c r="W194" s="90">
        <v>3.5089000000000002E-2</v>
      </c>
      <c r="X194" s="90">
        <v>5.8647999999999999E-2</v>
      </c>
      <c r="Y194" s="90">
        <v>5.6874000000000001E-2</v>
      </c>
      <c r="Z194" s="90">
        <v>3.2117E-2</v>
      </c>
      <c r="AA194" s="90">
        <v>4.1376000000000003E-2</v>
      </c>
      <c r="AB194" s="90">
        <v>4.7580999999999998E-2</v>
      </c>
      <c r="AC194" s="90">
        <v>6.3889999999999997E-3</v>
      </c>
      <c r="AD194" s="90">
        <v>5.8153999999999997E-2</v>
      </c>
      <c r="AE194" s="90">
        <v>8.0810000000000007E-2</v>
      </c>
      <c r="AF194" s="90">
        <v>5.6756000000000001E-2</v>
      </c>
      <c r="AG194" s="90">
        <v>3.7006999999999998E-2</v>
      </c>
      <c r="AH194" s="90">
        <v>2.7809E-2</v>
      </c>
      <c r="AI194" s="90">
        <v>2.1382999999999999E-2</v>
      </c>
      <c r="AJ194" s="90">
        <v>3.4682999999999999E-2</v>
      </c>
      <c r="AK194" s="90">
        <v>1.0498730000000001</v>
      </c>
      <c r="AL194" s="90">
        <v>2.6838000000000001E-2</v>
      </c>
      <c r="AM194" s="90">
        <v>1.7493999999999999E-2</v>
      </c>
      <c r="AN194" s="90">
        <v>2.3677E-2</v>
      </c>
      <c r="AO194" s="90">
        <v>2.2329999999999999E-2</v>
      </c>
      <c r="AP194" s="90">
        <v>1.8252000000000001E-2</v>
      </c>
      <c r="AQ194" s="90">
        <v>8.3850000000000001E-3</v>
      </c>
      <c r="AR194" s="91">
        <v>3.2441999999999999E-2</v>
      </c>
      <c r="AS194" s="35"/>
      <c r="AT194" s="81"/>
      <c r="AU194" s="82"/>
      <c r="AV194" s="82"/>
    </row>
    <row r="195" spans="1:48" s="79" customFormat="1">
      <c r="A195" s="36" t="s">
        <v>83</v>
      </c>
      <c r="B195" s="37" t="s">
        <v>210</v>
      </c>
      <c r="C195" s="88">
        <v>0</v>
      </c>
      <c r="D195" s="88">
        <v>0</v>
      </c>
      <c r="E195" s="88">
        <v>0</v>
      </c>
      <c r="F195" s="88">
        <v>0</v>
      </c>
      <c r="G195" s="88">
        <v>0</v>
      </c>
      <c r="H195" s="88">
        <v>0</v>
      </c>
      <c r="I195" s="88">
        <v>0</v>
      </c>
      <c r="J195" s="88">
        <v>0</v>
      </c>
      <c r="K195" s="88">
        <v>0</v>
      </c>
      <c r="L195" s="88">
        <v>0</v>
      </c>
      <c r="M195" s="88">
        <v>0</v>
      </c>
      <c r="N195" s="88">
        <v>0</v>
      </c>
      <c r="O195" s="88">
        <v>0</v>
      </c>
      <c r="P195" s="88">
        <v>0</v>
      </c>
      <c r="Q195" s="88">
        <v>0</v>
      </c>
      <c r="R195" s="88">
        <v>0</v>
      </c>
      <c r="S195" s="88">
        <v>0</v>
      </c>
      <c r="T195" s="88">
        <v>0</v>
      </c>
      <c r="U195" s="88">
        <v>0</v>
      </c>
      <c r="V195" s="88">
        <v>0</v>
      </c>
      <c r="W195" s="88">
        <v>0</v>
      </c>
      <c r="X195" s="88">
        <v>0</v>
      </c>
      <c r="Y195" s="88">
        <v>0</v>
      </c>
      <c r="Z195" s="88">
        <v>0</v>
      </c>
      <c r="AA195" s="88">
        <v>0</v>
      </c>
      <c r="AB195" s="88">
        <v>0</v>
      </c>
      <c r="AC195" s="88">
        <v>0</v>
      </c>
      <c r="AD195" s="88">
        <v>0</v>
      </c>
      <c r="AE195" s="88">
        <v>0</v>
      </c>
      <c r="AF195" s="88">
        <v>0</v>
      </c>
      <c r="AG195" s="88">
        <v>0</v>
      </c>
      <c r="AH195" s="88">
        <v>0</v>
      </c>
      <c r="AI195" s="88">
        <v>0</v>
      </c>
      <c r="AJ195" s="88">
        <v>0</v>
      </c>
      <c r="AK195" s="88">
        <v>0</v>
      </c>
      <c r="AL195" s="88">
        <v>1</v>
      </c>
      <c r="AM195" s="88">
        <v>0</v>
      </c>
      <c r="AN195" s="88">
        <v>0</v>
      </c>
      <c r="AO195" s="88">
        <v>0</v>
      </c>
      <c r="AP195" s="88">
        <v>0</v>
      </c>
      <c r="AQ195" s="88">
        <v>0</v>
      </c>
      <c r="AR195" s="89">
        <v>0</v>
      </c>
      <c r="AS195" s="35"/>
      <c r="AT195" s="81"/>
      <c r="AU195" s="82"/>
      <c r="AV195" s="82"/>
    </row>
    <row r="196" spans="1:48" s="79" customFormat="1">
      <c r="A196" s="36" t="s">
        <v>84</v>
      </c>
      <c r="B196" s="37" t="s">
        <v>211</v>
      </c>
      <c r="C196" s="88">
        <v>0</v>
      </c>
      <c r="D196" s="88">
        <v>0</v>
      </c>
      <c r="E196" s="88">
        <v>0</v>
      </c>
      <c r="F196" s="88">
        <v>0</v>
      </c>
      <c r="G196" s="88">
        <v>9.9999999999999995E-7</v>
      </c>
      <c r="H196" s="88">
        <v>0</v>
      </c>
      <c r="I196" s="88">
        <v>0</v>
      </c>
      <c r="J196" s="88">
        <v>9.9999999999999995E-7</v>
      </c>
      <c r="K196" s="88">
        <v>0</v>
      </c>
      <c r="L196" s="88">
        <v>0</v>
      </c>
      <c r="M196" s="88">
        <v>0</v>
      </c>
      <c r="N196" s="88">
        <v>0</v>
      </c>
      <c r="O196" s="88">
        <v>0</v>
      </c>
      <c r="P196" s="88">
        <v>9.9999999999999995E-7</v>
      </c>
      <c r="Q196" s="88">
        <v>9.9999999999999995E-7</v>
      </c>
      <c r="R196" s="88">
        <v>0</v>
      </c>
      <c r="S196" s="88">
        <v>9.9999999999999995E-7</v>
      </c>
      <c r="T196" s="88">
        <v>0</v>
      </c>
      <c r="U196" s="88">
        <v>0</v>
      </c>
      <c r="V196" s="88">
        <v>0</v>
      </c>
      <c r="W196" s="88">
        <v>0</v>
      </c>
      <c r="X196" s="88">
        <v>9.9999999999999995E-7</v>
      </c>
      <c r="Y196" s="88">
        <v>9.9999999999999995E-7</v>
      </c>
      <c r="Z196" s="88">
        <v>0</v>
      </c>
      <c r="AA196" s="88">
        <v>9.9999999999999995E-7</v>
      </c>
      <c r="AB196" s="88">
        <v>9.9999999999999995E-7</v>
      </c>
      <c r="AC196" s="88">
        <v>0</v>
      </c>
      <c r="AD196" s="88">
        <v>9.9999999999999995E-7</v>
      </c>
      <c r="AE196" s="88">
        <v>9.9999999999999995E-7</v>
      </c>
      <c r="AF196" s="88">
        <v>1.0000000000000001E-5</v>
      </c>
      <c r="AG196" s="88">
        <v>0</v>
      </c>
      <c r="AH196" s="88">
        <v>1.3159999999999999E-3</v>
      </c>
      <c r="AI196" s="88">
        <v>1.8079999999999999E-3</v>
      </c>
      <c r="AJ196" s="88">
        <v>0</v>
      </c>
      <c r="AK196" s="88">
        <v>9.9999999999999995E-7</v>
      </c>
      <c r="AL196" s="88">
        <v>4.4759999999999999E-3</v>
      </c>
      <c r="AM196" s="88">
        <v>1.004351</v>
      </c>
      <c r="AN196" s="88">
        <v>0</v>
      </c>
      <c r="AO196" s="88">
        <v>0</v>
      </c>
      <c r="AP196" s="88">
        <v>9.9999999999999995E-7</v>
      </c>
      <c r="AQ196" s="88">
        <v>0</v>
      </c>
      <c r="AR196" s="89">
        <v>5.0000000000000004E-6</v>
      </c>
      <c r="AS196" s="35"/>
      <c r="AT196" s="81"/>
      <c r="AU196" s="82"/>
      <c r="AV196" s="82"/>
    </row>
    <row r="197" spans="1:48" s="79" customFormat="1">
      <c r="A197" s="36" t="s">
        <v>85</v>
      </c>
      <c r="B197" s="37" t="s">
        <v>212</v>
      </c>
      <c r="C197" s="88">
        <v>2.9E-5</v>
      </c>
      <c r="D197" s="88">
        <v>1.0000000000000001E-5</v>
      </c>
      <c r="E197" s="88">
        <v>1.02E-4</v>
      </c>
      <c r="F197" s="88">
        <v>3.4E-5</v>
      </c>
      <c r="G197" s="88">
        <v>4.1800000000000002E-4</v>
      </c>
      <c r="H197" s="88">
        <v>4.0000000000000003E-5</v>
      </c>
      <c r="I197" s="88">
        <v>2.0999999999999999E-5</v>
      </c>
      <c r="J197" s="88">
        <v>5.7000000000000003E-5</v>
      </c>
      <c r="K197" s="88">
        <v>4.5000000000000003E-5</v>
      </c>
      <c r="L197" s="88">
        <v>1.0000000000000001E-5</v>
      </c>
      <c r="M197" s="88">
        <v>1.5999999999999999E-5</v>
      </c>
      <c r="N197" s="88">
        <v>1.5999999999999999E-5</v>
      </c>
      <c r="O197" s="88">
        <v>2.4000000000000001E-5</v>
      </c>
      <c r="P197" s="88">
        <v>4.3999999999999999E-5</v>
      </c>
      <c r="Q197" s="88">
        <v>4.8000000000000001E-5</v>
      </c>
      <c r="R197" s="88">
        <v>1.2E-5</v>
      </c>
      <c r="S197" s="88">
        <v>2.0000000000000002E-5</v>
      </c>
      <c r="T197" s="88">
        <v>2.1999999999999999E-5</v>
      </c>
      <c r="U197" s="88">
        <v>6.3E-5</v>
      </c>
      <c r="V197" s="88">
        <v>8.7999999999999998E-5</v>
      </c>
      <c r="W197" s="88">
        <v>4.1E-5</v>
      </c>
      <c r="X197" s="88">
        <v>3.0000000000000001E-5</v>
      </c>
      <c r="Y197" s="88">
        <v>6.9999999999999994E-5</v>
      </c>
      <c r="Z197" s="88">
        <v>7.3999999999999996E-5</v>
      </c>
      <c r="AA197" s="88">
        <v>7.7000000000000001E-5</v>
      </c>
      <c r="AB197" s="88">
        <v>8.2000000000000001E-5</v>
      </c>
      <c r="AC197" s="88">
        <v>7.9999999999999996E-6</v>
      </c>
      <c r="AD197" s="88">
        <v>4.1599999999999997E-4</v>
      </c>
      <c r="AE197" s="88">
        <v>6.8999999999999997E-5</v>
      </c>
      <c r="AF197" s="88">
        <v>4.55E-4</v>
      </c>
      <c r="AG197" s="88">
        <v>9.7999999999999997E-5</v>
      </c>
      <c r="AH197" s="88">
        <v>1.02E-4</v>
      </c>
      <c r="AI197" s="88">
        <v>9.0369999999999999E-3</v>
      </c>
      <c r="AJ197" s="88">
        <v>8.7999999999999998E-5</v>
      </c>
      <c r="AK197" s="88">
        <v>6.0000000000000002E-5</v>
      </c>
      <c r="AL197" s="88">
        <v>4.0460000000000001E-3</v>
      </c>
      <c r="AM197" s="88">
        <v>2.163E-3</v>
      </c>
      <c r="AN197" s="88">
        <v>1.001177</v>
      </c>
      <c r="AO197" s="88">
        <v>8.2000000000000001E-5</v>
      </c>
      <c r="AP197" s="88">
        <v>3.3399999999999999E-4</v>
      </c>
      <c r="AQ197" s="88">
        <v>1.2999999999999999E-5</v>
      </c>
      <c r="AR197" s="89">
        <v>7.8399999999999997E-4</v>
      </c>
      <c r="AS197" s="35"/>
      <c r="AT197" s="81"/>
      <c r="AU197" s="82"/>
      <c r="AV197" s="82"/>
    </row>
    <row r="198" spans="1:48" s="79" customFormat="1">
      <c r="A198" s="36" t="s">
        <v>86</v>
      </c>
      <c r="B198" s="37" t="s">
        <v>213</v>
      </c>
      <c r="C198" s="88">
        <v>7.9999999999999996E-6</v>
      </c>
      <c r="D198" s="88">
        <v>5.0000000000000004E-6</v>
      </c>
      <c r="E198" s="88">
        <v>1.7E-5</v>
      </c>
      <c r="F198" s="88">
        <v>6.0000000000000002E-6</v>
      </c>
      <c r="G198" s="88">
        <v>2.6999999999999999E-5</v>
      </c>
      <c r="H198" s="88">
        <v>7.9999999999999996E-6</v>
      </c>
      <c r="I198" s="88">
        <v>6.0000000000000002E-6</v>
      </c>
      <c r="J198" s="88">
        <v>2.1999999999999999E-5</v>
      </c>
      <c r="K198" s="88">
        <v>1.2E-5</v>
      </c>
      <c r="L198" s="88">
        <v>6.0000000000000002E-6</v>
      </c>
      <c r="M198" s="88">
        <v>5.0000000000000004E-6</v>
      </c>
      <c r="N198" s="88">
        <v>1.1E-5</v>
      </c>
      <c r="O198" s="88">
        <v>6.0000000000000002E-6</v>
      </c>
      <c r="P198" s="88">
        <v>9.0000000000000002E-6</v>
      </c>
      <c r="Q198" s="88">
        <v>1.2999999999999999E-5</v>
      </c>
      <c r="R198" s="88">
        <v>5.0000000000000004E-6</v>
      </c>
      <c r="S198" s="88">
        <v>1.5999999999999999E-5</v>
      </c>
      <c r="T198" s="88">
        <v>3.0000000000000001E-6</v>
      </c>
      <c r="U198" s="88">
        <v>6.2200000000000005E-4</v>
      </c>
      <c r="V198" s="88">
        <v>1.5E-5</v>
      </c>
      <c r="W198" s="88">
        <v>1.8E-5</v>
      </c>
      <c r="X198" s="88">
        <v>4.6E-5</v>
      </c>
      <c r="Y198" s="88">
        <v>4.3000000000000002E-5</v>
      </c>
      <c r="Z198" s="88">
        <v>2.0999999999999999E-5</v>
      </c>
      <c r="AA198" s="88">
        <v>6.0000000000000002E-5</v>
      </c>
      <c r="AB198" s="88">
        <v>5.5000000000000002E-5</v>
      </c>
      <c r="AC198" s="88">
        <v>3.9999999999999998E-6</v>
      </c>
      <c r="AD198" s="88">
        <v>3.9999999999999998E-6</v>
      </c>
      <c r="AE198" s="88">
        <v>1.0000000000000001E-5</v>
      </c>
      <c r="AF198" s="88">
        <v>1.8469999999999999E-3</v>
      </c>
      <c r="AG198" s="88">
        <v>2.8E-5</v>
      </c>
      <c r="AH198" s="88">
        <v>8.7999999999999998E-5</v>
      </c>
      <c r="AI198" s="88">
        <v>1.7E-5</v>
      </c>
      <c r="AJ198" s="88">
        <v>6.8999999999999997E-5</v>
      </c>
      <c r="AK198" s="88">
        <v>3.6000000000000001E-5</v>
      </c>
      <c r="AL198" s="88">
        <v>8.3299999999999997E-4</v>
      </c>
      <c r="AM198" s="88">
        <v>1.65E-4</v>
      </c>
      <c r="AN198" s="88">
        <v>3.9999999999999998E-6</v>
      </c>
      <c r="AO198" s="88">
        <v>1.005017</v>
      </c>
      <c r="AP198" s="88">
        <v>1.157E-3</v>
      </c>
      <c r="AQ198" s="88">
        <v>1.9000000000000001E-5</v>
      </c>
      <c r="AR198" s="89">
        <v>4.2200000000000001E-4</v>
      </c>
      <c r="AS198" s="35"/>
      <c r="AT198" s="81"/>
      <c r="AU198" s="82"/>
      <c r="AV198" s="82"/>
    </row>
    <row r="199" spans="1:48" s="79" customFormat="1">
      <c r="A199" s="39" t="s">
        <v>87</v>
      </c>
      <c r="B199" s="40" t="s">
        <v>214</v>
      </c>
      <c r="C199" s="90">
        <v>8.0000000000000007E-5</v>
      </c>
      <c r="D199" s="90">
        <v>1.22E-4</v>
      </c>
      <c r="E199" s="90">
        <v>1.1689999999999999E-3</v>
      </c>
      <c r="F199" s="90">
        <v>7.2999999999999999E-5</v>
      </c>
      <c r="G199" s="90">
        <v>4.2700000000000002E-4</v>
      </c>
      <c r="H199" s="90">
        <v>7.8999999999999996E-5</v>
      </c>
      <c r="I199" s="90">
        <v>6.7000000000000002E-5</v>
      </c>
      <c r="J199" s="90">
        <v>1.0900000000000001E-4</v>
      </c>
      <c r="K199" s="90">
        <v>6.3E-5</v>
      </c>
      <c r="L199" s="90">
        <v>5.3000000000000001E-5</v>
      </c>
      <c r="M199" s="90">
        <v>3.8999999999999999E-5</v>
      </c>
      <c r="N199" s="90">
        <v>1.1E-4</v>
      </c>
      <c r="O199" s="90">
        <v>4.6999999999999997E-5</v>
      </c>
      <c r="P199" s="90">
        <v>1.1400000000000001E-4</v>
      </c>
      <c r="Q199" s="90">
        <v>2.02E-4</v>
      </c>
      <c r="R199" s="90">
        <v>7.6000000000000004E-5</v>
      </c>
      <c r="S199" s="90">
        <v>1.15E-4</v>
      </c>
      <c r="T199" s="90">
        <v>4.1999999999999998E-5</v>
      </c>
      <c r="U199" s="90">
        <v>1.1900000000000001E-4</v>
      </c>
      <c r="V199" s="90">
        <v>3.2699999999999998E-4</v>
      </c>
      <c r="W199" s="90">
        <v>2.3800000000000001E-4</v>
      </c>
      <c r="X199" s="90">
        <v>3.1E-4</v>
      </c>
      <c r="Y199" s="90">
        <v>2.7799999999999998E-4</v>
      </c>
      <c r="Z199" s="90">
        <v>4.6999999999999997E-5</v>
      </c>
      <c r="AA199" s="90">
        <v>5.9299999999999999E-4</v>
      </c>
      <c r="AB199" s="90">
        <v>1.7000000000000001E-4</v>
      </c>
      <c r="AC199" s="90">
        <v>3.2499999999999999E-4</v>
      </c>
      <c r="AD199" s="90">
        <v>6.6000000000000005E-5</v>
      </c>
      <c r="AE199" s="90">
        <v>1.3899999999999999E-4</v>
      </c>
      <c r="AF199" s="90">
        <v>4.0999999999999999E-4</v>
      </c>
      <c r="AG199" s="90">
        <v>2.7599999999999999E-4</v>
      </c>
      <c r="AH199" s="90">
        <v>9.6100000000000005E-4</v>
      </c>
      <c r="AI199" s="90">
        <v>2.7E-4</v>
      </c>
      <c r="AJ199" s="90">
        <v>2.0839999999999999E-3</v>
      </c>
      <c r="AK199" s="90">
        <v>6.0400000000000004E-4</v>
      </c>
      <c r="AL199" s="90">
        <v>9.2100000000000005E-4</v>
      </c>
      <c r="AM199" s="90">
        <v>3.2400000000000001E-4</v>
      </c>
      <c r="AN199" s="90">
        <v>1.4200000000000001E-4</v>
      </c>
      <c r="AO199" s="90">
        <v>1.5407000000000001E-2</v>
      </c>
      <c r="AP199" s="90">
        <v>1.0066059999999999</v>
      </c>
      <c r="AQ199" s="90">
        <v>7.3999999999999996E-5</v>
      </c>
      <c r="AR199" s="91">
        <v>4.6500000000000003E-4</v>
      </c>
      <c r="AS199" s="35"/>
      <c r="AT199" s="81"/>
      <c r="AU199" s="82"/>
      <c r="AV199" s="82"/>
    </row>
    <row r="200" spans="1:48" s="79" customFormat="1">
      <c r="A200" s="36" t="s">
        <v>88</v>
      </c>
      <c r="B200" s="37" t="s">
        <v>157</v>
      </c>
      <c r="C200" s="88">
        <v>9.3499999999999996E-4</v>
      </c>
      <c r="D200" s="88">
        <v>2.7729999999999999E-3</v>
      </c>
      <c r="E200" s="88">
        <v>6.0300000000000002E-4</v>
      </c>
      <c r="F200" s="88">
        <v>4.9399999999999997E-4</v>
      </c>
      <c r="G200" s="88">
        <v>2.9510000000000001E-3</v>
      </c>
      <c r="H200" s="88">
        <v>8.1999999999999998E-4</v>
      </c>
      <c r="I200" s="88">
        <v>1E-3</v>
      </c>
      <c r="J200" s="88">
        <v>9.3000000000000005E-4</v>
      </c>
      <c r="K200" s="88">
        <v>4.6200000000000001E-4</v>
      </c>
      <c r="L200" s="88">
        <v>6.6600000000000003E-4</v>
      </c>
      <c r="M200" s="88">
        <v>2.6800000000000001E-4</v>
      </c>
      <c r="N200" s="88">
        <v>5.2599999999999999E-4</v>
      </c>
      <c r="O200" s="88">
        <v>3.8200000000000002E-4</v>
      </c>
      <c r="P200" s="88">
        <v>8.61E-4</v>
      </c>
      <c r="Q200" s="88">
        <v>1.111E-3</v>
      </c>
      <c r="R200" s="88">
        <v>7.54E-4</v>
      </c>
      <c r="S200" s="88">
        <v>1.2130000000000001E-3</v>
      </c>
      <c r="T200" s="88">
        <v>3.1500000000000001E-4</v>
      </c>
      <c r="U200" s="88">
        <v>2.124E-3</v>
      </c>
      <c r="V200" s="88">
        <v>3.176E-3</v>
      </c>
      <c r="W200" s="88">
        <v>8.3900000000000001E-4</v>
      </c>
      <c r="X200" s="88">
        <v>1.529E-3</v>
      </c>
      <c r="Y200" s="88">
        <v>1.4790000000000001E-3</v>
      </c>
      <c r="Z200" s="88">
        <v>4.0769999999999999E-3</v>
      </c>
      <c r="AA200" s="88">
        <v>2.7780000000000001E-3</v>
      </c>
      <c r="AB200" s="88">
        <v>4.4419999999999998E-3</v>
      </c>
      <c r="AC200" s="88">
        <v>3.5300000000000002E-4</v>
      </c>
      <c r="AD200" s="88">
        <v>4.4799999999999999E-4</v>
      </c>
      <c r="AE200" s="88">
        <v>1.454E-3</v>
      </c>
      <c r="AF200" s="88">
        <v>3.4169999999999999E-3</v>
      </c>
      <c r="AG200" s="88">
        <v>4.0410000000000003E-3</v>
      </c>
      <c r="AH200" s="88">
        <v>4.0480000000000004E-3</v>
      </c>
      <c r="AI200" s="88">
        <v>3.4220000000000001E-3</v>
      </c>
      <c r="AJ200" s="88">
        <v>5.986E-3</v>
      </c>
      <c r="AK200" s="88">
        <v>2.0209999999999998E-3</v>
      </c>
      <c r="AL200" s="88">
        <v>1.4400000000000001E-3</v>
      </c>
      <c r="AM200" s="88">
        <v>1.2049999999999999E-3</v>
      </c>
      <c r="AN200" s="88">
        <v>4.4000000000000002E-4</v>
      </c>
      <c r="AO200" s="88">
        <v>1.176E-3</v>
      </c>
      <c r="AP200" s="88">
        <v>2.8800000000000002E-3</v>
      </c>
      <c r="AQ200" s="88">
        <v>1.0004360000000001</v>
      </c>
      <c r="AR200" s="89">
        <v>1.6130000000000001E-3</v>
      </c>
      <c r="AS200" s="35"/>
      <c r="AT200" s="81"/>
      <c r="AU200" s="82"/>
      <c r="AV200" s="82"/>
    </row>
    <row r="201" spans="1:48" s="79" customFormat="1">
      <c r="A201" s="84" t="s">
        <v>89</v>
      </c>
      <c r="B201" s="85" t="s">
        <v>215</v>
      </c>
      <c r="C201" s="94">
        <v>4.359E-3</v>
      </c>
      <c r="D201" s="94">
        <v>4.2399999999999998E-3</v>
      </c>
      <c r="E201" s="94">
        <v>1.9168999999999999E-2</v>
      </c>
      <c r="F201" s="94">
        <v>4.8510000000000003E-3</v>
      </c>
      <c r="G201" s="94">
        <v>2.3897999999999999E-2</v>
      </c>
      <c r="H201" s="94">
        <v>1.82E-3</v>
      </c>
      <c r="I201" s="94">
        <v>1.768E-3</v>
      </c>
      <c r="J201" s="94">
        <v>2.2330000000000002E-3</v>
      </c>
      <c r="K201" s="94">
        <v>8.9619999999999995E-3</v>
      </c>
      <c r="L201" s="94">
        <v>3.5479999999999999E-3</v>
      </c>
      <c r="M201" s="94">
        <v>3.0200000000000001E-3</v>
      </c>
      <c r="N201" s="94">
        <v>6.3969999999999999E-3</v>
      </c>
      <c r="O201" s="94">
        <v>2.483E-3</v>
      </c>
      <c r="P201" s="94">
        <v>6.2009999999999999E-3</v>
      </c>
      <c r="Q201" s="94">
        <v>8.3669999999999994E-3</v>
      </c>
      <c r="R201" s="94">
        <v>1.699E-3</v>
      </c>
      <c r="S201" s="94">
        <v>2.7190000000000001E-3</v>
      </c>
      <c r="T201" s="94">
        <v>7.1400000000000001E-4</v>
      </c>
      <c r="U201" s="94">
        <v>2.947E-3</v>
      </c>
      <c r="V201" s="94">
        <v>5.914E-3</v>
      </c>
      <c r="W201" s="94">
        <v>1.5667E-2</v>
      </c>
      <c r="X201" s="94">
        <v>1.1982E-2</v>
      </c>
      <c r="Y201" s="94">
        <v>1.0473E-2</v>
      </c>
      <c r="Z201" s="94">
        <v>2.2714000000000002E-2</v>
      </c>
      <c r="AA201" s="94">
        <v>7.927E-3</v>
      </c>
      <c r="AB201" s="94">
        <v>5.2719999999999998E-3</v>
      </c>
      <c r="AC201" s="94">
        <v>1.093E-3</v>
      </c>
      <c r="AD201" s="94">
        <v>1.4599999999999999E-3</v>
      </c>
      <c r="AE201" s="94">
        <v>3.0079999999999998E-3</v>
      </c>
      <c r="AF201" s="94">
        <v>4.1399999999999996E-3</v>
      </c>
      <c r="AG201" s="94">
        <v>2.1480000000000002E-3</v>
      </c>
      <c r="AH201" s="94">
        <v>1.1101E-2</v>
      </c>
      <c r="AI201" s="94">
        <v>5.1850000000000004E-3</v>
      </c>
      <c r="AJ201" s="94">
        <v>5.2649999999999997E-3</v>
      </c>
      <c r="AK201" s="94">
        <v>2.6080000000000001E-3</v>
      </c>
      <c r="AL201" s="94">
        <v>2.3040000000000001E-3</v>
      </c>
      <c r="AM201" s="94">
        <v>2.9499999999999999E-3</v>
      </c>
      <c r="AN201" s="94">
        <v>9.9400000000000009E-4</v>
      </c>
      <c r="AO201" s="94">
        <v>1.0139999999999999E-3</v>
      </c>
      <c r="AP201" s="94">
        <v>6.4530000000000004E-3</v>
      </c>
      <c r="AQ201" s="94">
        <v>1.64E-3</v>
      </c>
      <c r="AR201" s="95">
        <v>1.0013939999999999</v>
      </c>
      <c r="AS201" s="35"/>
      <c r="AT201" s="81"/>
      <c r="AU201" s="82"/>
      <c r="AV201" s="82"/>
    </row>
    <row r="202" spans="1:48" s="79" customFormat="1">
      <c r="A202" s="84"/>
      <c r="B202" s="85" t="s">
        <v>311</v>
      </c>
      <c r="C202" s="94">
        <f>SUM(C160:C201)</f>
        <v>1.236645</v>
      </c>
      <c r="D202" s="94">
        <f t="shared" ref="D202:AR202" si="0">SUM(D160:D201)</f>
        <v>1.2103979999999992</v>
      </c>
      <c r="E202" s="94">
        <f t="shared" si="0"/>
        <v>1.2385889999999997</v>
      </c>
      <c r="F202" s="94">
        <f t="shared" si="0"/>
        <v>1.222545</v>
      </c>
      <c r="G202" s="94">
        <f t="shared" si="0"/>
        <v>1.3257479999999999</v>
      </c>
      <c r="H202" s="94">
        <f t="shared" si="0"/>
        <v>1.1672749999999996</v>
      </c>
      <c r="I202" s="94">
        <f t="shared" si="0"/>
        <v>1.2740559999999996</v>
      </c>
      <c r="J202" s="94">
        <f t="shared" si="0"/>
        <v>1.1305479999999994</v>
      </c>
      <c r="K202" s="94">
        <f t="shared" si="0"/>
        <v>1.1465029999999996</v>
      </c>
      <c r="L202" s="94">
        <f t="shared" si="0"/>
        <v>1.2707900000000003</v>
      </c>
      <c r="M202" s="94">
        <f t="shared" si="0"/>
        <v>1.1004859999999999</v>
      </c>
      <c r="N202" s="94">
        <f t="shared" si="0"/>
        <v>1.3654740000000001</v>
      </c>
      <c r="O202" s="94">
        <f t="shared" si="0"/>
        <v>1.077998</v>
      </c>
      <c r="P202" s="94">
        <f t="shared" si="0"/>
        <v>1.1567649999999992</v>
      </c>
      <c r="Q202" s="94">
        <f t="shared" si="0"/>
        <v>1.1330009999999999</v>
      </c>
      <c r="R202" s="94">
        <f t="shared" si="0"/>
        <v>1.0971589999999998</v>
      </c>
      <c r="S202" s="94">
        <f t="shared" si="0"/>
        <v>1.1183969999999999</v>
      </c>
      <c r="T202" s="94">
        <f t="shared" si="0"/>
        <v>1.0717860000000001</v>
      </c>
      <c r="U202" s="94">
        <f t="shared" si="0"/>
        <v>1.2044919999999999</v>
      </c>
      <c r="V202" s="94">
        <f t="shared" si="0"/>
        <v>1.2480360000000001</v>
      </c>
      <c r="W202" s="94">
        <f t="shared" si="0"/>
        <v>1.2376469999999999</v>
      </c>
      <c r="X202" s="94">
        <f t="shared" si="0"/>
        <v>1.2662159999999996</v>
      </c>
      <c r="Y202" s="94">
        <f t="shared" si="0"/>
        <v>1.2626469999999999</v>
      </c>
      <c r="Z202" s="94">
        <f t="shared" si="0"/>
        <v>1.1733759999999998</v>
      </c>
      <c r="AA202" s="94">
        <f t="shared" si="0"/>
        <v>1.1936229999999999</v>
      </c>
      <c r="AB202" s="94">
        <f t="shared" si="0"/>
        <v>1.191886</v>
      </c>
      <c r="AC202" s="94">
        <f t="shared" si="0"/>
        <v>1.0895909999999998</v>
      </c>
      <c r="AD202" s="94">
        <f t="shared" si="0"/>
        <v>1.1195539999999995</v>
      </c>
      <c r="AE202" s="94">
        <f t="shared" si="0"/>
        <v>1.266068</v>
      </c>
      <c r="AF202" s="94">
        <f t="shared" si="0"/>
        <v>1.2645240000000002</v>
      </c>
      <c r="AG202" s="94">
        <f t="shared" si="0"/>
        <v>1.1739159999999997</v>
      </c>
      <c r="AH202" s="94">
        <f t="shared" si="0"/>
        <v>1.1438850000000003</v>
      </c>
      <c r="AI202" s="94">
        <f t="shared" si="0"/>
        <v>1.1502239999999997</v>
      </c>
      <c r="AJ202" s="94">
        <f t="shared" si="0"/>
        <v>1.2047960000000004</v>
      </c>
      <c r="AK202" s="94">
        <f t="shared" si="0"/>
        <v>1.1361139999999998</v>
      </c>
      <c r="AL202" s="94">
        <f t="shared" si="0"/>
        <v>1.2506700000000002</v>
      </c>
      <c r="AM202" s="94">
        <f t="shared" si="0"/>
        <v>1.2278459999999998</v>
      </c>
      <c r="AN202" s="94">
        <f t="shared" si="0"/>
        <v>1.1262949999999998</v>
      </c>
      <c r="AO202" s="94">
        <f t="shared" si="0"/>
        <v>1.1602230000000002</v>
      </c>
      <c r="AP202" s="94">
        <f t="shared" si="0"/>
        <v>1.1931449999999999</v>
      </c>
      <c r="AQ202" s="94">
        <f t="shared" si="0"/>
        <v>1.2559250000000002</v>
      </c>
      <c r="AR202" s="94">
        <f t="shared" si="0"/>
        <v>1.5103569999999999</v>
      </c>
      <c r="AS202" s="35"/>
      <c r="AT202" s="81"/>
      <c r="AU202" s="82"/>
      <c r="AV202" s="82"/>
    </row>
    <row r="204" spans="1:48">
      <c r="A204" s="77" t="s">
        <v>245</v>
      </c>
    </row>
    <row r="205" spans="1:48" s="79" customFormat="1">
      <c r="A205" s="22"/>
      <c r="B205" s="23"/>
      <c r="C205" s="24" t="s">
        <v>48</v>
      </c>
      <c r="D205" s="24" t="s">
        <v>49</v>
      </c>
      <c r="E205" s="24" t="s">
        <v>50</v>
      </c>
      <c r="F205" s="24" t="s">
        <v>51</v>
      </c>
      <c r="G205" s="24" t="s">
        <v>52</v>
      </c>
      <c r="H205" s="24" t="s">
        <v>53</v>
      </c>
      <c r="I205" s="24" t="s">
        <v>54</v>
      </c>
      <c r="J205" s="24" t="s">
        <v>55</v>
      </c>
      <c r="K205" s="24" t="s">
        <v>56</v>
      </c>
      <c r="L205" s="24" t="s">
        <v>57</v>
      </c>
      <c r="M205" s="24" t="s">
        <v>58</v>
      </c>
      <c r="N205" s="24" t="s">
        <v>59</v>
      </c>
      <c r="O205" s="24" t="s">
        <v>60</v>
      </c>
      <c r="P205" s="24" t="s">
        <v>61</v>
      </c>
      <c r="Q205" s="24" t="s">
        <v>62</v>
      </c>
      <c r="R205" s="24" t="s">
        <v>63</v>
      </c>
      <c r="S205" s="24" t="s">
        <v>64</v>
      </c>
      <c r="T205" s="24" t="s">
        <v>65</v>
      </c>
      <c r="U205" s="24" t="s">
        <v>66</v>
      </c>
      <c r="V205" s="24" t="s">
        <v>67</v>
      </c>
      <c r="W205" s="24" t="s">
        <v>68</v>
      </c>
      <c r="X205" s="24" t="s">
        <v>69</v>
      </c>
      <c r="Y205" s="24" t="s">
        <v>70</v>
      </c>
      <c r="Z205" s="24" t="s">
        <v>71</v>
      </c>
      <c r="AA205" s="24" t="s">
        <v>72</v>
      </c>
      <c r="AB205" s="24" t="s">
        <v>73</v>
      </c>
      <c r="AC205" s="24" t="s">
        <v>74</v>
      </c>
      <c r="AD205" s="24" t="s">
        <v>75</v>
      </c>
      <c r="AE205" s="24" t="s">
        <v>76</v>
      </c>
      <c r="AF205" s="24" t="s">
        <v>77</v>
      </c>
      <c r="AG205" s="24" t="s">
        <v>78</v>
      </c>
      <c r="AH205" s="24" t="s">
        <v>79</v>
      </c>
      <c r="AI205" s="24" t="s">
        <v>80</v>
      </c>
      <c r="AJ205" s="24" t="s">
        <v>81</v>
      </c>
      <c r="AK205" s="24" t="s">
        <v>82</v>
      </c>
      <c r="AL205" s="24" t="s">
        <v>83</v>
      </c>
      <c r="AM205" s="24" t="s">
        <v>84</v>
      </c>
      <c r="AN205" s="24" t="s">
        <v>85</v>
      </c>
      <c r="AO205" s="24" t="s">
        <v>86</v>
      </c>
      <c r="AP205" s="24" t="s">
        <v>87</v>
      </c>
      <c r="AQ205" s="24" t="s">
        <v>88</v>
      </c>
      <c r="AR205" s="25" t="s">
        <v>89</v>
      </c>
      <c r="AS205" s="26"/>
      <c r="AT205" s="81"/>
      <c r="AU205" s="82"/>
      <c r="AV205" s="82"/>
    </row>
    <row r="206" spans="1:48" s="79" customFormat="1" ht="41.25" customHeight="1">
      <c r="A206" s="83"/>
      <c r="B206" s="28"/>
      <c r="C206" s="29" t="s">
        <v>197</v>
      </c>
      <c r="D206" s="29" t="s">
        <v>198</v>
      </c>
      <c r="E206" s="29" t="s">
        <v>199</v>
      </c>
      <c r="F206" s="29" t="s">
        <v>200</v>
      </c>
      <c r="G206" s="29" t="s">
        <v>201</v>
      </c>
      <c r="H206" s="29" t="s">
        <v>202</v>
      </c>
      <c r="I206" s="29" t="s">
        <v>203</v>
      </c>
      <c r="J206" s="29" t="s">
        <v>204</v>
      </c>
      <c r="K206" s="29" t="s">
        <v>756</v>
      </c>
      <c r="L206" s="29" t="s">
        <v>126</v>
      </c>
      <c r="M206" s="29" t="s">
        <v>127</v>
      </c>
      <c r="N206" s="29" t="s">
        <v>128</v>
      </c>
      <c r="O206" s="29" t="s">
        <v>129</v>
      </c>
      <c r="P206" s="29" t="s">
        <v>130</v>
      </c>
      <c r="Q206" s="29" t="s">
        <v>131</v>
      </c>
      <c r="R206" s="29" t="s">
        <v>132</v>
      </c>
      <c r="S206" s="29" t="s">
        <v>205</v>
      </c>
      <c r="T206" s="29" t="s">
        <v>134</v>
      </c>
      <c r="U206" s="29" t="s">
        <v>135</v>
      </c>
      <c r="V206" s="29" t="s">
        <v>206</v>
      </c>
      <c r="W206" s="29" t="s">
        <v>207</v>
      </c>
      <c r="X206" s="29" t="s">
        <v>138</v>
      </c>
      <c r="Y206" s="29" t="s">
        <v>139</v>
      </c>
      <c r="Z206" s="29" t="s">
        <v>140</v>
      </c>
      <c r="AA206" s="29" t="s">
        <v>141</v>
      </c>
      <c r="AB206" s="29" t="s">
        <v>142</v>
      </c>
      <c r="AC206" s="29" t="s">
        <v>143</v>
      </c>
      <c r="AD206" s="29" t="s">
        <v>208</v>
      </c>
      <c r="AE206" s="29" t="s">
        <v>209</v>
      </c>
      <c r="AF206" s="29" t="s">
        <v>146</v>
      </c>
      <c r="AG206" s="29" t="s">
        <v>147</v>
      </c>
      <c r="AH206" s="29" t="s">
        <v>148</v>
      </c>
      <c r="AI206" s="29" t="s">
        <v>149</v>
      </c>
      <c r="AJ206" s="29" t="s">
        <v>150</v>
      </c>
      <c r="AK206" s="29" t="s">
        <v>151</v>
      </c>
      <c r="AL206" s="29" t="s">
        <v>210</v>
      </c>
      <c r="AM206" s="29" t="s">
        <v>211</v>
      </c>
      <c r="AN206" s="29" t="s">
        <v>212</v>
      </c>
      <c r="AO206" s="29" t="s">
        <v>213</v>
      </c>
      <c r="AP206" s="29" t="s">
        <v>214</v>
      </c>
      <c r="AQ206" s="29" t="s">
        <v>157</v>
      </c>
      <c r="AR206" s="30" t="s">
        <v>215</v>
      </c>
      <c r="AS206" s="31"/>
      <c r="AT206" s="81"/>
      <c r="AU206" s="82"/>
      <c r="AV206" s="82"/>
    </row>
    <row r="207" spans="1:48" s="79" customFormat="1">
      <c r="A207" s="32" t="s">
        <v>48</v>
      </c>
      <c r="B207" s="33" t="s">
        <v>197</v>
      </c>
      <c r="C207" s="86">
        <v>1.205837</v>
      </c>
      <c r="D207" s="86">
        <v>6.5259999999999997E-3</v>
      </c>
      <c r="E207" s="86">
        <v>6.8690000000000001E-2</v>
      </c>
      <c r="F207" s="86">
        <v>1.562E-3</v>
      </c>
      <c r="G207" s="86">
        <v>0.33951300000000001</v>
      </c>
      <c r="H207" s="86">
        <v>4.5339999999999998E-3</v>
      </c>
      <c r="I207" s="86">
        <v>2.0040000000000001E-3</v>
      </c>
      <c r="J207" s="86">
        <v>1.1028E-2</v>
      </c>
      <c r="K207" s="86">
        <v>7.502E-3</v>
      </c>
      <c r="L207" s="86">
        <v>8.3799999999999999E-4</v>
      </c>
      <c r="M207" s="86">
        <v>5.9400000000000002E-4</v>
      </c>
      <c r="N207" s="86">
        <v>1.3879999999999999E-3</v>
      </c>
      <c r="O207" s="86">
        <v>4.8799999999999999E-4</v>
      </c>
      <c r="P207" s="86">
        <v>5.9000000000000003E-4</v>
      </c>
      <c r="Q207" s="86">
        <v>6.4599999999999998E-4</v>
      </c>
      <c r="R207" s="86">
        <v>8.5999999999999998E-4</v>
      </c>
      <c r="S207" s="86">
        <v>8.3799999999999999E-4</v>
      </c>
      <c r="T207" s="86">
        <v>7.0699999999999995E-4</v>
      </c>
      <c r="U207" s="86">
        <v>7.6990000000000001E-3</v>
      </c>
      <c r="V207" s="86">
        <v>3.6800000000000001E-3</v>
      </c>
      <c r="W207" s="86">
        <v>1.72E-3</v>
      </c>
      <c r="X207" s="86">
        <v>6.1600000000000001E-4</v>
      </c>
      <c r="Y207" s="86">
        <v>8.5300000000000003E-4</v>
      </c>
      <c r="Z207" s="86">
        <v>7.2000000000000005E-4</v>
      </c>
      <c r="AA207" s="86">
        <v>7.18E-4</v>
      </c>
      <c r="AB207" s="86">
        <v>3.79E-4</v>
      </c>
      <c r="AC207" s="86">
        <v>7.1000000000000005E-5</v>
      </c>
      <c r="AD207" s="86">
        <v>1.95E-4</v>
      </c>
      <c r="AE207" s="86">
        <v>1.9289999999999999E-3</v>
      </c>
      <c r="AF207" s="86">
        <v>4.8099999999999998E-4</v>
      </c>
      <c r="AG207" s="86">
        <v>4.5399999999999998E-4</v>
      </c>
      <c r="AH207" s="86">
        <v>5.2490000000000002E-3</v>
      </c>
      <c r="AI207" s="86">
        <v>8.7899999999999992E-3</v>
      </c>
      <c r="AJ207" s="86">
        <v>3.8630000000000001E-3</v>
      </c>
      <c r="AK207" s="86">
        <v>5.3899999999999998E-4</v>
      </c>
      <c r="AL207" s="86">
        <v>6.8231E-2</v>
      </c>
      <c r="AM207" s="86">
        <v>9.4564999999999996E-2</v>
      </c>
      <c r="AN207" s="86">
        <v>3.2000000000000003E-4</v>
      </c>
      <c r="AO207" s="86">
        <v>2.6100999999999999E-2</v>
      </c>
      <c r="AP207" s="86">
        <v>8.8979999999999997E-3</v>
      </c>
      <c r="AQ207" s="86">
        <v>2.8609999999999998E-3</v>
      </c>
      <c r="AR207" s="87">
        <v>1.75E-3</v>
      </c>
      <c r="AS207" s="35"/>
      <c r="AT207" s="81"/>
      <c r="AU207" s="82"/>
      <c r="AV207" s="82"/>
    </row>
    <row r="208" spans="1:48" s="79" customFormat="1">
      <c r="A208" s="36" t="s">
        <v>49</v>
      </c>
      <c r="B208" s="37" t="s">
        <v>198</v>
      </c>
      <c r="C208" s="88">
        <v>9.639E-3</v>
      </c>
      <c r="D208" s="88">
        <v>1.1447890000000001</v>
      </c>
      <c r="E208" s="88">
        <v>4.6600000000000001E-3</v>
      </c>
      <c r="F208" s="88">
        <v>1.8580000000000001E-3</v>
      </c>
      <c r="G208" s="88">
        <v>1.2208999999999999E-2</v>
      </c>
      <c r="H208" s="88">
        <v>3.0469999999999998E-3</v>
      </c>
      <c r="I208" s="88">
        <v>0.247587</v>
      </c>
      <c r="J208" s="88">
        <v>8.8199999999999997E-3</v>
      </c>
      <c r="K208" s="88">
        <v>4.4710000000000001E-3</v>
      </c>
      <c r="L208" s="88">
        <v>2.679E-3</v>
      </c>
      <c r="M208" s="88">
        <v>1.364E-3</v>
      </c>
      <c r="N208" s="88">
        <v>2.529E-3</v>
      </c>
      <c r="O208" s="88">
        <v>1.436E-3</v>
      </c>
      <c r="P208" s="88">
        <v>1.737E-3</v>
      </c>
      <c r="Q208" s="88">
        <v>1.539E-3</v>
      </c>
      <c r="R208" s="88">
        <v>2.415E-3</v>
      </c>
      <c r="S208" s="88">
        <v>3.6849999999999999E-3</v>
      </c>
      <c r="T208" s="88">
        <v>1.4970000000000001E-3</v>
      </c>
      <c r="U208" s="88">
        <v>1.6347E-2</v>
      </c>
      <c r="V208" s="88">
        <v>2.215E-3</v>
      </c>
      <c r="W208" s="88">
        <v>1.374E-2</v>
      </c>
      <c r="X208" s="88">
        <v>2.15E-3</v>
      </c>
      <c r="Y208" s="88">
        <v>2.4069999999999999E-3</v>
      </c>
      <c r="Z208" s="88">
        <v>2.274E-3</v>
      </c>
      <c r="AA208" s="88">
        <v>2.9989999999999999E-3</v>
      </c>
      <c r="AB208" s="88">
        <v>2.4429999999999999E-3</v>
      </c>
      <c r="AC208" s="88">
        <v>4.3600000000000003E-4</v>
      </c>
      <c r="AD208" s="88">
        <v>6.5899999999999997E-4</v>
      </c>
      <c r="AE208" s="88">
        <v>2.039E-3</v>
      </c>
      <c r="AF208" s="88">
        <v>2.369E-3</v>
      </c>
      <c r="AG208" s="88">
        <v>1.606E-3</v>
      </c>
      <c r="AH208" s="88">
        <v>3.0339999999999998E-3</v>
      </c>
      <c r="AI208" s="88">
        <v>3.8140000000000001E-3</v>
      </c>
      <c r="AJ208" s="88">
        <v>6.718E-3</v>
      </c>
      <c r="AK208" s="88">
        <v>1.8240000000000001E-3</v>
      </c>
      <c r="AL208" s="88">
        <v>4.0439999999999999E-3</v>
      </c>
      <c r="AM208" s="88">
        <v>7.6299999999999996E-3</v>
      </c>
      <c r="AN208" s="88">
        <v>8.3600000000000005E-4</v>
      </c>
      <c r="AO208" s="88">
        <v>1.485E-3</v>
      </c>
      <c r="AP208" s="88">
        <v>2.5469999999999998E-3</v>
      </c>
      <c r="AQ208" s="88">
        <v>0.11068699999999999</v>
      </c>
      <c r="AR208" s="89">
        <v>1.5809999999999999E-3</v>
      </c>
      <c r="AS208" s="35"/>
      <c r="AT208" s="81"/>
      <c r="AU208" s="82"/>
      <c r="AV208" s="82"/>
    </row>
    <row r="209" spans="1:48" s="79" customFormat="1">
      <c r="A209" s="36" t="s">
        <v>50</v>
      </c>
      <c r="B209" s="37" t="s">
        <v>199</v>
      </c>
      <c r="C209" s="88">
        <v>1.0581E-2</v>
      </c>
      <c r="D209" s="88">
        <v>9.1200000000000005E-4</v>
      </c>
      <c r="E209" s="88">
        <v>1.229309</v>
      </c>
      <c r="F209" s="88">
        <v>1.6899999999999999E-4</v>
      </c>
      <c r="G209" s="88">
        <v>5.7325000000000001E-2</v>
      </c>
      <c r="H209" s="88">
        <v>5.4900000000000001E-4</v>
      </c>
      <c r="I209" s="88">
        <v>3.5E-4</v>
      </c>
      <c r="J209" s="88">
        <v>1.2869999999999999E-3</v>
      </c>
      <c r="K209" s="88">
        <v>3.9399999999999998E-4</v>
      </c>
      <c r="L209" s="88">
        <v>1.74E-4</v>
      </c>
      <c r="M209" s="88">
        <v>3.01E-4</v>
      </c>
      <c r="N209" s="88">
        <v>9.1299999999999997E-4</v>
      </c>
      <c r="O209" s="88">
        <v>1.7899999999999999E-4</v>
      </c>
      <c r="P209" s="88">
        <v>1.74E-4</v>
      </c>
      <c r="Q209" s="88">
        <v>1.7899999999999999E-4</v>
      </c>
      <c r="R209" s="88">
        <v>2.6400000000000002E-4</v>
      </c>
      <c r="S209" s="88">
        <v>2.3800000000000001E-4</v>
      </c>
      <c r="T209" s="88">
        <v>2.1900000000000001E-4</v>
      </c>
      <c r="U209" s="88">
        <v>1.5675999999999999E-2</v>
      </c>
      <c r="V209" s="88">
        <v>2.1900000000000001E-4</v>
      </c>
      <c r="W209" s="88">
        <v>2.0000000000000001E-4</v>
      </c>
      <c r="X209" s="88">
        <v>1.5699999999999999E-4</v>
      </c>
      <c r="Y209" s="88">
        <v>1.8100000000000001E-4</v>
      </c>
      <c r="Z209" s="88">
        <v>1.63E-4</v>
      </c>
      <c r="AA209" s="88">
        <v>2.0100000000000001E-4</v>
      </c>
      <c r="AB209" s="88">
        <v>3.3199999999999999E-4</v>
      </c>
      <c r="AC209" s="88">
        <v>3.0000000000000001E-5</v>
      </c>
      <c r="AD209" s="88">
        <v>5.7000000000000003E-5</v>
      </c>
      <c r="AE209" s="88">
        <v>1.8599999999999999E-4</v>
      </c>
      <c r="AF209" s="88">
        <v>3.0499999999999999E-4</v>
      </c>
      <c r="AG209" s="88">
        <v>2.14E-4</v>
      </c>
      <c r="AH209" s="88">
        <v>8.0900000000000004E-4</v>
      </c>
      <c r="AI209" s="88">
        <v>1.7849999999999999E-3</v>
      </c>
      <c r="AJ209" s="88">
        <v>9.5200000000000005E-4</v>
      </c>
      <c r="AK209" s="88">
        <v>1.74E-4</v>
      </c>
      <c r="AL209" s="88">
        <v>7.8530000000000006E-3</v>
      </c>
      <c r="AM209" s="88">
        <v>1.1668E-2</v>
      </c>
      <c r="AN209" s="88">
        <v>6.9999999999999994E-5</v>
      </c>
      <c r="AO209" s="88">
        <v>4.0499999999999998E-4</v>
      </c>
      <c r="AP209" s="88">
        <v>1.132E-3</v>
      </c>
      <c r="AQ209" s="88">
        <v>2.5660000000000001E-3</v>
      </c>
      <c r="AR209" s="89">
        <v>3.4499999999999998E-4</v>
      </c>
      <c r="AS209" s="35"/>
      <c r="AT209" s="81"/>
      <c r="AU209" s="82"/>
      <c r="AV209" s="82"/>
    </row>
    <row r="210" spans="1:48" s="79" customFormat="1">
      <c r="A210" s="36" t="s">
        <v>51</v>
      </c>
      <c r="B210" s="37" t="s">
        <v>200</v>
      </c>
      <c r="C210" s="88">
        <v>2.0370000000000002E-3</v>
      </c>
      <c r="D210" s="88">
        <v>1.2149999999999999E-3</v>
      </c>
      <c r="E210" s="88">
        <v>2.2290000000000001E-3</v>
      </c>
      <c r="F210" s="88">
        <v>1.002257</v>
      </c>
      <c r="G210" s="88">
        <v>4.0660000000000002E-3</v>
      </c>
      <c r="H210" s="88">
        <v>1.5399999999999999E-3</v>
      </c>
      <c r="I210" s="88">
        <v>3.2109999999999999E-3</v>
      </c>
      <c r="J210" s="88">
        <v>6.2820000000000003E-3</v>
      </c>
      <c r="K210" s="88">
        <v>8.6210000000000002E-3</v>
      </c>
      <c r="L210" s="88">
        <v>3.3445999999999997E-2</v>
      </c>
      <c r="M210" s="88">
        <v>2.3509999999999998E-3</v>
      </c>
      <c r="N210" s="88">
        <v>0.41031600000000001</v>
      </c>
      <c r="O210" s="88">
        <v>1.3665E-2</v>
      </c>
      <c r="P210" s="88">
        <v>1.5074000000000001E-2</v>
      </c>
      <c r="Q210" s="88">
        <v>1.2654E-2</v>
      </c>
      <c r="R210" s="88">
        <v>1.0965000000000001E-2</v>
      </c>
      <c r="S210" s="88">
        <v>3.8096999999999999E-2</v>
      </c>
      <c r="T210" s="88">
        <v>2.2030999999999999E-2</v>
      </c>
      <c r="U210" s="88">
        <v>1.6445000000000001E-2</v>
      </c>
      <c r="V210" s="88">
        <v>2.1683999999999998E-2</v>
      </c>
      <c r="W210" s="88">
        <v>1.5443999999999999E-2</v>
      </c>
      <c r="X210" s="88">
        <v>1.9680000000000001E-3</v>
      </c>
      <c r="Y210" s="88">
        <v>2.2539999999999999E-3</v>
      </c>
      <c r="Z210" s="88">
        <v>1.2030000000000001E-3</v>
      </c>
      <c r="AA210" s="88">
        <v>1.0380000000000001E-3</v>
      </c>
      <c r="AB210" s="88">
        <v>9.8900000000000008E-4</v>
      </c>
      <c r="AC210" s="88">
        <v>2.8699999999999998E-4</v>
      </c>
      <c r="AD210" s="88">
        <v>9.3400000000000004E-4</v>
      </c>
      <c r="AE210" s="88">
        <v>2.8579999999999999E-3</v>
      </c>
      <c r="AF210" s="88">
        <v>1.137E-3</v>
      </c>
      <c r="AG210" s="88">
        <v>1.142E-3</v>
      </c>
      <c r="AH210" s="88">
        <v>1.207E-3</v>
      </c>
      <c r="AI210" s="88">
        <v>1.8600000000000001E-3</v>
      </c>
      <c r="AJ210" s="88">
        <v>1.8090000000000001E-3</v>
      </c>
      <c r="AK210" s="88">
        <v>3.0699999999999998E-3</v>
      </c>
      <c r="AL210" s="88">
        <v>1.5590000000000001E-3</v>
      </c>
      <c r="AM210" s="88">
        <v>1.689E-3</v>
      </c>
      <c r="AN210" s="88">
        <v>7.0600000000000003E-4</v>
      </c>
      <c r="AO210" s="88">
        <v>6.9899999999999997E-4</v>
      </c>
      <c r="AP210" s="88">
        <v>1.096E-3</v>
      </c>
      <c r="AQ210" s="88">
        <v>6.8789999999999997E-3</v>
      </c>
      <c r="AR210" s="89">
        <v>3.1879999999999999E-3</v>
      </c>
      <c r="AS210" s="35"/>
      <c r="AT210" s="81"/>
      <c r="AU210" s="82"/>
      <c r="AV210" s="82"/>
    </row>
    <row r="211" spans="1:48" s="79" customFormat="1">
      <c r="A211" s="39" t="s">
        <v>52</v>
      </c>
      <c r="B211" s="40" t="s">
        <v>201</v>
      </c>
      <c r="C211" s="90">
        <v>0.22339600000000001</v>
      </c>
      <c r="D211" s="90">
        <v>1.7679E-2</v>
      </c>
      <c r="E211" s="90">
        <v>0.24460699999999999</v>
      </c>
      <c r="F211" s="90">
        <v>1.366E-3</v>
      </c>
      <c r="G211" s="90">
        <v>1.2203580000000001</v>
      </c>
      <c r="H211" s="90">
        <v>5.9309999999999996E-3</v>
      </c>
      <c r="I211" s="90">
        <v>4.5630000000000002E-3</v>
      </c>
      <c r="J211" s="90">
        <v>2.1457E-2</v>
      </c>
      <c r="K211" s="90">
        <v>5.6849999999999999E-3</v>
      </c>
      <c r="L211" s="90">
        <v>1.157E-3</v>
      </c>
      <c r="M211" s="90">
        <v>6.2699999999999995E-4</v>
      </c>
      <c r="N211" s="90">
        <v>1.4829999999999999E-3</v>
      </c>
      <c r="O211" s="90">
        <v>5.71E-4</v>
      </c>
      <c r="P211" s="90">
        <v>6.4400000000000004E-4</v>
      </c>
      <c r="Q211" s="90">
        <v>6.9300000000000004E-4</v>
      </c>
      <c r="R211" s="90">
        <v>1.003E-3</v>
      </c>
      <c r="S211" s="90">
        <v>9.5100000000000002E-4</v>
      </c>
      <c r="T211" s="90">
        <v>7.5500000000000003E-4</v>
      </c>
      <c r="U211" s="90">
        <v>9.4529999999999996E-3</v>
      </c>
      <c r="V211" s="90">
        <v>1.5009999999999999E-3</v>
      </c>
      <c r="W211" s="90">
        <v>1.1460000000000001E-3</v>
      </c>
      <c r="X211" s="90">
        <v>6.8599999999999998E-4</v>
      </c>
      <c r="Y211" s="90">
        <v>8.8500000000000004E-4</v>
      </c>
      <c r="Z211" s="90">
        <v>8.9999999999999998E-4</v>
      </c>
      <c r="AA211" s="90">
        <v>6.8999999999999997E-4</v>
      </c>
      <c r="AB211" s="90">
        <v>4.3399999999999998E-4</v>
      </c>
      <c r="AC211" s="90">
        <v>6.7999999999999999E-5</v>
      </c>
      <c r="AD211" s="90">
        <v>2.14E-4</v>
      </c>
      <c r="AE211" s="90">
        <v>1.621E-3</v>
      </c>
      <c r="AF211" s="90">
        <v>5.13E-4</v>
      </c>
      <c r="AG211" s="90">
        <v>6.5099999999999999E-4</v>
      </c>
      <c r="AH211" s="90">
        <v>9.0209999999999995E-3</v>
      </c>
      <c r="AI211" s="90">
        <v>1.7014999999999999E-2</v>
      </c>
      <c r="AJ211" s="90">
        <v>3.238E-3</v>
      </c>
      <c r="AK211" s="90">
        <v>5.8100000000000003E-4</v>
      </c>
      <c r="AL211" s="90">
        <v>0.14756900000000001</v>
      </c>
      <c r="AM211" s="90">
        <v>0.213063</v>
      </c>
      <c r="AN211" s="90">
        <v>3.48E-4</v>
      </c>
      <c r="AO211" s="90">
        <v>5.8240000000000002E-3</v>
      </c>
      <c r="AP211" s="90">
        <v>9.6109999999999998E-3</v>
      </c>
      <c r="AQ211" s="90">
        <v>4.2519999999999997E-3</v>
      </c>
      <c r="AR211" s="91">
        <v>4.522E-3</v>
      </c>
      <c r="AS211" s="35"/>
      <c r="AT211" s="81"/>
      <c r="AU211" s="82"/>
      <c r="AV211" s="82"/>
    </row>
    <row r="212" spans="1:48" s="79" customFormat="1">
      <c r="A212" s="36" t="s">
        <v>53</v>
      </c>
      <c r="B212" s="37" t="s">
        <v>202</v>
      </c>
      <c r="C212" s="88">
        <v>9.724E-3</v>
      </c>
      <c r="D212" s="88">
        <v>3.2299999999999998E-3</v>
      </c>
      <c r="E212" s="88">
        <v>1.2763E-2</v>
      </c>
      <c r="F212" s="88">
        <v>6.9519999999999998E-3</v>
      </c>
      <c r="G212" s="88">
        <v>1.0704E-2</v>
      </c>
      <c r="H212" s="88">
        <v>1.4397580000000001</v>
      </c>
      <c r="I212" s="88">
        <v>7.0629999999999998E-3</v>
      </c>
      <c r="J212" s="88">
        <v>5.0410000000000003E-3</v>
      </c>
      <c r="K212" s="88">
        <v>1.8290000000000001E-2</v>
      </c>
      <c r="L212" s="88">
        <v>4.2290000000000001E-3</v>
      </c>
      <c r="M212" s="88">
        <v>3.5119999999999999E-3</v>
      </c>
      <c r="N212" s="88">
        <v>5.6680000000000003E-3</v>
      </c>
      <c r="O212" s="88">
        <v>3.258E-3</v>
      </c>
      <c r="P212" s="88">
        <v>4.5979999999999997E-3</v>
      </c>
      <c r="Q212" s="88">
        <v>4.3420000000000004E-3</v>
      </c>
      <c r="R212" s="88">
        <v>4.2319999999999997E-3</v>
      </c>
      <c r="S212" s="88">
        <v>6.6379999999999998E-3</v>
      </c>
      <c r="T212" s="88">
        <v>4.0879999999999996E-3</v>
      </c>
      <c r="U212" s="88">
        <v>1.4265E-2</v>
      </c>
      <c r="V212" s="88">
        <v>5.4869999999999997E-3</v>
      </c>
      <c r="W212" s="88">
        <v>7.8370000000000002E-3</v>
      </c>
      <c r="X212" s="88">
        <v>3.7369999999999999E-3</v>
      </c>
      <c r="Y212" s="88">
        <v>4.6969999999999998E-3</v>
      </c>
      <c r="Z212" s="88">
        <v>5.2399999999999999E-3</v>
      </c>
      <c r="AA212" s="88">
        <v>8.3840000000000008E-3</v>
      </c>
      <c r="AB212" s="88">
        <v>4.0039999999999997E-3</v>
      </c>
      <c r="AC212" s="88">
        <v>4.86E-4</v>
      </c>
      <c r="AD212" s="88">
        <v>1.704E-3</v>
      </c>
      <c r="AE212" s="88">
        <v>6.9470000000000001E-3</v>
      </c>
      <c r="AF212" s="88">
        <v>2.7230000000000002E-3</v>
      </c>
      <c r="AG212" s="88">
        <v>7.7120000000000001E-3</v>
      </c>
      <c r="AH212" s="88">
        <v>2.1199999999999999E-3</v>
      </c>
      <c r="AI212" s="88">
        <v>6.7479999999999997E-3</v>
      </c>
      <c r="AJ212" s="88">
        <v>3.8972E-2</v>
      </c>
      <c r="AK212" s="88">
        <v>4.8719999999999996E-3</v>
      </c>
      <c r="AL212" s="88">
        <v>6.7369999999999999E-3</v>
      </c>
      <c r="AM212" s="88">
        <v>8.0099999999999998E-3</v>
      </c>
      <c r="AN212" s="88">
        <v>3.4910000000000002E-3</v>
      </c>
      <c r="AO212" s="88">
        <v>4.64E-3</v>
      </c>
      <c r="AP212" s="88">
        <v>8.1200000000000005E-3</v>
      </c>
      <c r="AQ212" s="88">
        <v>3.6776000000000003E-2</v>
      </c>
      <c r="AR212" s="89">
        <v>4.7149999999999996E-3</v>
      </c>
      <c r="AS212" s="35"/>
      <c r="AT212" s="81"/>
      <c r="AU212" s="82"/>
      <c r="AV212" s="82"/>
    </row>
    <row r="213" spans="1:48" s="79" customFormat="1">
      <c r="A213" s="36" t="s">
        <v>54</v>
      </c>
      <c r="B213" s="37" t="s">
        <v>203</v>
      </c>
      <c r="C213" s="88">
        <v>4.6508000000000001E-2</v>
      </c>
      <c r="D213" s="88">
        <v>1.1972999999999999E-2</v>
      </c>
      <c r="E213" s="88">
        <v>2.1502E-2</v>
      </c>
      <c r="F213" s="88">
        <v>9.0369999999999999E-3</v>
      </c>
      <c r="G213" s="88">
        <v>5.8538E-2</v>
      </c>
      <c r="H213" s="88">
        <v>1.4902E-2</v>
      </c>
      <c r="I213" s="88">
        <v>1.240942</v>
      </c>
      <c r="J213" s="88">
        <v>3.8650999999999998E-2</v>
      </c>
      <c r="K213" s="88">
        <v>2.1219999999999999E-2</v>
      </c>
      <c r="L213" s="88">
        <v>1.3204E-2</v>
      </c>
      <c r="M213" s="88">
        <v>6.7089999999999997E-3</v>
      </c>
      <c r="N213" s="88">
        <v>1.2351000000000001E-2</v>
      </c>
      <c r="O213" s="88">
        <v>7.0800000000000004E-3</v>
      </c>
      <c r="P213" s="88">
        <v>8.5830000000000004E-3</v>
      </c>
      <c r="Q213" s="88">
        <v>7.5820000000000002E-3</v>
      </c>
      <c r="R213" s="88">
        <v>1.1887999999999999E-2</v>
      </c>
      <c r="S213" s="88">
        <v>1.8279E-2</v>
      </c>
      <c r="T213" s="88">
        <v>7.3480000000000004E-3</v>
      </c>
      <c r="U213" s="88">
        <v>7.9513E-2</v>
      </c>
      <c r="V213" s="88">
        <v>1.0316000000000001E-2</v>
      </c>
      <c r="W213" s="88">
        <v>6.8603999999999998E-2</v>
      </c>
      <c r="X213" s="88">
        <v>1.0644000000000001E-2</v>
      </c>
      <c r="Y213" s="88">
        <v>1.1891000000000001E-2</v>
      </c>
      <c r="Z213" s="88">
        <v>1.1220000000000001E-2</v>
      </c>
      <c r="AA213" s="88">
        <v>1.4952E-2</v>
      </c>
      <c r="AB213" s="88">
        <v>1.2166E-2</v>
      </c>
      <c r="AC213" s="88">
        <v>2.1749999999999999E-3</v>
      </c>
      <c r="AD213" s="88">
        <v>3.2629999999999998E-3</v>
      </c>
      <c r="AE213" s="88">
        <v>9.9170000000000005E-3</v>
      </c>
      <c r="AF213" s="88">
        <v>1.1790999999999999E-2</v>
      </c>
      <c r="AG213" s="88">
        <v>7.9670000000000001E-3</v>
      </c>
      <c r="AH213" s="88">
        <v>1.4744E-2</v>
      </c>
      <c r="AI213" s="88">
        <v>1.7922E-2</v>
      </c>
      <c r="AJ213" s="88">
        <v>3.3474999999999998E-2</v>
      </c>
      <c r="AK213" s="88">
        <v>9.0270000000000003E-3</v>
      </c>
      <c r="AL213" s="88">
        <v>1.7356E-2</v>
      </c>
      <c r="AM213" s="88">
        <v>2.8774000000000001E-2</v>
      </c>
      <c r="AN213" s="88">
        <v>4.1180000000000001E-3</v>
      </c>
      <c r="AO213" s="88">
        <v>7.3369999999999998E-3</v>
      </c>
      <c r="AP213" s="88">
        <v>1.2026E-2</v>
      </c>
      <c r="AQ213" s="88">
        <v>0.554261</v>
      </c>
      <c r="AR213" s="89">
        <v>7.7730000000000004E-3</v>
      </c>
      <c r="AS213" s="35"/>
      <c r="AT213" s="81"/>
      <c r="AU213" s="82"/>
      <c r="AV213" s="82"/>
    </row>
    <row r="214" spans="1:48" s="79" customFormat="1">
      <c r="A214" s="36" t="s">
        <v>55</v>
      </c>
      <c r="B214" s="37" t="s">
        <v>204</v>
      </c>
      <c r="C214" s="88">
        <v>0.121812</v>
      </c>
      <c r="D214" s="88">
        <v>1.5899E-2</v>
      </c>
      <c r="E214" s="88">
        <v>6.9698999999999997E-2</v>
      </c>
      <c r="F214" s="88">
        <v>6.6050999999999999E-2</v>
      </c>
      <c r="G214" s="88">
        <v>9.3552999999999997E-2</v>
      </c>
      <c r="H214" s="88">
        <v>8.1852999999999995E-2</v>
      </c>
      <c r="I214" s="88">
        <v>3.8323000000000003E-2</v>
      </c>
      <c r="J214" s="88">
        <v>1.395616</v>
      </c>
      <c r="K214" s="88">
        <v>0.295769</v>
      </c>
      <c r="L214" s="88">
        <v>5.2660999999999999E-2</v>
      </c>
      <c r="M214" s="88">
        <v>2.2460000000000001E-2</v>
      </c>
      <c r="N214" s="88">
        <v>5.4864000000000003E-2</v>
      </c>
      <c r="O214" s="88">
        <v>2.4357E-2</v>
      </c>
      <c r="P214" s="88">
        <v>2.6034000000000002E-2</v>
      </c>
      <c r="Q214" s="88">
        <v>2.8254999999999999E-2</v>
      </c>
      <c r="R214" s="88">
        <v>4.7364000000000003E-2</v>
      </c>
      <c r="S214" s="88">
        <v>4.1951000000000002E-2</v>
      </c>
      <c r="T214" s="88">
        <v>3.3413999999999999E-2</v>
      </c>
      <c r="U214" s="88">
        <v>0.121501</v>
      </c>
      <c r="V214" s="88">
        <v>3.6202999999999999E-2</v>
      </c>
      <c r="W214" s="88">
        <v>3.2072000000000003E-2</v>
      </c>
      <c r="X214" s="88">
        <v>2.8067999999999999E-2</v>
      </c>
      <c r="Y214" s="88">
        <v>3.8636999999999998E-2</v>
      </c>
      <c r="Z214" s="88">
        <v>4.0304E-2</v>
      </c>
      <c r="AA214" s="88">
        <v>1.4041E-2</v>
      </c>
      <c r="AB214" s="88">
        <v>1.0375000000000001E-2</v>
      </c>
      <c r="AC214" s="88">
        <v>1.8209999999999999E-3</v>
      </c>
      <c r="AD214" s="88">
        <v>8.1279999999999998E-3</v>
      </c>
      <c r="AE214" s="88">
        <v>7.2493000000000002E-2</v>
      </c>
      <c r="AF214" s="88">
        <v>1.1279000000000001E-2</v>
      </c>
      <c r="AG214" s="88">
        <v>1.3132E-2</v>
      </c>
      <c r="AH214" s="88">
        <v>2.2549E-2</v>
      </c>
      <c r="AI214" s="88">
        <v>0.15978899999999999</v>
      </c>
      <c r="AJ214" s="88">
        <v>2.3014E-2</v>
      </c>
      <c r="AK214" s="88">
        <v>2.4135E-2</v>
      </c>
      <c r="AL214" s="88">
        <v>3.2397000000000002E-2</v>
      </c>
      <c r="AM214" s="88">
        <v>3.5673000000000003E-2</v>
      </c>
      <c r="AN214" s="88">
        <v>1.602E-2</v>
      </c>
      <c r="AO214" s="88">
        <v>1.2579999999999999E-2</v>
      </c>
      <c r="AP214" s="88">
        <v>2.1364000000000001E-2</v>
      </c>
      <c r="AQ214" s="88">
        <v>7.2902999999999996E-2</v>
      </c>
      <c r="AR214" s="89">
        <v>3.1489999999999997E-2</v>
      </c>
      <c r="AS214" s="35"/>
      <c r="AT214" s="81"/>
      <c r="AU214" s="82"/>
      <c r="AV214" s="82"/>
    </row>
    <row r="215" spans="1:48" s="79" customFormat="1">
      <c r="A215" s="36" t="s">
        <v>56</v>
      </c>
      <c r="B215" s="37" t="s">
        <v>754</v>
      </c>
      <c r="C215" s="88">
        <v>6.7683999999999994E-2</v>
      </c>
      <c r="D215" s="88">
        <v>4.6244E-2</v>
      </c>
      <c r="E215" s="88">
        <v>9.4613000000000003E-2</v>
      </c>
      <c r="F215" s="88">
        <v>0.207674</v>
      </c>
      <c r="G215" s="88">
        <v>7.3422000000000001E-2</v>
      </c>
      <c r="H215" s="88">
        <v>5.6564999999999997E-2</v>
      </c>
      <c r="I215" s="88">
        <v>5.1181999999999998E-2</v>
      </c>
      <c r="J215" s="88">
        <v>7.6572000000000001E-2</v>
      </c>
      <c r="K215" s="88">
        <v>1.147562</v>
      </c>
      <c r="L215" s="88">
        <v>5.0548999999999997E-2</v>
      </c>
      <c r="M215" s="88">
        <v>5.2205000000000001E-2</v>
      </c>
      <c r="N215" s="88">
        <v>0.12236900000000001</v>
      </c>
      <c r="O215" s="88">
        <v>3.8684999999999997E-2</v>
      </c>
      <c r="P215" s="88">
        <v>5.5132E-2</v>
      </c>
      <c r="Q215" s="88">
        <v>6.1742999999999999E-2</v>
      </c>
      <c r="R215" s="88">
        <v>7.3918999999999999E-2</v>
      </c>
      <c r="S215" s="88">
        <v>7.6485999999999998E-2</v>
      </c>
      <c r="T215" s="88">
        <v>6.7654000000000006E-2</v>
      </c>
      <c r="U215" s="88">
        <v>0.145956</v>
      </c>
      <c r="V215" s="88">
        <v>9.7363000000000005E-2</v>
      </c>
      <c r="W215" s="88">
        <v>6.2959000000000001E-2</v>
      </c>
      <c r="X215" s="88">
        <v>4.7106000000000002E-2</v>
      </c>
      <c r="Y215" s="88">
        <v>8.3065E-2</v>
      </c>
      <c r="Z215" s="88">
        <v>6.1823999999999997E-2</v>
      </c>
      <c r="AA215" s="88">
        <v>3.9736E-2</v>
      </c>
      <c r="AB215" s="88">
        <v>2.4417000000000001E-2</v>
      </c>
      <c r="AC215" s="88">
        <v>4.339E-3</v>
      </c>
      <c r="AD215" s="88">
        <v>1.6622000000000001E-2</v>
      </c>
      <c r="AE215" s="88">
        <v>0.26668399999999998</v>
      </c>
      <c r="AF215" s="88">
        <v>2.4681000000000002E-2</v>
      </c>
      <c r="AG215" s="88">
        <v>3.0561999999999999E-2</v>
      </c>
      <c r="AH215" s="88">
        <v>2.6383E-2</v>
      </c>
      <c r="AI215" s="88">
        <v>2.8482E-2</v>
      </c>
      <c r="AJ215" s="88">
        <v>4.3171000000000001E-2</v>
      </c>
      <c r="AK215" s="88">
        <v>4.8686E-2</v>
      </c>
      <c r="AL215" s="88">
        <v>6.5902000000000002E-2</v>
      </c>
      <c r="AM215" s="88">
        <v>4.8517999999999999E-2</v>
      </c>
      <c r="AN215" s="88">
        <v>2.8577999999999999E-2</v>
      </c>
      <c r="AO215" s="88">
        <v>2.1035000000000002E-2</v>
      </c>
      <c r="AP215" s="88">
        <v>2.9180999999999999E-2</v>
      </c>
      <c r="AQ215" s="88">
        <v>0.127162</v>
      </c>
      <c r="AR215" s="89">
        <v>6.6322000000000006E-2</v>
      </c>
      <c r="AS215" s="35"/>
      <c r="AT215" s="81"/>
      <c r="AU215" s="82"/>
      <c r="AV215" s="82"/>
    </row>
    <row r="216" spans="1:48" s="79" customFormat="1">
      <c r="A216" s="39" t="s">
        <v>57</v>
      </c>
      <c r="B216" s="40" t="s">
        <v>126</v>
      </c>
      <c r="C216" s="90">
        <v>9.861E-3</v>
      </c>
      <c r="D216" s="90">
        <v>2.0769999999999999E-3</v>
      </c>
      <c r="E216" s="90">
        <v>6.0179999999999999E-3</v>
      </c>
      <c r="F216" s="90">
        <v>5.2989999999999999E-3</v>
      </c>
      <c r="G216" s="90">
        <v>1.5831000000000001E-2</v>
      </c>
      <c r="H216" s="90">
        <v>3.679E-3</v>
      </c>
      <c r="I216" s="90">
        <v>7.2249999999999997E-3</v>
      </c>
      <c r="J216" s="90">
        <v>1.6951000000000001E-2</v>
      </c>
      <c r="K216" s="90">
        <v>1.1631000000000001E-2</v>
      </c>
      <c r="L216" s="90">
        <v>1.4245810000000001</v>
      </c>
      <c r="M216" s="90">
        <v>1.549E-2</v>
      </c>
      <c r="N216" s="90">
        <v>2.6747E-2</v>
      </c>
      <c r="O216" s="90">
        <v>9.2540000000000001E-3</v>
      </c>
      <c r="P216" s="90">
        <v>2.3418000000000001E-2</v>
      </c>
      <c r="Q216" s="90">
        <v>1.8237E-2</v>
      </c>
      <c r="R216" s="90">
        <v>2.1065E-2</v>
      </c>
      <c r="S216" s="90">
        <v>2.0538000000000001E-2</v>
      </c>
      <c r="T216" s="90">
        <v>1.1527000000000001E-2</v>
      </c>
      <c r="U216" s="90">
        <v>2.1302000000000001E-2</v>
      </c>
      <c r="V216" s="90">
        <v>9.6546999999999994E-2</v>
      </c>
      <c r="W216" s="90">
        <v>7.6071E-2</v>
      </c>
      <c r="X216" s="90">
        <v>1.1816999999999999E-2</v>
      </c>
      <c r="Y216" s="90">
        <v>1.1950000000000001E-2</v>
      </c>
      <c r="Z216" s="90">
        <v>3.738E-3</v>
      </c>
      <c r="AA216" s="90">
        <v>2.5439999999999998E-3</v>
      </c>
      <c r="AB216" s="90">
        <v>1.879E-3</v>
      </c>
      <c r="AC216" s="90">
        <v>1.147E-3</v>
      </c>
      <c r="AD216" s="90">
        <v>2.4220000000000001E-3</v>
      </c>
      <c r="AE216" s="90">
        <v>4.7790000000000003E-3</v>
      </c>
      <c r="AF216" s="90">
        <v>2.3470000000000001E-3</v>
      </c>
      <c r="AG216" s="90">
        <v>2.738E-3</v>
      </c>
      <c r="AH216" s="90">
        <v>4.4079999999999996E-3</v>
      </c>
      <c r="AI216" s="90">
        <v>4.8320000000000004E-3</v>
      </c>
      <c r="AJ216" s="90">
        <v>3.441E-3</v>
      </c>
      <c r="AK216" s="90">
        <v>5.5129999999999997E-3</v>
      </c>
      <c r="AL216" s="90">
        <v>5.3449999999999999E-3</v>
      </c>
      <c r="AM216" s="90">
        <v>7.5680000000000001E-3</v>
      </c>
      <c r="AN216" s="90">
        <v>2.4060000000000002E-3</v>
      </c>
      <c r="AO216" s="90">
        <v>2.5600000000000002E-3</v>
      </c>
      <c r="AP216" s="90">
        <v>2.9710000000000001E-3</v>
      </c>
      <c r="AQ216" s="90">
        <v>1.6244999999999999E-2</v>
      </c>
      <c r="AR216" s="91">
        <v>9.1979999999999996E-3</v>
      </c>
      <c r="AS216" s="35"/>
      <c r="AT216" s="81"/>
      <c r="AU216" s="82"/>
      <c r="AV216" s="82"/>
    </row>
    <row r="217" spans="1:48" s="79" customFormat="1">
      <c r="A217" s="36" t="s">
        <v>58</v>
      </c>
      <c r="B217" s="37" t="s">
        <v>127</v>
      </c>
      <c r="C217" s="88">
        <v>1.2626999999999999E-2</v>
      </c>
      <c r="D217" s="88">
        <v>5.7450000000000001E-3</v>
      </c>
      <c r="E217" s="88">
        <v>1.7797E-2</v>
      </c>
      <c r="F217" s="88">
        <v>1.5114000000000001E-2</v>
      </c>
      <c r="G217" s="88">
        <v>2.1177999999999999E-2</v>
      </c>
      <c r="H217" s="88">
        <v>1.4363000000000001E-2</v>
      </c>
      <c r="I217" s="88">
        <v>3.3494000000000003E-2</v>
      </c>
      <c r="J217" s="88">
        <v>1.9591000000000001E-2</v>
      </c>
      <c r="K217" s="88">
        <v>2.8674000000000002E-2</v>
      </c>
      <c r="L217" s="88">
        <v>1.7160000000000002E-2</v>
      </c>
      <c r="M217" s="88">
        <v>1.771587</v>
      </c>
      <c r="N217" s="88">
        <v>1.5047E-2</v>
      </c>
      <c r="O217" s="88">
        <v>0.57599</v>
      </c>
      <c r="P217" s="88">
        <v>0.41822900000000002</v>
      </c>
      <c r="Q217" s="88">
        <v>0.30622899999999997</v>
      </c>
      <c r="R217" s="88">
        <v>5.4908999999999999E-2</v>
      </c>
      <c r="S217" s="88">
        <v>0.16878299999999999</v>
      </c>
      <c r="T217" s="88">
        <v>0.61788299999999996</v>
      </c>
      <c r="U217" s="88">
        <v>4.5085E-2</v>
      </c>
      <c r="V217" s="88">
        <v>7.8831999999999999E-2</v>
      </c>
      <c r="W217" s="88">
        <v>0.12274</v>
      </c>
      <c r="X217" s="88">
        <v>1.8169999999999999E-2</v>
      </c>
      <c r="Y217" s="88">
        <v>2.2106000000000001E-2</v>
      </c>
      <c r="Z217" s="88">
        <v>1.0296E-2</v>
      </c>
      <c r="AA217" s="88">
        <v>1.1764E-2</v>
      </c>
      <c r="AB217" s="88">
        <v>1.0784999999999999E-2</v>
      </c>
      <c r="AC217" s="88">
        <v>2.9520000000000002E-3</v>
      </c>
      <c r="AD217" s="88">
        <v>1.6191000000000001E-2</v>
      </c>
      <c r="AE217" s="88">
        <v>2.1860999999999998E-2</v>
      </c>
      <c r="AF217" s="88">
        <v>1.3861999999999999E-2</v>
      </c>
      <c r="AG217" s="88">
        <v>1.2645999999999999E-2</v>
      </c>
      <c r="AH217" s="88">
        <v>8.8269999999999998E-3</v>
      </c>
      <c r="AI217" s="88">
        <v>8.9009999999999992E-3</v>
      </c>
      <c r="AJ217" s="88">
        <v>1.2852000000000001E-2</v>
      </c>
      <c r="AK217" s="88">
        <v>5.8465999999999997E-2</v>
      </c>
      <c r="AL217" s="88">
        <v>1.1232000000000001E-2</v>
      </c>
      <c r="AM217" s="88">
        <v>1.2685E-2</v>
      </c>
      <c r="AN217" s="88">
        <v>7.2899999999999996E-3</v>
      </c>
      <c r="AO217" s="88">
        <v>6.7580000000000001E-3</v>
      </c>
      <c r="AP217" s="88">
        <v>8.9820000000000004E-3</v>
      </c>
      <c r="AQ217" s="88">
        <v>3.4477000000000001E-2</v>
      </c>
      <c r="AR217" s="89">
        <v>2.2661000000000001E-2</v>
      </c>
      <c r="AS217" s="35"/>
      <c r="AT217" s="81"/>
      <c r="AU217" s="82"/>
      <c r="AV217" s="82"/>
    </row>
    <row r="218" spans="1:48" s="79" customFormat="1">
      <c r="A218" s="36" t="s">
        <v>59</v>
      </c>
      <c r="B218" s="37" t="s">
        <v>128</v>
      </c>
      <c r="C218" s="88">
        <v>3.6540000000000001E-3</v>
      </c>
      <c r="D218" s="88">
        <v>1.1839999999999999E-3</v>
      </c>
      <c r="E218" s="88">
        <v>4.0889999999999998E-3</v>
      </c>
      <c r="F218" s="88">
        <v>2.8930000000000002E-3</v>
      </c>
      <c r="G218" s="88">
        <v>7.2179999999999996E-3</v>
      </c>
      <c r="H218" s="88">
        <v>2.9910000000000002E-3</v>
      </c>
      <c r="I218" s="88">
        <v>8.0309999999999999E-3</v>
      </c>
      <c r="J218" s="88">
        <v>1.5252999999999999E-2</v>
      </c>
      <c r="K218" s="88">
        <v>6.8320000000000004E-3</v>
      </c>
      <c r="L218" s="88">
        <v>4.5019999999999999E-3</v>
      </c>
      <c r="M218" s="88">
        <v>3.7429999999999998E-3</v>
      </c>
      <c r="N218" s="88">
        <v>1.2632019999999999</v>
      </c>
      <c r="O218" s="88">
        <v>3.9823999999999998E-2</v>
      </c>
      <c r="P218" s="88">
        <v>4.3382999999999998E-2</v>
      </c>
      <c r="Q218" s="88">
        <v>3.5867000000000003E-2</v>
      </c>
      <c r="R218" s="88">
        <v>3.0924E-2</v>
      </c>
      <c r="S218" s="88">
        <v>0.114383</v>
      </c>
      <c r="T218" s="88">
        <v>6.5139000000000002E-2</v>
      </c>
      <c r="U218" s="88">
        <v>4.3221999999999997E-2</v>
      </c>
      <c r="V218" s="88">
        <v>1.013E-2</v>
      </c>
      <c r="W218" s="88">
        <v>2.3574000000000001E-2</v>
      </c>
      <c r="X218" s="88">
        <v>3.6180000000000001E-3</v>
      </c>
      <c r="Y218" s="88">
        <v>4.0660000000000002E-3</v>
      </c>
      <c r="Z218" s="88">
        <v>2.1900000000000001E-3</v>
      </c>
      <c r="AA218" s="88">
        <v>2.1719999999999999E-3</v>
      </c>
      <c r="AB218" s="88">
        <v>2.3370000000000001E-3</v>
      </c>
      <c r="AC218" s="88">
        <v>5.3600000000000002E-4</v>
      </c>
      <c r="AD218" s="88">
        <v>2.261E-3</v>
      </c>
      <c r="AE218" s="88">
        <v>3.859E-3</v>
      </c>
      <c r="AF218" s="88">
        <v>2.7060000000000001E-3</v>
      </c>
      <c r="AG218" s="88">
        <v>2.5230000000000001E-3</v>
      </c>
      <c r="AH218" s="88">
        <v>2.581E-3</v>
      </c>
      <c r="AI218" s="88">
        <v>4.5659999999999997E-3</v>
      </c>
      <c r="AJ218" s="88">
        <v>4.1120000000000002E-3</v>
      </c>
      <c r="AK218" s="88">
        <v>8.0890000000000007E-3</v>
      </c>
      <c r="AL218" s="88">
        <v>2.7880000000000001E-3</v>
      </c>
      <c r="AM218" s="88">
        <v>3.2360000000000002E-3</v>
      </c>
      <c r="AN218" s="88">
        <v>1.364E-3</v>
      </c>
      <c r="AO218" s="88">
        <v>1.415E-3</v>
      </c>
      <c r="AP218" s="88">
        <v>2.2539999999999999E-3</v>
      </c>
      <c r="AQ218" s="88">
        <v>1.7135000000000001E-2</v>
      </c>
      <c r="AR218" s="89">
        <v>7.247E-3</v>
      </c>
      <c r="AS218" s="35"/>
      <c r="AT218" s="81"/>
      <c r="AU218" s="82"/>
      <c r="AV218" s="82"/>
    </row>
    <row r="219" spans="1:48" s="79" customFormat="1">
      <c r="A219" s="36" t="s">
        <v>60</v>
      </c>
      <c r="B219" s="37" t="s">
        <v>129</v>
      </c>
      <c r="C219" s="88">
        <v>8.8599999999999998E-3</v>
      </c>
      <c r="D219" s="88">
        <v>2.8709999999999999E-3</v>
      </c>
      <c r="E219" s="88">
        <v>7.9290000000000003E-3</v>
      </c>
      <c r="F219" s="88">
        <v>7.6779999999999999E-3</v>
      </c>
      <c r="G219" s="88">
        <v>1.9581999999999999E-2</v>
      </c>
      <c r="H219" s="88">
        <v>1.1774E-2</v>
      </c>
      <c r="I219" s="88">
        <v>8.0529999999999994E-3</v>
      </c>
      <c r="J219" s="88">
        <v>1.9139E-2</v>
      </c>
      <c r="K219" s="88">
        <v>2.4854000000000001E-2</v>
      </c>
      <c r="L219" s="88">
        <v>7.4999999999999997E-3</v>
      </c>
      <c r="M219" s="88">
        <v>9.5750000000000002E-3</v>
      </c>
      <c r="N219" s="88">
        <v>8.4779999999999994E-3</v>
      </c>
      <c r="O219" s="88">
        <v>1.011933</v>
      </c>
      <c r="P219" s="88">
        <v>3.5126999999999999E-2</v>
      </c>
      <c r="Q219" s="88">
        <v>4.6242999999999999E-2</v>
      </c>
      <c r="R219" s="88">
        <v>2.3664000000000001E-2</v>
      </c>
      <c r="S219" s="88">
        <v>4.564E-2</v>
      </c>
      <c r="T219" s="88">
        <v>1.2909E-2</v>
      </c>
      <c r="U219" s="88">
        <v>3.4134999999999999E-2</v>
      </c>
      <c r="V219" s="88">
        <v>4.2479000000000003E-2</v>
      </c>
      <c r="W219" s="88">
        <v>0.10827000000000001</v>
      </c>
      <c r="X219" s="88">
        <v>7.9039999999999996E-3</v>
      </c>
      <c r="Y219" s="88">
        <v>7.8759999999999993E-3</v>
      </c>
      <c r="Z219" s="88">
        <v>3.5729999999999998E-3</v>
      </c>
      <c r="AA219" s="88">
        <v>4.9529999999999999E-3</v>
      </c>
      <c r="AB219" s="88">
        <v>2.3500000000000001E-3</v>
      </c>
      <c r="AC219" s="88">
        <v>1.7470000000000001E-3</v>
      </c>
      <c r="AD219" s="88">
        <v>2.006E-3</v>
      </c>
      <c r="AE219" s="88">
        <v>7.9319999999999998E-3</v>
      </c>
      <c r="AF219" s="88">
        <v>3.3549999999999999E-3</v>
      </c>
      <c r="AG219" s="88">
        <v>5.4720000000000003E-3</v>
      </c>
      <c r="AH219" s="88">
        <v>3.114E-3</v>
      </c>
      <c r="AI219" s="88">
        <v>4.516E-3</v>
      </c>
      <c r="AJ219" s="88">
        <v>6.45E-3</v>
      </c>
      <c r="AK219" s="88">
        <v>4.2449999999999996E-3</v>
      </c>
      <c r="AL219" s="88">
        <v>5.5120000000000004E-3</v>
      </c>
      <c r="AM219" s="88">
        <v>8.3929999999999994E-3</v>
      </c>
      <c r="AN219" s="88">
        <v>2.294E-3</v>
      </c>
      <c r="AO219" s="88">
        <v>2.114E-3</v>
      </c>
      <c r="AP219" s="88">
        <v>6.5680000000000001E-3</v>
      </c>
      <c r="AQ219" s="88">
        <v>1.4244E-2</v>
      </c>
      <c r="AR219" s="89">
        <v>9.6600000000000002E-3</v>
      </c>
      <c r="AS219" s="35"/>
      <c r="AT219" s="81"/>
      <c r="AU219" s="82"/>
      <c r="AV219" s="82"/>
    </row>
    <row r="220" spans="1:48" s="79" customFormat="1">
      <c r="A220" s="36" t="s">
        <v>61</v>
      </c>
      <c r="B220" s="37" t="s">
        <v>130</v>
      </c>
      <c r="C220" s="88">
        <v>4.66E-4</v>
      </c>
      <c r="D220" s="88">
        <v>2.72E-4</v>
      </c>
      <c r="E220" s="88">
        <v>5.3700000000000004E-4</v>
      </c>
      <c r="F220" s="88">
        <v>1.823E-3</v>
      </c>
      <c r="G220" s="88">
        <v>6.2299999999999996E-4</v>
      </c>
      <c r="H220" s="88">
        <v>4.2999999999999999E-4</v>
      </c>
      <c r="I220" s="88">
        <v>2.091E-3</v>
      </c>
      <c r="J220" s="88">
        <v>6.3100000000000005E-4</v>
      </c>
      <c r="K220" s="88">
        <v>6.96E-4</v>
      </c>
      <c r="L220" s="88">
        <v>1.4369999999999999E-3</v>
      </c>
      <c r="M220" s="88">
        <v>1.4890000000000001E-3</v>
      </c>
      <c r="N220" s="88">
        <v>1.119E-3</v>
      </c>
      <c r="O220" s="88">
        <v>1.1900000000000001E-3</v>
      </c>
      <c r="P220" s="88">
        <v>1.028179</v>
      </c>
      <c r="Q220" s="88">
        <v>5.9651999999999997E-2</v>
      </c>
      <c r="R220" s="88">
        <v>6.1669999999999997E-3</v>
      </c>
      <c r="S220" s="88">
        <v>1.8849000000000001E-2</v>
      </c>
      <c r="T220" s="88">
        <v>7.2160000000000002E-3</v>
      </c>
      <c r="U220" s="88">
        <v>2.3140000000000001E-3</v>
      </c>
      <c r="V220" s="88">
        <v>5.5469999999999998E-3</v>
      </c>
      <c r="W220" s="88">
        <v>7.9220000000000002E-3</v>
      </c>
      <c r="X220" s="88">
        <v>1.3879999999999999E-3</v>
      </c>
      <c r="Y220" s="88">
        <v>1.1990000000000001E-2</v>
      </c>
      <c r="Z220" s="88">
        <v>5.3700000000000004E-4</v>
      </c>
      <c r="AA220" s="88">
        <v>5.1800000000000001E-4</v>
      </c>
      <c r="AB220" s="88">
        <v>4.9600000000000002E-4</v>
      </c>
      <c r="AC220" s="88">
        <v>1.4899999999999999E-4</v>
      </c>
      <c r="AD220" s="88">
        <v>7.7099999999999998E-4</v>
      </c>
      <c r="AE220" s="88">
        <v>9.3800000000000003E-4</v>
      </c>
      <c r="AF220" s="88">
        <v>6.5499999999999998E-4</v>
      </c>
      <c r="AG220" s="88">
        <v>6.8499999999999995E-4</v>
      </c>
      <c r="AH220" s="88">
        <v>4.8500000000000003E-4</v>
      </c>
      <c r="AI220" s="88">
        <v>4.4099999999999999E-4</v>
      </c>
      <c r="AJ220" s="88">
        <v>5.4500000000000002E-4</v>
      </c>
      <c r="AK220" s="88">
        <v>2.5230000000000001E-3</v>
      </c>
      <c r="AL220" s="88">
        <v>6.11E-4</v>
      </c>
      <c r="AM220" s="88">
        <v>7.36E-4</v>
      </c>
      <c r="AN220" s="88">
        <v>6.4999999999999997E-4</v>
      </c>
      <c r="AO220" s="88">
        <v>4.0400000000000001E-4</v>
      </c>
      <c r="AP220" s="88">
        <v>3.79E-4</v>
      </c>
      <c r="AQ220" s="88">
        <v>2.2950000000000002E-3</v>
      </c>
      <c r="AR220" s="89">
        <v>5.2999999999999998E-4</v>
      </c>
      <c r="AS220" s="35"/>
      <c r="AT220" s="81"/>
      <c r="AU220" s="82"/>
      <c r="AV220" s="82"/>
    </row>
    <row r="221" spans="1:48" s="79" customFormat="1">
      <c r="A221" s="39" t="s">
        <v>62</v>
      </c>
      <c r="B221" s="40" t="s">
        <v>131</v>
      </c>
      <c r="C221" s="90">
        <v>2.8699999999999998E-4</v>
      </c>
      <c r="D221" s="90">
        <v>3.8299999999999999E-4</v>
      </c>
      <c r="E221" s="90">
        <v>3.1199999999999999E-4</v>
      </c>
      <c r="F221" s="90">
        <v>1.4339999999999999E-3</v>
      </c>
      <c r="G221" s="90">
        <v>3.68E-4</v>
      </c>
      <c r="H221" s="90">
        <v>2.9799999999999998E-4</v>
      </c>
      <c r="I221" s="90">
        <v>5.2400000000000005E-4</v>
      </c>
      <c r="J221" s="90">
        <v>3.5500000000000001E-4</v>
      </c>
      <c r="K221" s="90">
        <v>1.1429999999999999E-3</v>
      </c>
      <c r="L221" s="90">
        <v>6.0999999999999997E-4</v>
      </c>
      <c r="M221" s="90">
        <v>1.0950000000000001E-3</v>
      </c>
      <c r="N221" s="90">
        <v>7.6300000000000001E-4</v>
      </c>
      <c r="O221" s="90">
        <v>9.0899999999999998E-4</v>
      </c>
      <c r="P221" s="90">
        <v>7.3200000000000001E-3</v>
      </c>
      <c r="Q221" s="90">
        <v>1.10707</v>
      </c>
      <c r="R221" s="90">
        <v>1.552E-3</v>
      </c>
      <c r="S221" s="90">
        <v>5.1989999999999996E-3</v>
      </c>
      <c r="T221" s="90">
        <v>1.3359999999999999E-3</v>
      </c>
      <c r="U221" s="90">
        <v>8.4000000000000003E-4</v>
      </c>
      <c r="V221" s="90">
        <v>8.5599999999999999E-4</v>
      </c>
      <c r="W221" s="90">
        <v>6.2799999999999998E-4</v>
      </c>
      <c r="X221" s="90">
        <v>4.6900000000000002E-4</v>
      </c>
      <c r="Y221" s="90">
        <v>8.4199999999999998E-4</v>
      </c>
      <c r="Z221" s="90">
        <v>3.1799999999999998E-4</v>
      </c>
      <c r="AA221" s="90">
        <v>3.4299999999999999E-4</v>
      </c>
      <c r="AB221" s="90">
        <v>3.5100000000000002E-4</v>
      </c>
      <c r="AC221" s="90">
        <v>5.7000000000000003E-5</v>
      </c>
      <c r="AD221" s="90">
        <v>4.0999999999999999E-4</v>
      </c>
      <c r="AE221" s="90">
        <v>7.8700000000000005E-4</v>
      </c>
      <c r="AF221" s="90">
        <v>4.4900000000000002E-4</v>
      </c>
      <c r="AG221" s="90">
        <v>3.1399999999999999E-4</v>
      </c>
      <c r="AH221" s="90">
        <v>2.5300000000000002E-4</v>
      </c>
      <c r="AI221" s="90">
        <v>2.3699999999999999E-4</v>
      </c>
      <c r="AJ221" s="90">
        <v>3.4000000000000002E-4</v>
      </c>
      <c r="AK221" s="90">
        <v>2.1359999999999999E-3</v>
      </c>
      <c r="AL221" s="90">
        <v>3.2299999999999999E-4</v>
      </c>
      <c r="AM221" s="90">
        <v>2.9799999999999998E-4</v>
      </c>
      <c r="AN221" s="90">
        <v>2.33E-4</v>
      </c>
      <c r="AO221" s="90">
        <v>2.13E-4</v>
      </c>
      <c r="AP221" s="90">
        <v>2.4600000000000002E-4</v>
      </c>
      <c r="AQ221" s="90">
        <v>7.6099999999999996E-4</v>
      </c>
      <c r="AR221" s="91">
        <v>3.4400000000000001E-4</v>
      </c>
      <c r="AS221" s="35"/>
      <c r="AT221" s="81"/>
      <c r="AU221" s="82"/>
      <c r="AV221" s="82"/>
    </row>
    <row r="222" spans="1:48" s="79" customFormat="1">
      <c r="A222" s="36" t="s">
        <v>63</v>
      </c>
      <c r="B222" s="37" t="s">
        <v>132</v>
      </c>
      <c r="C222" s="88">
        <v>7.0600000000000003E-4</v>
      </c>
      <c r="D222" s="88">
        <v>3.5300000000000002E-4</v>
      </c>
      <c r="E222" s="88">
        <v>4.9899999999999999E-4</v>
      </c>
      <c r="F222" s="88">
        <v>3.59E-4</v>
      </c>
      <c r="G222" s="88">
        <v>6.6200000000000005E-4</v>
      </c>
      <c r="H222" s="88">
        <v>4.5800000000000002E-4</v>
      </c>
      <c r="I222" s="88">
        <v>4.3100000000000001E-4</v>
      </c>
      <c r="J222" s="88">
        <v>3.8999999999999999E-4</v>
      </c>
      <c r="K222" s="88">
        <v>3.6099999999999999E-4</v>
      </c>
      <c r="L222" s="88">
        <v>2.8499999999999999E-4</v>
      </c>
      <c r="M222" s="88">
        <v>3.4200000000000002E-4</v>
      </c>
      <c r="N222" s="88">
        <v>3.6699999999999998E-4</v>
      </c>
      <c r="O222" s="88">
        <v>2.8600000000000001E-4</v>
      </c>
      <c r="P222" s="88">
        <v>2.2920000000000002E-3</v>
      </c>
      <c r="Q222" s="88">
        <v>1.3552E-2</v>
      </c>
      <c r="R222" s="88">
        <v>1.60259</v>
      </c>
      <c r="S222" s="88">
        <v>3.7100000000000002E-3</v>
      </c>
      <c r="T222" s="88">
        <v>8.7299999999999997E-4</v>
      </c>
      <c r="U222" s="88">
        <v>1.212E-3</v>
      </c>
      <c r="V222" s="88">
        <v>6.8499999999999995E-4</v>
      </c>
      <c r="W222" s="88">
        <v>7.5600000000000005E-4</v>
      </c>
      <c r="X222" s="88">
        <v>4.4900000000000002E-4</v>
      </c>
      <c r="Y222" s="88">
        <v>6.5099999999999999E-4</v>
      </c>
      <c r="Z222" s="88">
        <v>4.8099999999999998E-4</v>
      </c>
      <c r="AA222" s="88">
        <v>1.4630000000000001E-3</v>
      </c>
      <c r="AB222" s="88">
        <v>5.0199999999999995E-4</v>
      </c>
      <c r="AC222" s="88">
        <v>6.9999999999999994E-5</v>
      </c>
      <c r="AD222" s="88">
        <v>3.4200000000000002E-4</v>
      </c>
      <c r="AE222" s="88">
        <v>6.4400000000000004E-4</v>
      </c>
      <c r="AF222" s="88">
        <v>5.9900000000000003E-4</v>
      </c>
      <c r="AG222" s="88">
        <v>1.1410000000000001E-3</v>
      </c>
      <c r="AH222" s="88">
        <v>4.0200000000000001E-4</v>
      </c>
      <c r="AI222" s="88">
        <v>1.4808E-2</v>
      </c>
      <c r="AJ222" s="88">
        <v>5.9299999999999999E-4</v>
      </c>
      <c r="AK222" s="88">
        <v>1.683E-3</v>
      </c>
      <c r="AL222" s="88">
        <v>4.6700000000000002E-4</v>
      </c>
      <c r="AM222" s="88">
        <v>4.7100000000000001E-4</v>
      </c>
      <c r="AN222" s="88">
        <v>2.1699999999999999E-4</v>
      </c>
      <c r="AO222" s="88">
        <v>2.1570000000000001E-3</v>
      </c>
      <c r="AP222" s="88">
        <v>1.052E-3</v>
      </c>
      <c r="AQ222" s="88">
        <v>4.0499E-2</v>
      </c>
      <c r="AR222" s="89">
        <v>5.5999999999999995E-4</v>
      </c>
      <c r="AS222" s="35"/>
      <c r="AT222" s="81"/>
      <c r="AU222" s="82"/>
      <c r="AV222" s="82"/>
    </row>
    <row r="223" spans="1:48" s="79" customFormat="1">
      <c r="A223" s="36" t="s">
        <v>64</v>
      </c>
      <c r="B223" s="37" t="s">
        <v>133</v>
      </c>
      <c r="C223" s="88">
        <v>3.3630000000000001E-3</v>
      </c>
      <c r="D223" s="88">
        <v>1.694E-3</v>
      </c>
      <c r="E223" s="88">
        <v>3.4780000000000002E-3</v>
      </c>
      <c r="F223" s="88">
        <v>2.7409999999999999E-3</v>
      </c>
      <c r="G223" s="88">
        <v>4.8700000000000002E-3</v>
      </c>
      <c r="H223" s="88">
        <v>2.751E-3</v>
      </c>
      <c r="I223" s="88">
        <v>3.0491000000000001E-2</v>
      </c>
      <c r="J223" s="88">
        <v>3.4269999999999999E-3</v>
      </c>
      <c r="K223" s="88">
        <v>2.7950000000000002E-3</v>
      </c>
      <c r="L223" s="88">
        <v>1.9139999999999999E-3</v>
      </c>
      <c r="M223" s="88">
        <v>2.4729999999999999E-3</v>
      </c>
      <c r="N223" s="88">
        <v>3.7469999999999999E-3</v>
      </c>
      <c r="O223" s="88">
        <v>2.6090000000000002E-3</v>
      </c>
      <c r="P223" s="88">
        <v>1.0352E-2</v>
      </c>
      <c r="Q223" s="88">
        <v>4.8433999999999998E-2</v>
      </c>
      <c r="R223" s="88">
        <v>0.17952000000000001</v>
      </c>
      <c r="S223" s="88">
        <v>1.2833490000000001</v>
      </c>
      <c r="T223" s="88">
        <v>4.0836999999999998E-2</v>
      </c>
      <c r="U223" s="88">
        <v>2.7661000000000002E-2</v>
      </c>
      <c r="V223" s="88">
        <v>1.1376000000000001E-2</v>
      </c>
      <c r="W223" s="88">
        <v>1.8107000000000002E-2</v>
      </c>
      <c r="X223" s="88">
        <v>4.2339999999999999E-3</v>
      </c>
      <c r="Y223" s="88">
        <v>4.385E-3</v>
      </c>
      <c r="Z223" s="88">
        <v>2.7690000000000002E-3</v>
      </c>
      <c r="AA223" s="88">
        <v>3.7889999999999998E-3</v>
      </c>
      <c r="AB223" s="88">
        <v>3.6510000000000002E-3</v>
      </c>
      <c r="AC223" s="88">
        <v>6.7699999999999998E-4</v>
      </c>
      <c r="AD223" s="88">
        <v>3.3760000000000001E-3</v>
      </c>
      <c r="AE223" s="88">
        <v>4.9280000000000001E-3</v>
      </c>
      <c r="AF223" s="88">
        <v>4.7689999999999998E-3</v>
      </c>
      <c r="AG223" s="88">
        <v>5.8320000000000004E-3</v>
      </c>
      <c r="AH223" s="88">
        <v>5.4209999999999996E-3</v>
      </c>
      <c r="AI223" s="88">
        <v>4.0569999999999998E-3</v>
      </c>
      <c r="AJ223" s="88">
        <v>4.555E-3</v>
      </c>
      <c r="AK223" s="88">
        <v>1.5283E-2</v>
      </c>
      <c r="AL223" s="88">
        <v>2.872E-3</v>
      </c>
      <c r="AM223" s="88">
        <v>3.3639999999999998E-3</v>
      </c>
      <c r="AN223" s="88">
        <v>1.7639999999999999E-3</v>
      </c>
      <c r="AO223" s="88">
        <v>2.5070000000000001E-3</v>
      </c>
      <c r="AP223" s="88">
        <v>2.3679999999999999E-3</v>
      </c>
      <c r="AQ223" s="88">
        <v>6.9195000000000007E-2</v>
      </c>
      <c r="AR223" s="89">
        <v>4.8120000000000003E-3</v>
      </c>
      <c r="AS223" s="35"/>
      <c r="AT223" s="81"/>
      <c r="AU223" s="82"/>
      <c r="AV223" s="82"/>
    </row>
    <row r="224" spans="1:48" s="79" customFormat="1">
      <c r="A224" s="36" t="s">
        <v>65</v>
      </c>
      <c r="B224" s="37" t="s">
        <v>134</v>
      </c>
      <c r="C224" s="88">
        <v>1.0659999999999999E-2</v>
      </c>
      <c r="D224" s="88">
        <v>6.2350000000000001E-3</v>
      </c>
      <c r="E224" s="88">
        <v>2.2577E-2</v>
      </c>
      <c r="F224" s="88">
        <v>1.3788E-2</v>
      </c>
      <c r="G224" s="88">
        <v>1.3691E-2</v>
      </c>
      <c r="H224" s="88">
        <v>1.1965999999999999E-2</v>
      </c>
      <c r="I224" s="88">
        <v>8.3540000000000003E-3</v>
      </c>
      <c r="J224" s="88">
        <v>1.3285E-2</v>
      </c>
      <c r="K224" s="88">
        <v>1.2617E-2</v>
      </c>
      <c r="L224" s="88">
        <v>8.0499999999999999E-3</v>
      </c>
      <c r="M224" s="88">
        <v>1.0909E-2</v>
      </c>
      <c r="N224" s="88">
        <v>1.1280999999999999E-2</v>
      </c>
      <c r="O224" s="88">
        <v>7.9909999999999998E-3</v>
      </c>
      <c r="P224" s="88">
        <v>1.1953999999999999E-2</v>
      </c>
      <c r="Q224" s="88">
        <v>8.3560000000000006E-3</v>
      </c>
      <c r="R224" s="88">
        <v>7.2399999999999999E-3</v>
      </c>
      <c r="S224" s="88">
        <v>1.5587E-2</v>
      </c>
      <c r="T224" s="88">
        <v>1.257344</v>
      </c>
      <c r="U224" s="88">
        <v>1.1428000000000001E-2</v>
      </c>
      <c r="V224" s="88">
        <v>2.2536E-2</v>
      </c>
      <c r="W224" s="88">
        <v>1.4637000000000001E-2</v>
      </c>
      <c r="X224" s="88">
        <v>2.0316000000000001E-2</v>
      </c>
      <c r="Y224" s="88">
        <v>2.0376999999999999E-2</v>
      </c>
      <c r="Z224" s="88">
        <v>1.3336000000000001E-2</v>
      </c>
      <c r="AA224" s="88">
        <v>1.506E-2</v>
      </c>
      <c r="AB224" s="88">
        <v>1.6431999999999999E-2</v>
      </c>
      <c r="AC224" s="88">
        <v>2.5409999999999999E-3</v>
      </c>
      <c r="AD224" s="88">
        <v>2.8579E-2</v>
      </c>
      <c r="AE224" s="88">
        <v>2.8879999999999999E-2</v>
      </c>
      <c r="AF224" s="88">
        <v>2.0999E-2</v>
      </c>
      <c r="AG224" s="88">
        <v>1.5547E-2</v>
      </c>
      <c r="AH224" s="88">
        <v>1.0555E-2</v>
      </c>
      <c r="AI224" s="88">
        <v>9.6200000000000001E-3</v>
      </c>
      <c r="AJ224" s="88">
        <v>1.3787000000000001E-2</v>
      </c>
      <c r="AK224" s="88">
        <v>0.10860400000000001</v>
      </c>
      <c r="AL224" s="88">
        <v>1.3015000000000001E-2</v>
      </c>
      <c r="AM224" s="88">
        <v>1.1808000000000001E-2</v>
      </c>
      <c r="AN224" s="88">
        <v>1.0070000000000001E-2</v>
      </c>
      <c r="AO224" s="88">
        <v>9.1800000000000007E-3</v>
      </c>
      <c r="AP224" s="88">
        <v>7.8840000000000004E-3</v>
      </c>
      <c r="AQ224" s="88">
        <v>1.1923E-2</v>
      </c>
      <c r="AR224" s="89">
        <v>1.4090999999999999E-2</v>
      </c>
      <c r="AS224" s="35"/>
      <c r="AT224" s="81"/>
      <c r="AU224" s="82"/>
      <c r="AV224" s="82"/>
    </row>
    <row r="225" spans="1:48" s="79" customFormat="1">
      <c r="A225" s="36" t="s">
        <v>66</v>
      </c>
      <c r="B225" s="37" t="s">
        <v>135</v>
      </c>
      <c r="C225" s="88">
        <v>1.2718E-2</v>
      </c>
      <c r="D225" s="88">
        <v>6.0340000000000003E-3</v>
      </c>
      <c r="E225" s="88">
        <v>1.9609999999999999E-2</v>
      </c>
      <c r="F225" s="88">
        <v>6.7190000000000001E-3</v>
      </c>
      <c r="G225" s="88">
        <v>4.1051999999999998E-2</v>
      </c>
      <c r="H225" s="88">
        <v>1.8082999999999998E-2</v>
      </c>
      <c r="I225" s="88">
        <v>9.129E-3</v>
      </c>
      <c r="J225" s="88">
        <v>1.023E-2</v>
      </c>
      <c r="K225" s="88">
        <v>6.8560000000000001E-3</v>
      </c>
      <c r="L225" s="88">
        <v>7.8399999999999997E-3</v>
      </c>
      <c r="M225" s="88">
        <v>1.8408000000000001E-2</v>
      </c>
      <c r="N225" s="88">
        <v>5.7331E-2</v>
      </c>
      <c r="O225" s="88">
        <v>1.0262E-2</v>
      </c>
      <c r="P225" s="88">
        <v>9.6139999999999993E-3</v>
      </c>
      <c r="Q225" s="88">
        <v>9.7970000000000002E-3</v>
      </c>
      <c r="R225" s="88">
        <v>1.452E-2</v>
      </c>
      <c r="S225" s="88">
        <v>1.2924E-2</v>
      </c>
      <c r="T225" s="88">
        <v>1.2323000000000001E-2</v>
      </c>
      <c r="U225" s="88">
        <v>1.041612</v>
      </c>
      <c r="V225" s="88">
        <v>9.9229999999999995E-3</v>
      </c>
      <c r="W225" s="88">
        <v>9.8049999999999995E-3</v>
      </c>
      <c r="X225" s="88">
        <v>8.3059999999999991E-3</v>
      </c>
      <c r="Y225" s="88">
        <v>9.2370000000000004E-3</v>
      </c>
      <c r="Z225" s="88">
        <v>7.9749999999999995E-3</v>
      </c>
      <c r="AA225" s="88">
        <v>1.1377999999999999E-2</v>
      </c>
      <c r="AB225" s="88">
        <v>2.1190000000000001E-2</v>
      </c>
      <c r="AC225" s="88">
        <v>1.8389999999999999E-3</v>
      </c>
      <c r="AD225" s="88">
        <v>3.1110000000000001E-3</v>
      </c>
      <c r="AE225" s="88">
        <v>6.8659999999999997E-3</v>
      </c>
      <c r="AF225" s="88">
        <v>1.8992999999999999E-2</v>
      </c>
      <c r="AG225" s="88">
        <v>1.2382000000000001E-2</v>
      </c>
      <c r="AH225" s="88">
        <v>2.1600999999999999E-2</v>
      </c>
      <c r="AI225" s="88">
        <v>9.4850000000000004E-3</v>
      </c>
      <c r="AJ225" s="88">
        <v>5.4579000000000003E-2</v>
      </c>
      <c r="AK225" s="88">
        <v>9.8119999999999995E-3</v>
      </c>
      <c r="AL225" s="88">
        <v>9.9880000000000004E-3</v>
      </c>
      <c r="AM225" s="88">
        <v>1.2453000000000001E-2</v>
      </c>
      <c r="AN225" s="88">
        <v>3.5739999999999999E-3</v>
      </c>
      <c r="AO225" s="88">
        <v>7.646E-3</v>
      </c>
      <c r="AP225" s="88">
        <v>1.5384999999999999E-2</v>
      </c>
      <c r="AQ225" s="88">
        <v>0.16151599999999999</v>
      </c>
      <c r="AR225" s="89">
        <v>8.7919999999999995E-3</v>
      </c>
      <c r="AS225" s="35"/>
      <c r="AT225" s="81"/>
      <c r="AU225" s="82"/>
      <c r="AV225" s="82"/>
    </row>
    <row r="226" spans="1:48" s="79" customFormat="1">
      <c r="A226" s="39" t="s">
        <v>67</v>
      </c>
      <c r="B226" s="40" t="s">
        <v>206</v>
      </c>
      <c r="C226" s="90">
        <v>0</v>
      </c>
      <c r="D226" s="90">
        <v>0</v>
      </c>
      <c r="E226" s="90">
        <v>0</v>
      </c>
      <c r="F226" s="90">
        <v>0</v>
      </c>
      <c r="G226" s="90">
        <v>0</v>
      </c>
      <c r="H226" s="90">
        <v>0</v>
      </c>
      <c r="I226" s="90">
        <v>0</v>
      </c>
      <c r="J226" s="90">
        <v>0</v>
      </c>
      <c r="K226" s="90">
        <v>0</v>
      </c>
      <c r="L226" s="90">
        <v>0</v>
      </c>
      <c r="M226" s="90">
        <v>0</v>
      </c>
      <c r="N226" s="90">
        <v>0</v>
      </c>
      <c r="O226" s="90">
        <v>0</v>
      </c>
      <c r="P226" s="90">
        <v>0</v>
      </c>
      <c r="Q226" s="90">
        <v>0</v>
      </c>
      <c r="R226" s="90">
        <v>0</v>
      </c>
      <c r="S226" s="90">
        <v>0</v>
      </c>
      <c r="T226" s="90">
        <v>0</v>
      </c>
      <c r="U226" s="90">
        <v>0</v>
      </c>
      <c r="V226" s="90">
        <v>1</v>
      </c>
      <c r="W226" s="90">
        <v>0</v>
      </c>
      <c r="X226" s="90">
        <v>0</v>
      </c>
      <c r="Y226" s="90">
        <v>0</v>
      </c>
      <c r="Z226" s="90">
        <v>0</v>
      </c>
      <c r="AA226" s="90">
        <v>0</v>
      </c>
      <c r="AB226" s="90">
        <v>0</v>
      </c>
      <c r="AC226" s="90">
        <v>0</v>
      </c>
      <c r="AD226" s="90">
        <v>0</v>
      </c>
      <c r="AE226" s="90">
        <v>0</v>
      </c>
      <c r="AF226" s="90">
        <v>0</v>
      </c>
      <c r="AG226" s="90">
        <v>0</v>
      </c>
      <c r="AH226" s="90">
        <v>0</v>
      </c>
      <c r="AI226" s="90">
        <v>0</v>
      </c>
      <c r="AJ226" s="90">
        <v>0</v>
      </c>
      <c r="AK226" s="90">
        <v>0</v>
      </c>
      <c r="AL226" s="90">
        <v>0</v>
      </c>
      <c r="AM226" s="90">
        <v>0</v>
      </c>
      <c r="AN226" s="90">
        <v>0</v>
      </c>
      <c r="AO226" s="90">
        <v>0</v>
      </c>
      <c r="AP226" s="90">
        <v>0</v>
      </c>
      <c r="AQ226" s="90">
        <v>0</v>
      </c>
      <c r="AR226" s="91">
        <v>0</v>
      </c>
      <c r="AS226" s="35"/>
      <c r="AT226" s="81"/>
      <c r="AU226" s="82"/>
      <c r="AV226" s="82"/>
    </row>
    <row r="227" spans="1:48" s="79" customFormat="1">
      <c r="A227" s="36" t="s">
        <v>68</v>
      </c>
      <c r="B227" s="37" t="s">
        <v>207</v>
      </c>
      <c r="C227" s="88">
        <v>7.633E-3</v>
      </c>
      <c r="D227" s="88">
        <v>2.8509999999999998E-3</v>
      </c>
      <c r="E227" s="88">
        <v>8.0190000000000001E-3</v>
      </c>
      <c r="F227" s="88">
        <v>1.4085E-2</v>
      </c>
      <c r="G227" s="88">
        <v>8.7019999999999997E-3</v>
      </c>
      <c r="H227" s="88">
        <v>5.0340000000000003E-3</v>
      </c>
      <c r="I227" s="88">
        <v>4.8459999999999996E-3</v>
      </c>
      <c r="J227" s="88">
        <v>6.7689999999999998E-3</v>
      </c>
      <c r="K227" s="88">
        <v>9.0519999999999993E-3</v>
      </c>
      <c r="L227" s="88">
        <v>6.6950000000000004E-3</v>
      </c>
      <c r="M227" s="88">
        <v>1.1509999999999999E-2</v>
      </c>
      <c r="N227" s="88">
        <v>1.3868999999999999E-2</v>
      </c>
      <c r="O227" s="88">
        <v>7.8180000000000003E-3</v>
      </c>
      <c r="P227" s="88">
        <v>7.4400000000000004E-3</v>
      </c>
      <c r="Q227" s="88">
        <v>8.0300000000000007E-3</v>
      </c>
      <c r="R227" s="88">
        <v>4.1929999999999997E-3</v>
      </c>
      <c r="S227" s="88">
        <v>7.5909999999999997E-3</v>
      </c>
      <c r="T227" s="88">
        <v>8.7869999999999997E-3</v>
      </c>
      <c r="U227" s="88">
        <v>7.2769999999999996E-3</v>
      </c>
      <c r="V227" s="88">
        <v>4.2820000000000002E-3</v>
      </c>
      <c r="W227" s="88">
        <v>1.0047820000000001</v>
      </c>
      <c r="X227" s="88">
        <v>4.5019000000000003E-2</v>
      </c>
      <c r="Y227" s="88">
        <v>3.5236000000000003E-2</v>
      </c>
      <c r="Z227" s="88">
        <v>8.7299999999999999E-3</v>
      </c>
      <c r="AA227" s="88">
        <v>6.9680000000000002E-3</v>
      </c>
      <c r="AB227" s="88">
        <v>4.7289999999999997E-3</v>
      </c>
      <c r="AC227" s="88">
        <v>1.0621999999999999E-2</v>
      </c>
      <c r="AD227" s="88">
        <v>7.6889999999999997E-3</v>
      </c>
      <c r="AE227" s="88">
        <v>1.1594E-2</v>
      </c>
      <c r="AF227" s="88">
        <v>7.9620000000000003E-3</v>
      </c>
      <c r="AG227" s="88">
        <v>1.3268E-2</v>
      </c>
      <c r="AH227" s="88">
        <v>8.3029999999999996E-3</v>
      </c>
      <c r="AI227" s="88">
        <v>5.4250000000000001E-3</v>
      </c>
      <c r="AJ227" s="88">
        <v>4.6719999999999999E-3</v>
      </c>
      <c r="AK227" s="88">
        <v>3.7980000000000002E-3</v>
      </c>
      <c r="AL227" s="88">
        <v>7.2350000000000001E-3</v>
      </c>
      <c r="AM227" s="88">
        <v>1.0194E-2</v>
      </c>
      <c r="AN227" s="88">
        <v>7.3350000000000004E-3</v>
      </c>
      <c r="AO227" s="88">
        <v>6.0699999999999999E-3</v>
      </c>
      <c r="AP227" s="88">
        <v>5.6600000000000001E-3</v>
      </c>
      <c r="AQ227" s="88">
        <v>6.3499999999999997E-3</v>
      </c>
      <c r="AR227" s="89">
        <v>6.4920000000000004E-3</v>
      </c>
      <c r="AS227" s="35"/>
      <c r="AT227" s="81"/>
      <c r="AU227" s="82"/>
      <c r="AV227" s="82"/>
    </row>
    <row r="228" spans="1:48" s="79" customFormat="1">
      <c r="A228" s="36" t="s">
        <v>69</v>
      </c>
      <c r="B228" s="37" t="s">
        <v>138</v>
      </c>
      <c r="C228" s="88">
        <v>3.3581E-2</v>
      </c>
      <c r="D228" s="88">
        <v>1.1946E-2</v>
      </c>
      <c r="E228" s="88">
        <v>8.8618000000000002E-2</v>
      </c>
      <c r="F228" s="88">
        <v>0.233347</v>
      </c>
      <c r="G228" s="88">
        <v>4.8645000000000001E-2</v>
      </c>
      <c r="H228" s="88">
        <v>4.1110000000000001E-2</v>
      </c>
      <c r="I228" s="88">
        <v>4.2993999999999997E-2</v>
      </c>
      <c r="J228" s="88">
        <v>4.4768000000000002E-2</v>
      </c>
      <c r="K228" s="88">
        <v>9.9703E-2</v>
      </c>
      <c r="L228" s="88">
        <v>5.6489999999999999E-2</v>
      </c>
      <c r="M228" s="88">
        <v>0.112008</v>
      </c>
      <c r="N228" s="88">
        <v>0.161441</v>
      </c>
      <c r="O228" s="88">
        <v>7.0332000000000006E-2</v>
      </c>
      <c r="P228" s="88">
        <v>5.2484999999999997E-2</v>
      </c>
      <c r="Q228" s="88">
        <v>4.5885000000000002E-2</v>
      </c>
      <c r="R228" s="88">
        <v>3.6693999999999997E-2</v>
      </c>
      <c r="S228" s="88">
        <v>5.8480999999999998E-2</v>
      </c>
      <c r="T228" s="88">
        <v>0.11044</v>
      </c>
      <c r="U228" s="88">
        <v>5.5830999999999999E-2</v>
      </c>
      <c r="V228" s="88">
        <v>3.0543000000000001E-2</v>
      </c>
      <c r="W228" s="88">
        <v>3.3480000000000003E-2</v>
      </c>
      <c r="X228" s="88">
        <v>1.056575</v>
      </c>
      <c r="Y228" s="88">
        <v>6.2007E-2</v>
      </c>
      <c r="Z228" s="88">
        <v>9.4019000000000005E-2</v>
      </c>
      <c r="AA228" s="88">
        <v>4.4234000000000002E-2</v>
      </c>
      <c r="AB228" s="88">
        <v>1.4623000000000001E-2</v>
      </c>
      <c r="AC228" s="88">
        <v>3.297E-3</v>
      </c>
      <c r="AD228" s="88">
        <v>0.101437</v>
      </c>
      <c r="AE228" s="88">
        <v>3.4507999999999997E-2</v>
      </c>
      <c r="AF228" s="88">
        <v>2.2540000000000001E-2</v>
      </c>
      <c r="AG228" s="88">
        <v>2.4216000000000001E-2</v>
      </c>
      <c r="AH228" s="88">
        <v>3.0415000000000001E-2</v>
      </c>
      <c r="AI228" s="88">
        <v>2.9163999999999999E-2</v>
      </c>
      <c r="AJ228" s="88">
        <v>1.8901999999999999E-2</v>
      </c>
      <c r="AK228" s="88">
        <v>2.2471000000000001E-2</v>
      </c>
      <c r="AL228" s="88">
        <v>7.8474000000000002E-2</v>
      </c>
      <c r="AM228" s="88">
        <v>0.136132</v>
      </c>
      <c r="AN228" s="88">
        <v>0.12815499999999999</v>
      </c>
      <c r="AO228" s="88">
        <v>7.2801000000000005E-2</v>
      </c>
      <c r="AP228" s="88">
        <v>3.0969E-2</v>
      </c>
      <c r="AQ228" s="88">
        <v>4.7973000000000002E-2</v>
      </c>
      <c r="AR228" s="89">
        <v>2.5194000000000001E-2</v>
      </c>
      <c r="AS228" s="35"/>
      <c r="AT228" s="81"/>
      <c r="AU228" s="82"/>
      <c r="AV228" s="82"/>
    </row>
    <row r="229" spans="1:48" s="79" customFormat="1">
      <c r="A229" s="36" t="s">
        <v>70</v>
      </c>
      <c r="B229" s="37" t="s">
        <v>139</v>
      </c>
      <c r="C229" s="88">
        <v>3.6849999999999999E-3</v>
      </c>
      <c r="D229" s="88">
        <v>1.4940000000000001E-3</v>
      </c>
      <c r="E229" s="88">
        <v>6.5599999999999999E-3</v>
      </c>
      <c r="F229" s="88">
        <v>1.8932000000000001E-2</v>
      </c>
      <c r="G229" s="88">
        <v>4.522E-3</v>
      </c>
      <c r="H229" s="88">
        <v>3.712E-3</v>
      </c>
      <c r="I229" s="88">
        <v>3.441E-3</v>
      </c>
      <c r="J229" s="88">
        <v>4.065E-3</v>
      </c>
      <c r="K229" s="88">
        <v>6.646E-3</v>
      </c>
      <c r="L229" s="88">
        <v>1.1287999999999999E-2</v>
      </c>
      <c r="M229" s="88">
        <v>6.7250000000000001E-3</v>
      </c>
      <c r="N229" s="88">
        <v>1.2390999999999999E-2</v>
      </c>
      <c r="O229" s="88">
        <v>4.47E-3</v>
      </c>
      <c r="P229" s="88">
        <v>4.0559999999999997E-3</v>
      </c>
      <c r="Q229" s="88">
        <v>3.4719999999999998E-3</v>
      </c>
      <c r="R229" s="88">
        <v>3.0019999999999999E-3</v>
      </c>
      <c r="S229" s="88">
        <v>4.3119999999999999E-3</v>
      </c>
      <c r="T229" s="88">
        <v>9.2320000000000006E-3</v>
      </c>
      <c r="U229" s="88">
        <v>5.7089999999999997E-3</v>
      </c>
      <c r="V229" s="88">
        <v>3.5929999999999998E-3</v>
      </c>
      <c r="W229" s="88">
        <v>3.7260000000000001E-3</v>
      </c>
      <c r="X229" s="88">
        <v>5.1652000000000003E-2</v>
      </c>
      <c r="Y229" s="88">
        <v>1.0573060000000001</v>
      </c>
      <c r="Z229" s="88">
        <v>1.1320999999999999E-2</v>
      </c>
      <c r="AA229" s="88">
        <v>5.084E-3</v>
      </c>
      <c r="AB229" s="88">
        <v>2.398E-3</v>
      </c>
      <c r="AC229" s="88">
        <v>4.2700000000000002E-4</v>
      </c>
      <c r="AD229" s="88">
        <v>1.6206000000000002E-2</v>
      </c>
      <c r="AE229" s="88">
        <v>8.8459999999999997E-3</v>
      </c>
      <c r="AF229" s="88">
        <v>5.0159999999999996E-3</v>
      </c>
      <c r="AG229" s="88">
        <v>4.7289999999999997E-3</v>
      </c>
      <c r="AH229" s="88">
        <v>7.2230000000000003E-3</v>
      </c>
      <c r="AI229" s="88">
        <v>5.5989999999999998E-3</v>
      </c>
      <c r="AJ229" s="88">
        <v>3.437E-3</v>
      </c>
      <c r="AK229" s="88">
        <v>2.4710000000000001E-3</v>
      </c>
      <c r="AL229" s="88">
        <v>1.8634000000000001E-2</v>
      </c>
      <c r="AM229" s="88">
        <v>2.8580999999999999E-2</v>
      </c>
      <c r="AN229" s="88">
        <v>3.2867E-2</v>
      </c>
      <c r="AO229" s="88">
        <v>9.9950000000000004E-3</v>
      </c>
      <c r="AP229" s="88">
        <v>4.6680000000000003E-3</v>
      </c>
      <c r="AQ229" s="88">
        <v>4.653E-3</v>
      </c>
      <c r="AR229" s="89">
        <v>4.4140000000000004E-3</v>
      </c>
      <c r="AS229" s="35"/>
      <c r="AT229" s="81"/>
      <c r="AU229" s="82"/>
      <c r="AV229" s="82"/>
    </row>
    <row r="230" spans="1:48" s="79" customFormat="1">
      <c r="A230" s="36" t="s">
        <v>71</v>
      </c>
      <c r="B230" s="37" t="s">
        <v>140</v>
      </c>
      <c r="C230" s="88">
        <v>2.0330000000000001E-3</v>
      </c>
      <c r="D230" s="88">
        <v>6.3900000000000003E-4</v>
      </c>
      <c r="E230" s="88">
        <v>2.9729999999999999E-3</v>
      </c>
      <c r="F230" s="88">
        <v>2.1350000000000002E-3</v>
      </c>
      <c r="G230" s="88">
        <v>3.1679999999999998E-3</v>
      </c>
      <c r="H230" s="88">
        <v>1.243E-3</v>
      </c>
      <c r="I230" s="88">
        <v>9.2299999999999999E-4</v>
      </c>
      <c r="J230" s="88">
        <v>4.2509999999999996E-3</v>
      </c>
      <c r="K230" s="88">
        <v>1.916E-3</v>
      </c>
      <c r="L230" s="88">
        <v>1.469E-3</v>
      </c>
      <c r="M230" s="88">
        <v>9.9099999999999991E-4</v>
      </c>
      <c r="N230" s="88">
        <v>1.753E-3</v>
      </c>
      <c r="O230" s="88">
        <v>1.3519999999999999E-3</v>
      </c>
      <c r="P230" s="88">
        <v>1.237E-3</v>
      </c>
      <c r="Q230" s="88">
        <v>1.1169999999999999E-3</v>
      </c>
      <c r="R230" s="88">
        <v>2.1289999999999998E-3</v>
      </c>
      <c r="S230" s="88">
        <v>1.3550000000000001E-3</v>
      </c>
      <c r="T230" s="88">
        <v>2.1359999999999999E-3</v>
      </c>
      <c r="U230" s="88">
        <v>1.6590000000000001E-3</v>
      </c>
      <c r="V230" s="88">
        <v>5.744E-3</v>
      </c>
      <c r="W230" s="88">
        <v>3.2569999999999999E-3</v>
      </c>
      <c r="X230" s="88">
        <v>2.9020000000000001E-3</v>
      </c>
      <c r="Y230" s="88">
        <v>3.5569999999999998E-3</v>
      </c>
      <c r="Z230" s="88">
        <v>1.0013860000000001</v>
      </c>
      <c r="AA230" s="88">
        <v>2.6189999999999998E-3</v>
      </c>
      <c r="AB230" s="88">
        <v>4.4079999999999996E-3</v>
      </c>
      <c r="AC230" s="88">
        <v>4.0999999999999999E-4</v>
      </c>
      <c r="AD230" s="88">
        <v>3.9769999999999996E-3</v>
      </c>
      <c r="AE230" s="88">
        <v>1.9729999999999999E-3</v>
      </c>
      <c r="AF230" s="88">
        <v>1.0214000000000001E-2</v>
      </c>
      <c r="AG230" s="88">
        <v>3.7565000000000001E-2</v>
      </c>
      <c r="AH230" s="88">
        <v>5.829E-3</v>
      </c>
      <c r="AI230" s="88">
        <v>4.9630000000000004E-3</v>
      </c>
      <c r="AJ230" s="88">
        <v>1.5169999999999999E-3</v>
      </c>
      <c r="AK230" s="88">
        <v>1.261E-3</v>
      </c>
      <c r="AL230" s="88">
        <v>2.0580000000000001E-2</v>
      </c>
      <c r="AM230" s="88">
        <v>1.4762000000000001E-2</v>
      </c>
      <c r="AN230" s="88">
        <v>1.444E-3</v>
      </c>
      <c r="AO230" s="88">
        <v>4.8250000000000003E-3</v>
      </c>
      <c r="AP230" s="88">
        <v>1.2962E-2</v>
      </c>
      <c r="AQ230" s="88">
        <v>1.6149999999999999E-3</v>
      </c>
      <c r="AR230" s="89">
        <v>2.4910999999999999E-2</v>
      </c>
      <c r="AS230" s="35"/>
      <c r="AT230" s="81"/>
      <c r="AU230" s="82"/>
      <c r="AV230" s="82"/>
    </row>
    <row r="231" spans="1:48" s="79" customFormat="1">
      <c r="A231" s="39" t="s">
        <v>72</v>
      </c>
      <c r="B231" s="40" t="s">
        <v>141</v>
      </c>
      <c r="C231" s="90">
        <v>0.12876799999999999</v>
      </c>
      <c r="D231" s="90">
        <v>3.1525999999999998E-2</v>
      </c>
      <c r="E231" s="90">
        <v>0.189608</v>
      </c>
      <c r="F231" s="90">
        <v>6.3424999999999995E-2</v>
      </c>
      <c r="G231" s="90">
        <v>0.14499899999999999</v>
      </c>
      <c r="H231" s="90">
        <v>0.178342</v>
      </c>
      <c r="I231" s="90">
        <v>0.113638</v>
      </c>
      <c r="J231" s="90">
        <v>9.3021000000000006E-2</v>
      </c>
      <c r="K231" s="90">
        <v>9.0454999999999994E-2</v>
      </c>
      <c r="L231" s="90">
        <v>8.8426000000000005E-2</v>
      </c>
      <c r="M231" s="90">
        <v>9.9335999999999994E-2</v>
      </c>
      <c r="N231" s="90">
        <v>7.2412000000000004E-2</v>
      </c>
      <c r="O231" s="90">
        <v>9.1531000000000001E-2</v>
      </c>
      <c r="P231" s="90">
        <v>8.8683999999999999E-2</v>
      </c>
      <c r="Q231" s="90">
        <v>8.9294999999999999E-2</v>
      </c>
      <c r="R231" s="90">
        <v>0.139962</v>
      </c>
      <c r="S231" s="90">
        <v>9.9656999999999996E-2</v>
      </c>
      <c r="T231" s="90">
        <v>0.109315</v>
      </c>
      <c r="U231" s="90">
        <v>0.117356</v>
      </c>
      <c r="V231" s="90">
        <v>7.7342999999999995E-2</v>
      </c>
      <c r="W231" s="90">
        <v>9.7085000000000005E-2</v>
      </c>
      <c r="X231" s="90">
        <v>2.9010000000000001E-2</v>
      </c>
      <c r="Y231" s="90">
        <v>4.3649E-2</v>
      </c>
      <c r="Z231" s="90">
        <v>3.6720999999999997E-2</v>
      </c>
      <c r="AA231" s="90">
        <v>1.029636</v>
      </c>
      <c r="AB231" s="90">
        <v>2.1527999999999999E-2</v>
      </c>
      <c r="AC231" s="90">
        <v>4.3810000000000003E-3</v>
      </c>
      <c r="AD231" s="90">
        <v>1.3192000000000001E-2</v>
      </c>
      <c r="AE231" s="90">
        <v>9.8874000000000004E-2</v>
      </c>
      <c r="AF231" s="90">
        <v>2.4126999999999999E-2</v>
      </c>
      <c r="AG231" s="90">
        <v>2.5644E-2</v>
      </c>
      <c r="AH231" s="90">
        <v>3.4568000000000002E-2</v>
      </c>
      <c r="AI231" s="90">
        <v>7.0676000000000003E-2</v>
      </c>
      <c r="AJ231" s="90">
        <v>6.5937999999999997E-2</v>
      </c>
      <c r="AK231" s="90">
        <v>4.6657999999999998E-2</v>
      </c>
      <c r="AL231" s="90">
        <v>0.10875700000000001</v>
      </c>
      <c r="AM231" s="90">
        <v>0.137153</v>
      </c>
      <c r="AN231" s="90">
        <v>2.2355E-2</v>
      </c>
      <c r="AO231" s="90">
        <v>3.9551999999999997E-2</v>
      </c>
      <c r="AP231" s="90">
        <v>4.2997E-2</v>
      </c>
      <c r="AQ231" s="90">
        <v>0.32109399999999999</v>
      </c>
      <c r="AR231" s="91">
        <v>3.6263999999999998E-2</v>
      </c>
      <c r="AS231" s="35"/>
      <c r="AT231" s="81"/>
      <c r="AU231" s="82"/>
      <c r="AV231" s="82"/>
    </row>
    <row r="232" spans="1:48" s="79" customFormat="1">
      <c r="A232" s="36" t="s">
        <v>73</v>
      </c>
      <c r="B232" s="37" t="s">
        <v>142</v>
      </c>
      <c r="C232" s="88">
        <v>2.0483000000000001E-2</v>
      </c>
      <c r="D232" s="88">
        <v>1.6101000000000001E-2</v>
      </c>
      <c r="E232" s="88">
        <v>4.6032999999999998E-2</v>
      </c>
      <c r="F232" s="88">
        <v>2.7681999999999998E-2</v>
      </c>
      <c r="G232" s="88">
        <v>3.0686000000000001E-2</v>
      </c>
      <c r="H232" s="88">
        <v>2.1833999999999999E-2</v>
      </c>
      <c r="I232" s="88">
        <v>1.6730999999999999E-2</v>
      </c>
      <c r="J232" s="88">
        <v>1.8090999999999999E-2</v>
      </c>
      <c r="K232" s="88">
        <v>1.5994000000000001E-2</v>
      </c>
      <c r="L232" s="88">
        <v>1.3322000000000001E-2</v>
      </c>
      <c r="M232" s="88">
        <v>1.4283000000000001E-2</v>
      </c>
      <c r="N232" s="88">
        <v>3.0265E-2</v>
      </c>
      <c r="O232" s="88">
        <v>1.453E-2</v>
      </c>
      <c r="P232" s="88">
        <v>1.7415E-2</v>
      </c>
      <c r="Q232" s="88">
        <v>1.8182E-2</v>
      </c>
      <c r="R232" s="88">
        <v>1.5233999999999999E-2</v>
      </c>
      <c r="S232" s="88">
        <v>1.7676999999999998E-2</v>
      </c>
      <c r="T232" s="88">
        <v>1.4586999999999999E-2</v>
      </c>
      <c r="U232" s="88">
        <v>4.0585000000000003E-2</v>
      </c>
      <c r="V232" s="88">
        <v>2.7973000000000001E-2</v>
      </c>
      <c r="W232" s="88">
        <v>2.2953999999999999E-2</v>
      </c>
      <c r="X232" s="88">
        <v>3.3099999999999997E-2</v>
      </c>
      <c r="Y232" s="88">
        <v>3.4657E-2</v>
      </c>
      <c r="Z232" s="88">
        <v>1.0135999999999999E-2</v>
      </c>
      <c r="AA232" s="88">
        <v>2.5302999999999999E-2</v>
      </c>
      <c r="AB232" s="88">
        <v>1.054821</v>
      </c>
      <c r="AC232" s="88">
        <v>7.5955999999999996E-2</v>
      </c>
      <c r="AD232" s="88">
        <v>1.2694E-2</v>
      </c>
      <c r="AE232" s="88">
        <v>3.7026000000000003E-2</v>
      </c>
      <c r="AF232" s="88">
        <v>1.7510999999999999E-2</v>
      </c>
      <c r="AG232" s="88">
        <v>2.4535999999999999E-2</v>
      </c>
      <c r="AH232" s="88">
        <v>1.5602E-2</v>
      </c>
      <c r="AI232" s="88">
        <v>1.8265E-2</v>
      </c>
      <c r="AJ232" s="88">
        <v>3.7013999999999998E-2</v>
      </c>
      <c r="AK232" s="88">
        <v>1.3339999999999999E-2</v>
      </c>
      <c r="AL232" s="88">
        <v>3.0620999999999999E-2</v>
      </c>
      <c r="AM232" s="88">
        <v>2.9947999999999999E-2</v>
      </c>
      <c r="AN232" s="88">
        <v>2.4738E-2</v>
      </c>
      <c r="AO232" s="88">
        <v>2.0996000000000001E-2</v>
      </c>
      <c r="AP232" s="88">
        <v>1.4487E-2</v>
      </c>
      <c r="AQ232" s="88">
        <v>2.3278E-2</v>
      </c>
      <c r="AR232" s="89">
        <v>1.866E-2</v>
      </c>
      <c r="AS232" s="35"/>
      <c r="AT232" s="81"/>
      <c r="AU232" s="82"/>
      <c r="AV232" s="82"/>
    </row>
    <row r="233" spans="1:48" s="79" customFormat="1">
      <c r="A233" s="36" t="s">
        <v>74</v>
      </c>
      <c r="B233" s="37" t="s">
        <v>143</v>
      </c>
      <c r="C233" s="88">
        <v>1.4053E-2</v>
      </c>
      <c r="D233" s="88">
        <v>5.5139999999999998E-3</v>
      </c>
      <c r="E233" s="88">
        <v>1.6563000000000001E-2</v>
      </c>
      <c r="F233" s="88">
        <v>2.3445000000000001E-2</v>
      </c>
      <c r="G233" s="88">
        <v>2.7411999999999999E-2</v>
      </c>
      <c r="H233" s="88">
        <v>2.0126999999999999E-2</v>
      </c>
      <c r="I233" s="88">
        <v>2.4459999999999999E-2</v>
      </c>
      <c r="J233" s="88">
        <v>1.2755000000000001E-2</v>
      </c>
      <c r="K233" s="88">
        <v>1.2321E-2</v>
      </c>
      <c r="L233" s="88">
        <v>8.7060000000000002E-3</v>
      </c>
      <c r="M233" s="88">
        <v>9.7450000000000002E-3</v>
      </c>
      <c r="N233" s="88">
        <v>1.5358E-2</v>
      </c>
      <c r="O233" s="88">
        <v>8.8620000000000001E-3</v>
      </c>
      <c r="P233" s="88">
        <v>1.1537E-2</v>
      </c>
      <c r="Q233" s="88">
        <v>1.2123999999999999E-2</v>
      </c>
      <c r="R233" s="88">
        <v>9.0089999999999996E-3</v>
      </c>
      <c r="S233" s="88">
        <v>1.2049000000000001E-2</v>
      </c>
      <c r="T233" s="88">
        <v>8.7150000000000005E-3</v>
      </c>
      <c r="U233" s="88">
        <v>1.4331E-2</v>
      </c>
      <c r="V233" s="88">
        <v>1.2024E-2</v>
      </c>
      <c r="W233" s="88">
        <v>1.5236E-2</v>
      </c>
      <c r="X233" s="88">
        <v>9.6780000000000008E-3</v>
      </c>
      <c r="Y233" s="88">
        <v>1.0532E-2</v>
      </c>
      <c r="Z233" s="88">
        <v>1.1228E-2</v>
      </c>
      <c r="AA233" s="88">
        <v>3.1378999999999997E-2</v>
      </c>
      <c r="AB233" s="88">
        <v>2.2983E-2</v>
      </c>
      <c r="AC233" s="88">
        <v>1.0149189999999999</v>
      </c>
      <c r="AD233" s="88">
        <v>2.8358000000000001E-2</v>
      </c>
      <c r="AE233" s="88">
        <v>2.7796999999999999E-2</v>
      </c>
      <c r="AF233" s="88">
        <v>2.4797E-2</v>
      </c>
      <c r="AG233" s="88">
        <v>6.7939999999999997E-3</v>
      </c>
      <c r="AH233" s="88">
        <v>1.4321E-2</v>
      </c>
      <c r="AI233" s="88">
        <v>2.1995000000000001E-2</v>
      </c>
      <c r="AJ233" s="88">
        <v>2.7758999999999999E-2</v>
      </c>
      <c r="AK233" s="88">
        <v>2.4209999999999999E-2</v>
      </c>
      <c r="AL233" s="88">
        <v>4.2738999999999999E-2</v>
      </c>
      <c r="AM233" s="88">
        <v>3.8639E-2</v>
      </c>
      <c r="AN233" s="88">
        <v>5.1241000000000002E-2</v>
      </c>
      <c r="AO233" s="88">
        <v>4.4531000000000001E-2</v>
      </c>
      <c r="AP233" s="88">
        <v>6.0364000000000001E-2</v>
      </c>
      <c r="AQ233" s="88">
        <v>2.3030999999999999E-2</v>
      </c>
      <c r="AR233" s="89">
        <v>4.0985000000000001E-2</v>
      </c>
      <c r="AS233" s="35"/>
      <c r="AT233" s="81"/>
      <c r="AU233" s="82"/>
      <c r="AV233" s="82"/>
    </row>
    <row r="234" spans="1:48" s="79" customFormat="1">
      <c r="A234" s="36" t="s">
        <v>75</v>
      </c>
      <c r="B234" s="37" t="s">
        <v>208</v>
      </c>
      <c r="C234" s="88">
        <v>3.019E-3</v>
      </c>
      <c r="D234" s="88">
        <v>1.99E-3</v>
      </c>
      <c r="E234" s="88">
        <v>5.0610000000000004E-3</v>
      </c>
      <c r="F234" s="88">
        <v>6.071E-3</v>
      </c>
      <c r="G234" s="88">
        <v>4.235E-3</v>
      </c>
      <c r="H234" s="88">
        <v>6.9239999999999996E-3</v>
      </c>
      <c r="I234" s="88">
        <v>2.8700000000000002E-3</v>
      </c>
      <c r="J234" s="88">
        <v>7.0850000000000002E-3</v>
      </c>
      <c r="K234" s="88">
        <v>1.9997000000000001E-2</v>
      </c>
      <c r="L234" s="88">
        <v>2.9970000000000001E-3</v>
      </c>
      <c r="M234" s="88">
        <v>2.6329999999999999E-3</v>
      </c>
      <c r="N234" s="88">
        <v>4.7759999999999999E-3</v>
      </c>
      <c r="O234" s="88">
        <v>2.8900000000000002E-3</v>
      </c>
      <c r="P234" s="88">
        <v>8.1499999999999993E-3</v>
      </c>
      <c r="Q234" s="88">
        <v>5.2859999999999999E-3</v>
      </c>
      <c r="R234" s="88">
        <v>6.5779999999999996E-3</v>
      </c>
      <c r="S234" s="88">
        <v>4.8399999999999997E-3</v>
      </c>
      <c r="T234" s="88">
        <v>3.0620000000000001E-3</v>
      </c>
      <c r="U234" s="88">
        <v>6.3340000000000002E-3</v>
      </c>
      <c r="V234" s="88">
        <v>4.4819999999999999E-3</v>
      </c>
      <c r="W234" s="88">
        <v>4.0309999999999999E-3</v>
      </c>
      <c r="X234" s="88">
        <v>5.1580000000000003E-3</v>
      </c>
      <c r="Y234" s="88">
        <v>5.0429999999999997E-3</v>
      </c>
      <c r="Z234" s="88">
        <v>1.6500000000000001E-2</v>
      </c>
      <c r="AA234" s="88">
        <v>5.6499999999999996E-3</v>
      </c>
      <c r="AB234" s="88">
        <v>1.3421000000000001E-2</v>
      </c>
      <c r="AC234" s="88">
        <v>1.142E-3</v>
      </c>
      <c r="AD234" s="88">
        <v>1.0012559999999999</v>
      </c>
      <c r="AE234" s="88">
        <v>6.3870000000000003E-3</v>
      </c>
      <c r="AF234" s="88">
        <v>4.4580000000000002E-3</v>
      </c>
      <c r="AG234" s="88">
        <v>8.1720000000000004E-3</v>
      </c>
      <c r="AH234" s="88">
        <v>6.1380000000000002E-3</v>
      </c>
      <c r="AI234" s="88">
        <v>3.362E-3</v>
      </c>
      <c r="AJ234" s="88">
        <v>7.0759999999999998E-3</v>
      </c>
      <c r="AK234" s="88">
        <v>2.8969999999999998E-3</v>
      </c>
      <c r="AL234" s="88">
        <v>3.5620000000000001E-3</v>
      </c>
      <c r="AM234" s="88">
        <v>4.8209999999999998E-3</v>
      </c>
      <c r="AN234" s="88">
        <v>1.699E-3</v>
      </c>
      <c r="AO234" s="88">
        <v>2.1649999999999998E-3</v>
      </c>
      <c r="AP234" s="88">
        <v>3.9839999999999997E-3</v>
      </c>
      <c r="AQ234" s="88">
        <v>5.2900000000000004E-3</v>
      </c>
      <c r="AR234" s="89">
        <v>1.9491000000000001E-2</v>
      </c>
      <c r="AS234" s="35"/>
      <c r="AT234" s="81"/>
      <c r="AU234" s="82"/>
      <c r="AV234" s="82"/>
    </row>
    <row r="235" spans="1:48" s="79" customFormat="1">
      <c r="A235" s="36" t="s">
        <v>76</v>
      </c>
      <c r="B235" s="37" t="s">
        <v>209</v>
      </c>
      <c r="C235" s="88">
        <v>0.14656</v>
      </c>
      <c r="D235" s="88">
        <v>0.104559</v>
      </c>
      <c r="E235" s="88">
        <v>0.14258599999999999</v>
      </c>
      <c r="F235" s="88">
        <v>0.21337999999999999</v>
      </c>
      <c r="G235" s="88">
        <v>0.118383</v>
      </c>
      <c r="H235" s="88">
        <v>0.10351</v>
      </c>
      <c r="I235" s="88">
        <v>9.5603999999999995E-2</v>
      </c>
      <c r="J235" s="88">
        <v>6.6598000000000004E-2</v>
      </c>
      <c r="K235" s="88">
        <v>9.3854999999999994E-2</v>
      </c>
      <c r="L235" s="88">
        <v>0.10070800000000001</v>
      </c>
      <c r="M235" s="88">
        <v>0.123724</v>
      </c>
      <c r="N235" s="88">
        <v>0.15757499999999999</v>
      </c>
      <c r="O235" s="88">
        <v>8.3845000000000003E-2</v>
      </c>
      <c r="P235" s="88">
        <v>0.13150100000000001</v>
      </c>
      <c r="Q235" s="88">
        <v>7.9686000000000007E-2</v>
      </c>
      <c r="R235" s="88">
        <v>6.4624000000000001E-2</v>
      </c>
      <c r="S235" s="88">
        <v>7.8420000000000004E-2</v>
      </c>
      <c r="T235" s="88">
        <v>9.0330999999999995E-2</v>
      </c>
      <c r="U235" s="88">
        <v>0.14116699999999999</v>
      </c>
      <c r="V235" s="88">
        <v>0.10739</v>
      </c>
      <c r="W235" s="88">
        <v>0.103884</v>
      </c>
      <c r="X235" s="88">
        <v>4.9172E-2</v>
      </c>
      <c r="Y235" s="88">
        <v>5.4844999999999998E-2</v>
      </c>
      <c r="Z235" s="88">
        <v>9.6462999999999993E-2</v>
      </c>
      <c r="AA235" s="88">
        <v>9.1003000000000001E-2</v>
      </c>
      <c r="AB235" s="88">
        <v>4.9904999999999998E-2</v>
      </c>
      <c r="AC235" s="88">
        <v>7.8689999999999993E-3</v>
      </c>
      <c r="AD235" s="88">
        <v>2.2497E-2</v>
      </c>
      <c r="AE235" s="88">
        <v>1.144787</v>
      </c>
      <c r="AF235" s="88">
        <v>5.2312999999999998E-2</v>
      </c>
      <c r="AG235" s="88">
        <v>5.4205000000000003E-2</v>
      </c>
      <c r="AH235" s="88">
        <v>4.5178999999999997E-2</v>
      </c>
      <c r="AI235" s="88">
        <v>4.2717999999999999E-2</v>
      </c>
      <c r="AJ235" s="88">
        <v>7.4406E-2</v>
      </c>
      <c r="AK235" s="88">
        <v>4.2236999999999997E-2</v>
      </c>
      <c r="AL235" s="88">
        <v>0.103269</v>
      </c>
      <c r="AM235" s="88">
        <v>6.8852999999999998E-2</v>
      </c>
      <c r="AN235" s="88">
        <v>1.6983999999999999E-2</v>
      </c>
      <c r="AO235" s="88">
        <v>3.8572000000000002E-2</v>
      </c>
      <c r="AP235" s="88">
        <v>7.4557999999999999E-2</v>
      </c>
      <c r="AQ235" s="88">
        <v>0.15301300000000001</v>
      </c>
      <c r="AR235" s="89">
        <v>0.12918299999999999</v>
      </c>
      <c r="AS235" s="35"/>
      <c r="AT235" s="81"/>
      <c r="AU235" s="82"/>
      <c r="AV235" s="82"/>
    </row>
    <row r="236" spans="1:48" s="79" customFormat="1">
      <c r="A236" s="39" t="s">
        <v>77</v>
      </c>
      <c r="B236" s="40" t="s">
        <v>146</v>
      </c>
      <c r="C236" s="90">
        <v>2.9692E-2</v>
      </c>
      <c r="D236" s="90">
        <v>1.0840000000000001E-2</v>
      </c>
      <c r="E236" s="90">
        <v>3.9167E-2</v>
      </c>
      <c r="F236" s="90">
        <v>3.2307000000000002E-2</v>
      </c>
      <c r="G236" s="90">
        <v>4.7897000000000002E-2</v>
      </c>
      <c r="H236" s="90">
        <v>2.7622000000000001E-2</v>
      </c>
      <c r="I236" s="90">
        <v>2.0792000000000001E-2</v>
      </c>
      <c r="J236" s="90">
        <v>5.7095E-2</v>
      </c>
      <c r="K236" s="90">
        <v>3.7566000000000002E-2</v>
      </c>
      <c r="L236" s="90">
        <v>1.9033999999999999E-2</v>
      </c>
      <c r="M236" s="90">
        <v>2.4156E-2</v>
      </c>
      <c r="N236" s="90">
        <v>3.0915999999999999E-2</v>
      </c>
      <c r="O236" s="90">
        <v>2.1628999999999999E-2</v>
      </c>
      <c r="P236" s="90">
        <v>2.401E-2</v>
      </c>
      <c r="Q236" s="90">
        <v>2.9003999999999999E-2</v>
      </c>
      <c r="R236" s="90">
        <v>2.3968E-2</v>
      </c>
      <c r="S236" s="90">
        <v>4.4901999999999997E-2</v>
      </c>
      <c r="T236" s="90">
        <v>2.4822E-2</v>
      </c>
      <c r="U236" s="90">
        <v>3.6727000000000003E-2</v>
      </c>
      <c r="V236" s="90">
        <v>3.2848000000000002E-2</v>
      </c>
      <c r="W236" s="90">
        <v>3.1768999999999999E-2</v>
      </c>
      <c r="X236" s="90">
        <v>7.6271000000000005E-2</v>
      </c>
      <c r="Y236" s="90">
        <v>7.4816999999999995E-2</v>
      </c>
      <c r="Z236" s="90">
        <v>3.1993000000000001E-2</v>
      </c>
      <c r="AA236" s="90">
        <v>6.6765000000000005E-2</v>
      </c>
      <c r="AB236" s="90">
        <v>8.9071999999999998E-2</v>
      </c>
      <c r="AC236" s="90">
        <v>8.8679999999999991E-3</v>
      </c>
      <c r="AD236" s="90">
        <v>1.7634E-2</v>
      </c>
      <c r="AE236" s="90">
        <v>3.1752000000000002E-2</v>
      </c>
      <c r="AF236" s="90">
        <v>1.3082780000000001</v>
      </c>
      <c r="AG236" s="90">
        <v>4.8300000000000003E-2</v>
      </c>
      <c r="AH236" s="90">
        <v>4.9672000000000001E-2</v>
      </c>
      <c r="AI236" s="90">
        <v>3.4550999999999998E-2</v>
      </c>
      <c r="AJ236" s="90">
        <v>0.10598299999999999</v>
      </c>
      <c r="AK236" s="90">
        <v>4.6094999999999997E-2</v>
      </c>
      <c r="AL236" s="90">
        <v>3.7973E-2</v>
      </c>
      <c r="AM236" s="90">
        <v>4.8164999999999999E-2</v>
      </c>
      <c r="AN236" s="90">
        <v>1.8532E-2</v>
      </c>
      <c r="AO236" s="90">
        <v>2.8257000000000001E-2</v>
      </c>
      <c r="AP236" s="90">
        <v>2.7574999999999999E-2</v>
      </c>
      <c r="AQ236" s="90">
        <v>3.6380999999999997E-2</v>
      </c>
      <c r="AR236" s="91">
        <v>0.120389</v>
      </c>
      <c r="AS236" s="35"/>
      <c r="AT236" s="81"/>
      <c r="AU236" s="82"/>
      <c r="AV236" s="82"/>
    </row>
    <row r="237" spans="1:48" s="79" customFormat="1">
      <c r="A237" s="36" t="s">
        <v>78</v>
      </c>
      <c r="B237" s="37" t="s">
        <v>147</v>
      </c>
      <c r="C237" s="88">
        <v>3.0370000000000002E-3</v>
      </c>
      <c r="D237" s="88">
        <v>1.464E-3</v>
      </c>
      <c r="E237" s="88">
        <v>7.9179999999999997E-3</v>
      </c>
      <c r="F237" s="88">
        <v>2.63E-3</v>
      </c>
      <c r="G237" s="88">
        <v>8.2819999999999994E-3</v>
      </c>
      <c r="H237" s="88">
        <v>1.2960000000000001E-3</v>
      </c>
      <c r="I237" s="88">
        <v>1.181E-3</v>
      </c>
      <c r="J237" s="88">
        <v>1.495E-3</v>
      </c>
      <c r="K237" s="88">
        <v>3.3180000000000002E-3</v>
      </c>
      <c r="L237" s="88">
        <v>1.6379999999999999E-3</v>
      </c>
      <c r="M237" s="88">
        <v>2.0309999999999998E-3</v>
      </c>
      <c r="N237" s="88">
        <v>3.2070000000000002E-3</v>
      </c>
      <c r="O237" s="88">
        <v>1.621E-3</v>
      </c>
      <c r="P237" s="88">
        <v>2.5219999999999999E-3</v>
      </c>
      <c r="Q237" s="88">
        <v>3.186E-3</v>
      </c>
      <c r="R237" s="88">
        <v>1.4419999999999999E-3</v>
      </c>
      <c r="S237" s="88">
        <v>1.8710000000000001E-3</v>
      </c>
      <c r="T237" s="88">
        <v>1.5510000000000001E-3</v>
      </c>
      <c r="U237" s="88">
        <v>1.866E-3</v>
      </c>
      <c r="V237" s="88">
        <v>2.2239999999999998E-3</v>
      </c>
      <c r="W237" s="88">
        <v>4.6620000000000003E-3</v>
      </c>
      <c r="X237" s="88">
        <v>3.5109999999999998E-3</v>
      </c>
      <c r="Y237" s="88">
        <v>3.274E-3</v>
      </c>
      <c r="Z237" s="88">
        <v>6.2620000000000002E-3</v>
      </c>
      <c r="AA237" s="88">
        <v>2.4090000000000001E-3</v>
      </c>
      <c r="AB237" s="88">
        <v>1.6440000000000001E-3</v>
      </c>
      <c r="AC237" s="88">
        <v>3.57E-4</v>
      </c>
      <c r="AD237" s="88">
        <v>8.61E-4</v>
      </c>
      <c r="AE237" s="88">
        <v>1.8220000000000001E-3</v>
      </c>
      <c r="AF237" s="88">
        <v>1.5250000000000001E-3</v>
      </c>
      <c r="AG237" s="88">
        <v>1.0008619999999999</v>
      </c>
      <c r="AH237" s="88">
        <v>3.1459999999999999E-3</v>
      </c>
      <c r="AI237" s="88">
        <v>1.8289999999999999E-3</v>
      </c>
      <c r="AJ237" s="88">
        <v>1.815E-3</v>
      </c>
      <c r="AK237" s="88">
        <v>1.1180000000000001E-3</v>
      </c>
      <c r="AL237" s="88">
        <v>2.0839999999999999E-3</v>
      </c>
      <c r="AM237" s="88">
        <v>2.7889999999999998E-3</v>
      </c>
      <c r="AN237" s="88">
        <v>8.1400000000000005E-4</v>
      </c>
      <c r="AO237" s="88">
        <v>7.18E-4</v>
      </c>
      <c r="AP237" s="88">
        <v>1.9910000000000001E-3</v>
      </c>
      <c r="AQ237" s="88">
        <v>1.8649999999999999E-3</v>
      </c>
      <c r="AR237" s="89">
        <v>0.247472</v>
      </c>
      <c r="AS237" s="35"/>
      <c r="AT237" s="81"/>
      <c r="AU237" s="82"/>
      <c r="AV237" s="82"/>
    </row>
    <row r="238" spans="1:48" s="79" customFormat="1">
      <c r="A238" s="36" t="s">
        <v>79</v>
      </c>
      <c r="B238" s="37" t="s">
        <v>148</v>
      </c>
      <c r="C238" s="88">
        <v>4.7199999999999998E-4</v>
      </c>
      <c r="D238" s="88">
        <v>3.2899999999999997E-4</v>
      </c>
      <c r="E238" s="88">
        <v>5.53E-4</v>
      </c>
      <c r="F238" s="88">
        <v>3.9800000000000002E-4</v>
      </c>
      <c r="G238" s="88">
        <v>1.0690000000000001E-3</v>
      </c>
      <c r="H238" s="88">
        <v>3.4000000000000002E-4</v>
      </c>
      <c r="I238" s="88">
        <v>3.7500000000000001E-4</v>
      </c>
      <c r="J238" s="88">
        <v>9.0700000000000004E-4</v>
      </c>
      <c r="K238" s="88">
        <v>5.4000000000000001E-4</v>
      </c>
      <c r="L238" s="88">
        <v>3.4000000000000002E-4</v>
      </c>
      <c r="M238" s="88">
        <v>6.9800000000000005E-4</v>
      </c>
      <c r="N238" s="88">
        <v>3.5399999999999999E-4</v>
      </c>
      <c r="O238" s="88">
        <v>5.1199999999999998E-4</v>
      </c>
      <c r="P238" s="88">
        <v>1.054E-3</v>
      </c>
      <c r="Q238" s="88">
        <v>1.186E-3</v>
      </c>
      <c r="R238" s="88">
        <v>6.0800000000000003E-4</v>
      </c>
      <c r="S238" s="88">
        <v>1.668E-3</v>
      </c>
      <c r="T238" s="88">
        <v>5.7200000000000003E-4</v>
      </c>
      <c r="U238" s="88">
        <v>5.3799999999999996E-4</v>
      </c>
      <c r="V238" s="88">
        <v>5.31E-4</v>
      </c>
      <c r="W238" s="88">
        <v>5.5699999999999999E-4</v>
      </c>
      <c r="X238" s="88">
        <v>7.0399999999999998E-4</v>
      </c>
      <c r="Y238" s="88">
        <v>6.8199999999999999E-4</v>
      </c>
      <c r="Z238" s="88">
        <v>4.7600000000000002E-4</v>
      </c>
      <c r="AA238" s="88">
        <v>7.2000000000000005E-4</v>
      </c>
      <c r="AB238" s="88">
        <v>8.2700000000000004E-4</v>
      </c>
      <c r="AC238" s="88">
        <v>8.6000000000000003E-5</v>
      </c>
      <c r="AD238" s="88">
        <v>1.2930000000000001E-3</v>
      </c>
      <c r="AE238" s="88">
        <v>6.9200000000000002E-4</v>
      </c>
      <c r="AF238" s="88">
        <v>7.0520000000000001E-3</v>
      </c>
      <c r="AG238" s="88">
        <v>4.1300000000000001E-4</v>
      </c>
      <c r="AH238" s="88">
        <v>1.000373</v>
      </c>
      <c r="AI238" s="88">
        <v>4.28E-4</v>
      </c>
      <c r="AJ238" s="88">
        <v>7.0399999999999998E-4</v>
      </c>
      <c r="AK238" s="88">
        <v>7.7899999999999996E-4</v>
      </c>
      <c r="AL238" s="88">
        <v>5.31E-4</v>
      </c>
      <c r="AM238" s="88">
        <v>8.8000000000000003E-4</v>
      </c>
      <c r="AN238" s="88">
        <v>2.5399999999999999E-4</v>
      </c>
      <c r="AO238" s="88">
        <v>3.2699999999999998E-4</v>
      </c>
      <c r="AP238" s="88">
        <v>6.5099999999999999E-4</v>
      </c>
      <c r="AQ238" s="88">
        <v>5.5800000000000001E-4</v>
      </c>
      <c r="AR238" s="89">
        <v>9.7000000000000005E-4</v>
      </c>
      <c r="AS238" s="35"/>
      <c r="AT238" s="81"/>
      <c r="AU238" s="82"/>
      <c r="AV238" s="82"/>
    </row>
    <row r="239" spans="1:48" s="79" customFormat="1">
      <c r="A239" s="36" t="s">
        <v>80</v>
      </c>
      <c r="B239" s="37" t="s">
        <v>149</v>
      </c>
      <c r="C239" s="88">
        <v>3.3300000000000002E-4</v>
      </c>
      <c r="D239" s="88">
        <v>5.1E-5</v>
      </c>
      <c r="E239" s="88">
        <v>1.93E-4</v>
      </c>
      <c r="F239" s="88">
        <v>1.46E-4</v>
      </c>
      <c r="G239" s="88">
        <v>2.4699999999999999E-4</v>
      </c>
      <c r="H239" s="88">
        <v>8.5000000000000006E-5</v>
      </c>
      <c r="I239" s="88">
        <v>6.7999999999999999E-5</v>
      </c>
      <c r="J239" s="88">
        <v>1.66E-4</v>
      </c>
      <c r="K239" s="88">
        <v>1.2999999999999999E-4</v>
      </c>
      <c r="L239" s="88">
        <v>7.3999999999999996E-5</v>
      </c>
      <c r="M239" s="88">
        <v>9.3999999999999994E-5</v>
      </c>
      <c r="N239" s="88">
        <v>1.3100000000000001E-4</v>
      </c>
      <c r="O239" s="88">
        <v>7.3999999999999996E-5</v>
      </c>
      <c r="P239" s="88">
        <v>9.2E-5</v>
      </c>
      <c r="Q239" s="88">
        <v>9.6000000000000002E-5</v>
      </c>
      <c r="R239" s="88">
        <v>6.9999999999999994E-5</v>
      </c>
      <c r="S239" s="88">
        <v>1.08E-4</v>
      </c>
      <c r="T239" s="88">
        <v>8.6000000000000003E-5</v>
      </c>
      <c r="U239" s="88">
        <v>1.18E-4</v>
      </c>
      <c r="V239" s="88">
        <v>1.02E-4</v>
      </c>
      <c r="W239" s="88">
        <v>1.2E-4</v>
      </c>
      <c r="X239" s="88">
        <v>3.1100000000000002E-4</v>
      </c>
      <c r="Y239" s="88">
        <v>4.6900000000000002E-4</v>
      </c>
      <c r="Z239" s="88">
        <v>1.4100000000000001E-4</v>
      </c>
      <c r="AA239" s="88">
        <v>1.6699999999999999E-4</v>
      </c>
      <c r="AB239" s="88">
        <v>3.1799999999999998E-4</v>
      </c>
      <c r="AC239" s="88">
        <v>3.1999999999999999E-5</v>
      </c>
      <c r="AD239" s="88">
        <v>7.8999999999999996E-5</v>
      </c>
      <c r="AE239" s="88">
        <v>2.3499999999999999E-4</v>
      </c>
      <c r="AF239" s="88">
        <v>1.6639999999999999E-3</v>
      </c>
      <c r="AG239" s="88">
        <v>1.11E-4</v>
      </c>
      <c r="AH239" s="88">
        <v>1.5300000000000001E-4</v>
      </c>
      <c r="AI239" s="88">
        <v>1.0136240000000001</v>
      </c>
      <c r="AJ239" s="88">
        <v>1.9000000000000001E-4</v>
      </c>
      <c r="AK239" s="88">
        <v>1.25E-4</v>
      </c>
      <c r="AL239" s="88">
        <v>1.25E-4</v>
      </c>
      <c r="AM239" s="88">
        <v>2.4000000000000001E-4</v>
      </c>
      <c r="AN239" s="88">
        <v>6.9999999999999994E-5</v>
      </c>
      <c r="AO239" s="88">
        <v>1.1E-4</v>
      </c>
      <c r="AP239" s="88">
        <v>1.4999999999999999E-4</v>
      </c>
      <c r="AQ239" s="88">
        <v>1.13E-4</v>
      </c>
      <c r="AR239" s="89">
        <v>2.6679999999999998E-3</v>
      </c>
      <c r="AS239" s="35"/>
      <c r="AT239" s="81"/>
      <c r="AU239" s="82"/>
      <c r="AV239" s="82"/>
    </row>
    <row r="240" spans="1:48" s="79" customFormat="1">
      <c r="A240" s="36" t="s">
        <v>81</v>
      </c>
      <c r="B240" s="37" t="s">
        <v>150</v>
      </c>
      <c r="C240" s="88">
        <v>1.954E-3</v>
      </c>
      <c r="D240" s="88">
        <v>6.2299999999999996E-4</v>
      </c>
      <c r="E240" s="88">
        <v>5.3030000000000004E-3</v>
      </c>
      <c r="F240" s="88">
        <v>4.3639999999999998E-3</v>
      </c>
      <c r="G240" s="88">
        <v>5.0949999999999997E-3</v>
      </c>
      <c r="H240" s="88">
        <v>1.603E-3</v>
      </c>
      <c r="I240" s="88">
        <v>1.735E-3</v>
      </c>
      <c r="J240" s="88">
        <v>4.1200000000000004E-3</v>
      </c>
      <c r="K240" s="88">
        <v>2.7239999999999999E-3</v>
      </c>
      <c r="L240" s="88">
        <v>1.7769999999999999E-3</v>
      </c>
      <c r="M240" s="88">
        <v>2.4229999999999998E-3</v>
      </c>
      <c r="N240" s="88">
        <v>3.4770000000000001E-3</v>
      </c>
      <c r="O240" s="88">
        <v>1.9550000000000001E-3</v>
      </c>
      <c r="P240" s="88">
        <v>3.5400000000000002E-3</v>
      </c>
      <c r="Q240" s="88">
        <v>6.5440000000000003E-3</v>
      </c>
      <c r="R240" s="88">
        <v>1.931E-3</v>
      </c>
      <c r="S240" s="88">
        <v>2.4239999999999999E-3</v>
      </c>
      <c r="T240" s="88">
        <v>2.1970000000000002E-3</v>
      </c>
      <c r="U240" s="88">
        <v>2.7109999999999999E-3</v>
      </c>
      <c r="V240" s="88">
        <v>2.3739999999999998E-3</v>
      </c>
      <c r="W240" s="88">
        <v>2.4269999999999999E-3</v>
      </c>
      <c r="X240" s="88">
        <v>1.3112E-2</v>
      </c>
      <c r="Y240" s="88">
        <v>1.1261999999999999E-2</v>
      </c>
      <c r="Z240" s="88">
        <v>3.8539999999999998E-3</v>
      </c>
      <c r="AA240" s="88">
        <v>1.879E-3</v>
      </c>
      <c r="AB240" s="88">
        <v>3.875E-3</v>
      </c>
      <c r="AC240" s="88">
        <v>4.5899999999999999E-4</v>
      </c>
      <c r="AD240" s="88">
        <v>1.9719999999999998E-3</v>
      </c>
      <c r="AE240" s="88">
        <v>2.0089999999999999E-3</v>
      </c>
      <c r="AF240" s="88">
        <v>2.3679999999999999E-3</v>
      </c>
      <c r="AG240" s="88">
        <v>9.1299999999999997E-4</v>
      </c>
      <c r="AH240" s="88">
        <v>2.8E-3</v>
      </c>
      <c r="AI240" s="88">
        <v>2.0639999999999999E-3</v>
      </c>
      <c r="AJ240" s="88">
        <v>1.0010289999999999</v>
      </c>
      <c r="AK240" s="88">
        <v>2.6830000000000001E-3</v>
      </c>
      <c r="AL240" s="88">
        <v>2.8059999999999999E-3</v>
      </c>
      <c r="AM240" s="88">
        <v>4.3860000000000001E-3</v>
      </c>
      <c r="AN240" s="88">
        <v>2.2200000000000002E-3</v>
      </c>
      <c r="AO240" s="88">
        <v>4.1000000000000003E-3</v>
      </c>
      <c r="AP240" s="88">
        <v>3.094E-3</v>
      </c>
      <c r="AQ240" s="88">
        <v>2.0249999999999999E-3</v>
      </c>
      <c r="AR240" s="89">
        <v>5.8849999999999996E-3</v>
      </c>
      <c r="AS240" s="35"/>
      <c r="AT240" s="81"/>
      <c r="AU240" s="82"/>
      <c r="AV240" s="82"/>
    </row>
    <row r="241" spans="1:48" s="79" customFormat="1">
      <c r="A241" s="39" t="s">
        <v>82</v>
      </c>
      <c r="B241" s="40" t="s">
        <v>151</v>
      </c>
      <c r="C241" s="90">
        <v>0.114678</v>
      </c>
      <c r="D241" s="90">
        <v>6.7577999999999999E-2</v>
      </c>
      <c r="E241" s="90">
        <v>0.113237</v>
      </c>
      <c r="F241" s="90">
        <v>0.14925099999999999</v>
      </c>
      <c r="G241" s="90">
        <v>0.14260500000000001</v>
      </c>
      <c r="H241" s="90">
        <v>0.129828</v>
      </c>
      <c r="I241" s="90">
        <v>9.0762999999999996E-2</v>
      </c>
      <c r="J241" s="90">
        <v>0.144263</v>
      </c>
      <c r="K241" s="90">
        <v>0.13564799999999999</v>
      </c>
      <c r="L241" s="90">
        <v>8.7412000000000004E-2</v>
      </c>
      <c r="M241" s="90">
        <v>0.11863799999999999</v>
      </c>
      <c r="N241" s="90">
        <v>0.122181</v>
      </c>
      <c r="O241" s="90">
        <v>8.6830000000000004E-2</v>
      </c>
      <c r="P241" s="90">
        <v>0.129495</v>
      </c>
      <c r="Q241" s="90">
        <v>9.0550000000000005E-2</v>
      </c>
      <c r="R241" s="90">
        <v>7.8298000000000006E-2</v>
      </c>
      <c r="S241" s="90">
        <v>0.16972599999999999</v>
      </c>
      <c r="T241" s="90">
        <v>0.10043100000000001</v>
      </c>
      <c r="U241" s="90">
        <v>0.122238</v>
      </c>
      <c r="V241" s="90">
        <v>0.245694</v>
      </c>
      <c r="W241" s="90">
        <v>0.159279</v>
      </c>
      <c r="X241" s="90">
        <v>0.22148300000000001</v>
      </c>
      <c r="Y241" s="90">
        <v>0.22215399999999999</v>
      </c>
      <c r="Z241" s="90">
        <v>0.14379800000000001</v>
      </c>
      <c r="AA241" s="90">
        <v>0.16384899999999999</v>
      </c>
      <c r="AB241" s="90">
        <v>0.17821200000000001</v>
      </c>
      <c r="AC241" s="90">
        <v>2.7643999999999998E-2</v>
      </c>
      <c r="AD241" s="90">
        <v>0.21351400000000001</v>
      </c>
      <c r="AE241" s="90">
        <v>0.31195699999999998</v>
      </c>
      <c r="AF241" s="90">
        <v>0.22905400000000001</v>
      </c>
      <c r="AG241" s="90">
        <v>0.141094</v>
      </c>
      <c r="AH241" s="90">
        <v>0.11358600000000001</v>
      </c>
      <c r="AI241" s="90">
        <v>0.104541</v>
      </c>
      <c r="AJ241" s="90">
        <v>0.14976100000000001</v>
      </c>
      <c r="AK241" s="90">
        <v>1.18767</v>
      </c>
      <c r="AL241" s="90">
        <v>0.14083100000000001</v>
      </c>
      <c r="AM241" s="90">
        <v>0.127167</v>
      </c>
      <c r="AN241" s="90">
        <v>0.109921</v>
      </c>
      <c r="AO241" s="90">
        <v>9.9933999999999995E-2</v>
      </c>
      <c r="AP241" s="90">
        <v>8.3237000000000005E-2</v>
      </c>
      <c r="AQ241" s="90">
        <v>0.12914600000000001</v>
      </c>
      <c r="AR241" s="91">
        <v>0.14488999999999999</v>
      </c>
      <c r="AS241" s="35"/>
      <c r="AT241" s="81"/>
      <c r="AU241" s="82"/>
      <c r="AV241" s="82"/>
    </row>
    <row r="242" spans="1:48" s="79" customFormat="1">
      <c r="A242" s="36" t="s">
        <v>83</v>
      </c>
      <c r="B242" s="37" t="s">
        <v>210</v>
      </c>
      <c r="C242" s="88">
        <v>0</v>
      </c>
      <c r="D242" s="88">
        <v>0</v>
      </c>
      <c r="E242" s="88">
        <v>0</v>
      </c>
      <c r="F242" s="88">
        <v>0</v>
      </c>
      <c r="G242" s="88">
        <v>0</v>
      </c>
      <c r="H242" s="88">
        <v>0</v>
      </c>
      <c r="I242" s="88">
        <v>0</v>
      </c>
      <c r="J242" s="88">
        <v>0</v>
      </c>
      <c r="K242" s="88">
        <v>0</v>
      </c>
      <c r="L242" s="88">
        <v>0</v>
      </c>
      <c r="M242" s="88">
        <v>0</v>
      </c>
      <c r="N242" s="88">
        <v>0</v>
      </c>
      <c r="O242" s="88">
        <v>0</v>
      </c>
      <c r="P242" s="88">
        <v>0</v>
      </c>
      <c r="Q242" s="88">
        <v>0</v>
      </c>
      <c r="R242" s="88">
        <v>0</v>
      </c>
      <c r="S242" s="88">
        <v>0</v>
      </c>
      <c r="T242" s="88">
        <v>0</v>
      </c>
      <c r="U242" s="88">
        <v>0</v>
      </c>
      <c r="V242" s="88">
        <v>0</v>
      </c>
      <c r="W242" s="88">
        <v>0</v>
      </c>
      <c r="X242" s="88">
        <v>0</v>
      </c>
      <c r="Y242" s="88">
        <v>0</v>
      </c>
      <c r="Z242" s="88">
        <v>0</v>
      </c>
      <c r="AA242" s="88">
        <v>0</v>
      </c>
      <c r="AB242" s="88">
        <v>0</v>
      </c>
      <c r="AC242" s="88">
        <v>0</v>
      </c>
      <c r="AD242" s="88">
        <v>0</v>
      </c>
      <c r="AE242" s="88">
        <v>0</v>
      </c>
      <c r="AF242" s="88">
        <v>0</v>
      </c>
      <c r="AG242" s="88">
        <v>0</v>
      </c>
      <c r="AH242" s="88">
        <v>0</v>
      </c>
      <c r="AI242" s="88">
        <v>0</v>
      </c>
      <c r="AJ242" s="88">
        <v>0</v>
      </c>
      <c r="AK242" s="88">
        <v>0</v>
      </c>
      <c r="AL242" s="88">
        <v>1</v>
      </c>
      <c r="AM242" s="88">
        <v>0</v>
      </c>
      <c r="AN242" s="88">
        <v>0</v>
      </c>
      <c r="AO242" s="88">
        <v>0</v>
      </c>
      <c r="AP242" s="88">
        <v>0</v>
      </c>
      <c r="AQ242" s="88">
        <v>0</v>
      </c>
      <c r="AR242" s="89">
        <v>0</v>
      </c>
      <c r="AS242" s="35"/>
      <c r="AT242" s="81"/>
      <c r="AU242" s="82"/>
      <c r="AV242" s="82"/>
    </row>
    <row r="243" spans="1:48" s="79" customFormat="1">
      <c r="A243" s="36" t="s">
        <v>84</v>
      </c>
      <c r="B243" s="37" t="s">
        <v>211</v>
      </c>
      <c r="C243" s="88">
        <v>1.9999999999999999E-6</v>
      </c>
      <c r="D243" s="88">
        <v>9.9999999999999995E-7</v>
      </c>
      <c r="E243" s="88">
        <v>9.9999999999999995E-7</v>
      </c>
      <c r="F243" s="88">
        <v>9.9999999999999995E-7</v>
      </c>
      <c r="G243" s="88">
        <v>1.9999999999999999E-6</v>
      </c>
      <c r="H243" s="88">
        <v>9.9999999999999995E-7</v>
      </c>
      <c r="I243" s="88">
        <v>9.9999999999999995E-7</v>
      </c>
      <c r="J243" s="88">
        <v>1.9999999999999999E-6</v>
      </c>
      <c r="K243" s="88">
        <v>9.9999999999999995E-7</v>
      </c>
      <c r="L243" s="88">
        <v>9.9999999999999995E-7</v>
      </c>
      <c r="M243" s="88">
        <v>9.9999999999999995E-7</v>
      </c>
      <c r="N243" s="88">
        <v>9.9999999999999995E-7</v>
      </c>
      <c r="O243" s="88">
        <v>9.9999999999999995E-7</v>
      </c>
      <c r="P243" s="88">
        <v>1.9999999999999999E-6</v>
      </c>
      <c r="Q243" s="88">
        <v>1.9999999999999999E-6</v>
      </c>
      <c r="R243" s="88">
        <v>9.9999999999999995E-7</v>
      </c>
      <c r="S243" s="88">
        <v>3.0000000000000001E-6</v>
      </c>
      <c r="T243" s="88">
        <v>9.9999999999999995E-7</v>
      </c>
      <c r="U243" s="88">
        <v>9.9999999999999995E-7</v>
      </c>
      <c r="V243" s="88">
        <v>9.9999999999999995E-7</v>
      </c>
      <c r="W243" s="88">
        <v>9.9999999999999995E-7</v>
      </c>
      <c r="X243" s="88">
        <v>1.9999999999999999E-6</v>
      </c>
      <c r="Y243" s="88">
        <v>1.9999999999999999E-6</v>
      </c>
      <c r="Z243" s="88">
        <v>9.9999999999999995E-7</v>
      </c>
      <c r="AA243" s="88">
        <v>1.9999999999999999E-6</v>
      </c>
      <c r="AB243" s="88">
        <v>1.9999999999999999E-6</v>
      </c>
      <c r="AC243" s="88">
        <v>0</v>
      </c>
      <c r="AD243" s="88">
        <v>1.9999999999999999E-6</v>
      </c>
      <c r="AE243" s="88">
        <v>1.9999999999999999E-6</v>
      </c>
      <c r="AF243" s="88">
        <v>1.7E-5</v>
      </c>
      <c r="AG243" s="88">
        <v>9.9999999999999995E-7</v>
      </c>
      <c r="AH243" s="88">
        <v>1.7769999999999999E-3</v>
      </c>
      <c r="AI243" s="88">
        <v>2.4429999999999999E-3</v>
      </c>
      <c r="AJ243" s="88">
        <v>1.9999999999999999E-6</v>
      </c>
      <c r="AK243" s="88">
        <v>1.9999999999999999E-6</v>
      </c>
      <c r="AL243" s="88">
        <v>6.045E-3</v>
      </c>
      <c r="AM243" s="88">
        <v>1.005876</v>
      </c>
      <c r="AN243" s="88">
        <v>9.9999999999999995E-7</v>
      </c>
      <c r="AO243" s="88">
        <v>9.9999999999999995E-7</v>
      </c>
      <c r="AP243" s="88">
        <v>1.9999999999999999E-6</v>
      </c>
      <c r="AQ243" s="88">
        <v>9.9999999999999995E-7</v>
      </c>
      <c r="AR243" s="89">
        <v>7.9999999999999996E-6</v>
      </c>
      <c r="AS243" s="35"/>
      <c r="AT243" s="81"/>
      <c r="AU243" s="82"/>
      <c r="AV243" s="82"/>
    </row>
    <row r="244" spans="1:48" s="79" customFormat="1">
      <c r="A244" s="36" t="s">
        <v>85</v>
      </c>
      <c r="B244" s="37" t="s">
        <v>212</v>
      </c>
      <c r="C244" s="88">
        <v>1.6699999999999999E-4</v>
      </c>
      <c r="D244" s="88">
        <v>3.4E-5</v>
      </c>
      <c r="E244" s="88">
        <v>2.8299999999999999E-4</v>
      </c>
      <c r="F244" s="88">
        <v>8.7000000000000001E-5</v>
      </c>
      <c r="G244" s="88">
        <v>6.1399999999999996E-4</v>
      </c>
      <c r="H244" s="88">
        <v>1.0399999999999999E-4</v>
      </c>
      <c r="I244" s="88">
        <v>5.8E-5</v>
      </c>
      <c r="J244" s="88">
        <v>1.36E-4</v>
      </c>
      <c r="K244" s="88">
        <v>1.13E-4</v>
      </c>
      <c r="L244" s="88">
        <v>4.0000000000000003E-5</v>
      </c>
      <c r="M244" s="88">
        <v>6.0999999999999999E-5</v>
      </c>
      <c r="N244" s="88">
        <v>6.9999999999999994E-5</v>
      </c>
      <c r="O244" s="88">
        <v>6.2000000000000003E-5</v>
      </c>
      <c r="P244" s="88">
        <v>8.8999999999999995E-5</v>
      </c>
      <c r="Q244" s="88">
        <v>9.7E-5</v>
      </c>
      <c r="R244" s="88">
        <v>5.8E-5</v>
      </c>
      <c r="S244" s="88">
        <v>7.4999999999999993E-5</v>
      </c>
      <c r="T244" s="88">
        <v>7.3999999999999996E-5</v>
      </c>
      <c r="U244" s="88">
        <v>1.27E-4</v>
      </c>
      <c r="V244" s="88">
        <v>1.3899999999999999E-4</v>
      </c>
      <c r="W244" s="88">
        <v>8.5000000000000006E-5</v>
      </c>
      <c r="X244" s="88">
        <v>7.7000000000000001E-5</v>
      </c>
      <c r="Y244" s="88">
        <v>1.26E-4</v>
      </c>
      <c r="Z244" s="88">
        <v>1.17E-4</v>
      </c>
      <c r="AA244" s="88">
        <v>1.2400000000000001E-4</v>
      </c>
      <c r="AB244" s="88">
        <v>1.37E-4</v>
      </c>
      <c r="AC244" s="88">
        <v>1.7E-5</v>
      </c>
      <c r="AD244" s="88">
        <v>4.84E-4</v>
      </c>
      <c r="AE244" s="88">
        <v>1.2999999999999999E-4</v>
      </c>
      <c r="AF244" s="88">
        <v>6.11E-4</v>
      </c>
      <c r="AG244" s="88">
        <v>1.3899999999999999E-4</v>
      </c>
      <c r="AH244" s="88">
        <v>1.4799999999999999E-4</v>
      </c>
      <c r="AI244" s="88">
        <v>1.0078E-2</v>
      </c>
      <c r="AJ244" s="88">
        <v>1.54E-4</v>
      </c>
      <c r="AK244" s="88">
        <v>1.02E-4</v>
      </c>
      <c r="AL244" s="88">
        <v>4.594E-3</v>
      </c>
      <c r="AM244" s="88">
        <v>2.5349999999999999E-3</v>
      </c>
      <c r="AN244" s="88">
        <v>1.0013270000000001</v>
      </c>
      <c r="AO244" s="88">
        <v>1.17E-4</v>
      </c>
      <c r="AP244" s="88">
        <v>3.9800000000000002E-4</v>
      </c>
      <c r="AQ244" s="88">
        <v>9.2E-5</v>
      </c>
      <c r="AR244" s="89">
        <v>9.3199999999999999E-4</v>
      </c>
      <c r="AS244" s="35"/>
      <c r="AT244" s="81"/>
      <c r="AU244" s="82"/>
      <c r="AV244" s="82"/>
    </row>
    <row r="245" spans="1:48" s="79" customFormat="1">
      <c r="A245" s="36" t="s">
        <v>86</v>
      </c>
      <c r="B245" s="37" t="s">
        <v>213</v>
      </c>
      <c r="C245" s="88">
        <v>8.6000000000000003E-5</v>
      </c>
      <c r="D245" s="88">
        <v>3.3000000000000003E-5</v>
      </c>
      <c r="E245" s="88">
        <v>1.25E-4</v>
      </c>
      <c r="F245" s="88">
        <v>8.5000000000000006E-5</v>
      </c>
      <c r="G245" s="88">
        <v>1.5899999999999999E-4</v>
      </c>
      <c r="H245" s="88">
        <v>8.3999999999999995E-5</v>
      </c>
      <c r="I245" s="88">
        <v>5.8999999999999998E-5</v>
      </c>
      <c r="J245" s="88">
        <v>1.3999999999999999E-4</v>
      </c>
      <c r="K245" s="88">
        <v>9.7999999999999997E-5</v>
      </c>
      <c r="L245" s="88">
        <v>5.3999999999999998E-5</v>
      </c>
      <c r="M245" s="88">
        <v>7.4999999999999993E-5</v>
      </c>
      <c r="N245" s="88">
        <v>1.2300000000000001E-4</v>
      </c>
      <c r="O245" s="88">
        <v>6.2000000000000003E-5</v>
      </c>
      <c r="P245" s="88">
        <v>6.8999999999999997E-5</v>
      </c>
      <c r="Q245" s="88">
        <v>8.1000000000000004E-5</v>
      </c>
      <c r="R245" s="88">
        <v>7.1000000000000005E-5</v>
      </c>
      <c r="S245" s="88">
        <v>1.17E-4</v>
      </c>
      <c r="T245" s="88">
        <v>7.1000000000000005E-5</v>
      </c>
      <c r="U245" s="88">
        <v>9.1699999999999995E-4</v>
      </c>
      <c r="V245" s="88">
        <v>9.0000000000000006E-5</v>
      </c>
      <c r="W245" s="88">
        <v>9.1000000000000003E-5</v>
      </c>
      <c r="X245" s="88">
        <v>1.83E-4</v>
      </c>
      <c r="Y245" s="88">
        <v>1.8100000000000001E-4</v>
      </c>
      <c r="Z245" s="88">
        <v>9.1000000000000003E-5</v>
      </c>
      <c r="AA245" s="88">
        <v>1.8799999999999999E-4</v>
      </c>
      <c r="AB245" s="88">
        <v>2.1699999999999999E-4</v>
      </c>
      <c r="AC245" s="88">
        <v>2.3E-5</v>
      </c>
      <c r="AD245" s="88">
        <v>4.6E-5</v>
      </c>
      <c r="AE245" s="88">
        <v>8.5000000000000006E-5</v>
      </c>
      <c r="AF245" s="88">
        <v>2.8609999999999998E-3</v>
      </c>
      <c r="AG245" s="88">
        <v>1.2E-4</v>
      </c>
      <c r="AH245" s="88">
        <v>2.0699999999999999E-4</v>
      </c>
      <c r="AI245" s="88">
        <v>9.0000000000000006E-5</v>
      </c>
      <c r="AJ245" s="88">
        <v>2.8499999999999999E-4</v>
      </c>
      <c r="AK245" s="88">
        <v>1.2899999999999999E-4</v>
      </c>
      <c r="AL245" s="88">
        <v>1.173E-3</v>
      </c>
      <c r="AM245" s="88">
        <v>3.19E-4</v>
      </c>
      <c r="AN245" s="88">
        <v>4.6999999999999997E-5</v>
      </c>
      <c r="AO245" s="88">
        <v>1.0066360000000001</v>
      </c>
      <c r="AP245" s="88">
        <v>1.5759999999999999E-3</v>
      </c>
      <c r="AQ245" s="88">
        <v>2.2100000000000001E-4</v>
      </c>
      <c r="AR245" s="89">
        <v>7.3300000000000004E-4</v>
      </c>
      <c r="AS245" s="35"/>
      <c r="AT245" s="81"/>
      <c r="AU245" s="82"/>
      <c r="AV245" s="82"/>
    </row>
    <row r="246" spans="1:48" s="79" customFormat="1">
      <c r="A246" s="39" t="s">
        <v>87</v>
      </c>
      <c r="B246" s="40" t="s">
        <v>214</v>
      </c>
      <c r="C246" s="90">
        <v>4.0099999999999999E-4</v>
      </c>
      <c r="D246" s="90">
        <v>2.4000000000000001E-4</v>
      </c>
      <c r="E246" s="90">
        <v>2.0929999999999998E-3</v>
      </c>
      <c r="F246" s="90">
        <v>3.3500000000000001E-4</v>
      </c>
      <c r="G246" s="90">
        <v>9.3899999999999995E-4</v>
      </c>
      <c r="H246" s="90">
        <v>3.3100000000000002E-4</v>
      </c>
      <c r="I246" s="90">
        <v>2.5700000000000001E-4</v>
      </c>
      <c r="J246" s="90">
        <v>3.68E-4</v>
      </c>
      <c r="K246" s="90">
        <v>3.0299999999999999E-4</v>
      </c>
      <c r="L246" s="90">
        <v>2.13E-4</v>
      </c>
      <c r="M246" s="90">
        <v>2.5599999999999999E-4</v>
      </c>
      <c r="N246" s="90">
        <v>3.88E-4</v>
      </c>
      <c r="O246" s="90">
        <v>2.23E-4</v>
      </c>
      <c r="P246" s="90">
        <v>3.2600000000000001E-4</v>
      </c>
      <c r="Q246" s="90">
        <v>4.3899999999999999E-4</v>
      </c>
      <c r="R246" s="90">
        <v>3.2299999999999999E-4</v>
      </c>
      <c r="S246" s="90">
        <v>4.0000000000000002E-4</v>
      </c>
      <c r="T246" s="90">
        <v>2.7399999999999999E-4</v>
      </c>
      <c r="U246" s="90">
        <v>3.8499999999999998E-4</v>
      </c>
      <c r="V246" s="90">
        <v>6.2299999999999996E-4</v>
      </c>
      <c r="W246" s="90">
        <v>4.86E-4</v>
      </c>
      <c r="X246" s="90">
        <v>5.7600000000000001E-4</v>
      </c>
      <c r="Y246" s="90">
        <v>5.5000000000000003E-4</v>
      </c>
      <c r="Z246" s="90">
        <v>2.13E-4</v>
      </c>
      <c r="AA246" s="90">
        <v>8.9400000000000005E-4</v>
      </c>
      <c r="AB246" s="90">
        <v>3.6099999999999999E-4</v>
      </c>
      <c r="AC246" s="90">
        <v>4.35E-4</v>
      </c>
      <c r="AD246" s="90">
        <v>2.4800000000000001E-4</v>
      </c>
      <c r="AE246" s="90">
        <v>4.4000000000000002E-4</v>
      </c>
      <c r="AF246" s="90">
        <v>7.6499999999999995E-4</v>
      </c>
      <c r="AG246" s="90">
        <v>4.66E-4</v>
      </c>
      <c r="AH246" s="90">
        <v>1.3259999999999999E-3</v>
      </c>
      <c r="AI246" s="90">
        <v>4.8700000000000002E-4</v>
      </c>
      <c r="AJ246" s="90">
        <v>2.7880000000000001E-3</v>
      </c>
      <c r="AK246" s="90">
        <v>9.2000000000000003E-4</v>
      </c>
      <c r="AL246" s="90">
        <v>1.4239999999999999E-3</v>
      </c>
      <c r="AM246" s="90">
        <v>7.3700000000000002E-4</v>
      </c>
      <c r="AN246" s="90">
        <v>3.0899999999999998E-4</v>
      </c>
      <c r="AO246" s="90">
        <v>1.9484000000000001E-2</v>
      </c>
      <c r="AP246" s="90">
        <v>1.0084010000000001</v>
      </c>
      <c r="AQ246" s="90">
        <v>4.4099999999999999E-4</v>
      </c>
      <c r="AR246" s="91">
        <v>7.4600000000000003E-4</v>
      </c>
      <c r="AS246" s="35"/>
      <c r="AT246" s="81"/>
      <c r="AU246" s="82"/>
      <c r="AV246" s="82"/>
    </row>
    <row r="247" spans="1:48" s="79" customFormat="1">
      <c r="A247" s="36" t="s">
        <v>88</v>
      </c>
      <c r="B247" s="37" t="s">
        <v>157</v>
      </c>
      <c r="C247" s="88">
        <v>2.4099999999999998E-3</v>
      </c>
      <c r="D247" s="88">
        <v>3.2599999999999999E-3</v>
      </c>
      <c r="E247" s="88">
        <v>2.3579999999999999E-3</v>
      </c>
      <c r="F247" s="88">
        <v>1.529E-3</v>
      </c>
      <c r="G247" s="88">
        <v>4.6959999999999997E-3</v>
      </c>
      <c r="H247" s="88">
        <v>1.9650000000000002E-3</v>
      </c>
      <c r="I247" s="88">
        <v>2.049E-3</v>
      </c>
      <c r="J247" s="88">
        <v>2.0460000000000001E-3</v>
      </c>
      <c r="K247" s="88">
        <v>1.498E-3</v>
      </c>
      <c r="L247" s="88">
        <v>1.3879999999999999E-3</v>
      </c>
      <c r="M247" s="88">
        <v>1.1720000000000001E-3</v>
      </c>
      <c r="N247" s="88">
        <v>1.663E-3</v>
      </c>
      <c r="O247" s="88">
        <v>1.0950000000000001E-3</v>
      </c>
      <c r="P247" s="88">
        <v>1.652E-3</v>
      </c>
      <c r="Q247" s="88">
        <v>1.9729999999999999E-3</v>
      </c>
      <c r="R247" s="88">
        <v>2.039E-3</v>
      </c>
      <c r="S247" s="88">
        <v>2.4420000000000002E-3</v>
      </c>
      <c r="T247" s="88">
        <v>1.3209999999999999E-3</v>
      </c>
      <c r="U247" s="88">
        <v>3.2109999999999999E-3</v>
      </c>
      <c r="V247" s="88">
        <v>4.0289999999999996E-3</v>
      </c>
      <c r="W247" s="88">
        <v>1.6789999999999999E-3</v>
      </c>
      <c r="X247" s="88">
        <v>2.2729999999999998E-3</v>
      </c>
      <c r="Y247" s="88">
        <v>2.2959999999999999E-3</v>
      </c>
      <c r="Z247" s="88">
        <v>4.6950000000000004E-3</v>
      </c>
      <c r="AA247" s="88">
        <v>3.4020000000000001E-3</v>
      </c>
      <c r="AB247" s="88">
        <v>5.0990000000000002E-3</v>
      </c>
      <c r="AC247" s="88">
        <v>5.4699999999999996E-4</v>
      </c>
      <c r="AD247" s="88">
        <v>1.0139999999999999E-3</v>
      </c>
      <c r="AE247" s="88">
        <v>2.4840000000000001E-3</v>
      </c>
      <c r="AF247" s="88">
        <v>4.5209999999999998E-3</v>
      </c>
      <c r="AG247" s="88">
        <v>4.5389999999999996E-3</v>
      </c>
      <c r="AH247" s="88">
        <v>4.568E-3</v>
      </c>
      <c r="AI247" s="88">
        <v>4.0980000000000001E-3</v>
      </c>
      <c r="AJ247" s="88">
        <v>6.8360000000000001E-3</v>
      </c>
      <c r="AK247" s="88">
        <v>2.6549999999999998E-3</v>
      </c>
      <c r="AL247" s="88">
        <v>2.611E-3</v>
      </c>
      <c r="AM247" s="88">
        <v>2.6949999999999999E-3</v>
      </c>
      <c r="AN247" s="88">
        <v>9.4600000000000001E-4</v>
      </c>
      <c r="AO247" s="88">
        <v>1.6800000000000001E-3</v>
      </c>
      <c r="AP247" s="88">
        <v>3.336E-3</v>
      </c>
      <c r="AQ247" s="88">
        <v>1.0025310000000001</v>
      </c>
      <c r="AR247" s="89">
        <v>2.3379999999999998E-3</v>
      </c>
      <c r="AS247" s="35"/>
      <c r="AT247" s="81"/>
      <c r="AU247" s="82"/>
      <c r="AV247" s="82"/>
    </row>
    <row r="248" spans="1:48" s="79" customFormat="1">
      <c r="A248" s="84" t="s">
        <v>89</v>
      </c>
      <c r="B248" s="85" t="s">
        <v>215</v>
      </c>
      <c r="C248" s="94">
        <v>1.2315E-2</v>
      </c>
      <c r="D248" s="94">
        <v>5.9379999999999997E-3</v>
      </c>
      <c r="E248" s="94">
        <v>3.2107999999999998E-2</v>
      </c>
      <c r="F248" s="94">
        <v>1.0664999999999999E-2</v>
      </c>
      <c r="G248" s="94">
        <v>3.3585999999999998E-2</v>
      </c>
      <c r="H248" s="94">
        <v>5.2570000000000004E-3</v>
      </c>
      <c r="I248" s="94">
        <v>4.7910000000000001E-3</v>
      </c>
      <c r="J248" s="94">
        <v>6.0629999999999998E-3</v>
      </c>
      <c r="K248" s="94">
        <v>1.3455E-2</v>
      </c>
      <c r="L248" s="94">
        <v>6.6420000000000003E-3</v>
      </c>
      <c r="M248" s="94">
        <v>8.2360000000000003E-3</v>
      </c>
      <c r="N248" s="94">
        <v>1.3006E-2</v>
      </c>
      <c r="O248" s="94">
        <v>6.5750000000000001E-3</v>
      </c>
      <c r="P248" s="94">
        <v>1.0226000000000001E-2</v>
      </c>
      <c r="Q248" s="94">
        <v>1.2919E-2</v>
      </c>
      <c r="R248" s="94">
        <v>5.8469999999999998E-3</v>
      </c>
      <c r="S248" s="94">
        <v>7.5890000000000003E-3</v>
      </c>
      <c r="T248" s="94">
        <v>6.2880000000000002E-3</v>
      </c>
      <c r="U248" s="94">
        <v>7.5680000000000001E-3</v>
      </c>
      <c r="V248" s="94">
        <v>9.0189999999999992E-3</v>
      </c>
      <c r="W248" s="94">
        <v>1.8903E-2</v>
      </c>
      <c r="X248" s="94">
        <v>1.4237E-2</v>
      </c>
      <c r="Y248" s="94">
        <v>1.3278E-2</v>
      </c>
      <c r="Z248" s="94">
        <v>2.5392000000000001E-2</v>
      </c>
      <c r="AA248" s="94">
        <v>9.7699999999999992E-3</v>
      </c>
      <c r="AB248" s="94">
        <v>6.6660000000000001E-3</v>
      </c>
      <c r="AC248" s="94">
        <v>1.446E-3</v>
      </c>
      <c r="AD248" s="94">
        <v>3.4919999999999999E-3</v>
      </c>
      <c r="AE248" s="94">
        <v>7.3879999999999996E-3</v>
      </c>
      <c r="AF248" s="94">
        <v>6.1840000000000003E-3</v>
      </c>
      <c r="AG248" s="94">
        <v>3.4949999999999998E-3</v>
      </c>
      <c r="AH248" s="94">
        <v>1.2756999999999999E-2</v>
      </c>
      <c r="AI248" s="94">
        <v>7.4159999999999998E-3</v>
      </c>
      <c r="AJ248" s="94">
        <v>7.3590000000000001E-3</v>
      </c>
      <c r="AK248" s="94">
        <v>4.5339999999999998E-3</v>
      </c>
      <c r="AL248" s="94">
        <v>8.4510000000000002E-3</v>
      </c>
      <c r="AM248" s="94">
        <v>1.1309E-2</v>
      </c>
      <c r="AN248" s="94">
        <v>3.3010000000000001E-3</v>
      </c>
      <c r="AO248" s="94">
        <v>2.9099999999999998E-3</v>
      </c>
      <c r="AP248" s="94">
        <v>8.0739999999999996E-3</v>
      </c>
      <c r="AQ248" s="94">
        <v>7.5640000000000004E-3</v>
      </c>
      <c r="AR248" s="95">
        <v>1.0035320000000001</v>
      </c>
      <c r="AS248" s="35"/>
      <c r="AT248" s="81"/>
      <c r="AU248" s="82"/>
      <c r="AV248" s="82"/>
    </row>
    <row r="249" spans="1:48" s="79" customFormat="1">
      <c r="A249" s="84"/>
      <c r="B249" s="85" t="s">
        <v>311</v>
      </c>
      <c r="C249" s="94">
        <f>SUM(C207:C248)</f>
        <v>2.2857819999999993</v>
      </c>
      <c r="D249" s="94">
        <f t="shared" ref="D249" si="1">SUM(D207:D248)</f>
        <v>1.5423260000000005</v>
      </c>
      <c r="E249" s="94">
        <f t="shared" ref="E249" si="2">SUM(E207:E248)</f>
        <v>2.5402780000000007</v>
      </c>
      <c r="F249" s="94">
        <f t="shared" ref="F249" si="3">SUM(F207:F248)</f>
        <v>2.1590739999999999</v>
      </c>
      <c r="G249" s="94">
        <f t="shared" ref="G249" si="4">SUM(G207:G248)</f>
        <v>2.630706</v>
      </c>
      <c r="H249" s="94">
        <f t="shared" ref="H249" si="5">SUM(H207:H248)</f>
        <v>2.2258239999999994</v>
      </c>
      <c r="I249" s="94">
        <f t="shared" ref="I249" si="6">SUM(I207:I248)</f>
        <v>2.130684</v>
      </c>
      <c r="J249" s="94">
        <f t="shared" ref="J249" si="7">SUM(J207:J248)</f>
        <v>2.1382099999999995</v>
      </c>
      <c r="K249" s="94">
        <f t="shared" ref="K249" si="8">SUM(K207:K248)</f>
        <v>2.1513060000000008</v>
      </c>
      <c r="L249" s="94">
        <f t="shared" ref="L249" si="9">SUM(L207:L248)</f>
        <v>2.0415299999999998</v>
      </c>
      <c r="M249" s="94">
        <f t="shared" ref="M249" si="10">SUM(M207:M248)</f>
        <v>2.4640299999999997</v>
      </c>
      <c r="N249" s="94">
        <f t="shared" ref="N249" si="11">SUM(N207:N248)</f>
        <v>2.6453200000000008</v>
      </c>
      <c r="O249" s="94">
        <f t="shared" ref="O249" si="12">SUM(O207:O248)</f>
        <v>2.1562360000000003</v>
      </c>
      <c r="P249" s="94">
        <f t="shared" ref="P249" si="13">SUM(P207:P248)</f>
        <v>2.1980159999999991</v>
      </c>
      <c r="Q249" s="94">
        <f t="shared" ref="Q249" si="14">SUM(Q207:Q248)</f>
        <v>2.1802239999999999</v>
      </c>
      <c r="R249" s="94">
        <f t="shared" ref="R249" si="15">SUM(R207:R248)</f>
        <v>2.491142</v>
      </c>
      <c r="S249" s="94">
        <f t="shared" ref="S249" si="16">SUM(S207:S248)</f>
        <v>2.3918319999999995</v>
      </c>
      <c r="T249" s="94">
        <f t="shared" ref="T249" si="17">SUM(T207:T248)</f>
        <v>2.6593930000000001</v>
      </c>
      <c r="U249" s="94">
        <f t="shared" ref="U249" si="18">SUM(U207:U248)</f>
        <v>2.2223220000000006</v>
      </c>
      <c r="V249" s="94">
        <f t="shared" ref="V249" si="19">SUM(V207:V248)</f>
        <v>2.0286270000000002</v>
      </c>
      <c r="W249" s="94">
        <f t="shared" ref="W249" si="20">SUM(W207:W248)</f>
        <v>2.0947259999999996</v>
      </c>
      <c r="X249" s="94">
        <f t="shared" ref="X249" si="21">SUM(X207:X248)</f>
        <v>1.7868090000000003</v>
      </c>
      <c r="Y249" s="94">
        <f t="shared" ref="Y249" si="22">SUM(Y207:Y248)</f>
        <v>1.8742730000000003</v>
      </c>
      <c r="Z249" s="94">
        <f t="shared" ref="Z249" si="23">SUM(Z207:Z248)</f>
        <v>1.6725979999999998</v>
      </c>
      <c r="AA249" s="94">
        <f t="shared" ref="AA249" si="24">SUM(AA207:AA248)</f>
        <v>1.6287880000000001</v>
      </c>
      <c r="AB249" s="94">
        <f t="shared" ref="AB249" si="25">SUM(AB207:AB248)</f>
        <v>1.5907580000000001</v>
      </c>
      <c r="AC249" s="94">
        <f t="shared" ref="AC249" si="26">SUM(AC207:AC248)</f>
        <v>1.1803650000000001</v>
      </c>
      <c r="AD249" s="94">
        <f t="shared" ref="AD249" si="27">SUM(AD207:AD248)</f>
        <v>1.5391900000000001</v>
      </c>
      <c r="AE249" s="94">
        <f t="shared" ref="AE249" si="28">SUM(AE207:AE248)</f>
        <v>2.1769359999999995</v>
      </c>
      <c r="AF249" s="94">
        <f t="shared" ref="AF249" si="29">SUM(AF207:AF248)</f>
        <v>1.8578509999999999</v>
      </c>
      <c r="AG249" s="94">
        <f t="shared" ref="AG249" si="30">SUM(AG207:AG248)</f>
        <v>1.5223019999999998</v>
      </c>
      <c r="AH249" s="94">
        <f t="shared" ref="AH249" si="31">SUM(AH207:AH248)</f>
        <v>1.5008539999999997</v>
      </c>
      <c r="AI249" s="94">
        <f t="shared" ref="AI249" si="32">SUM(AI207:AI248)</f>
        <v>1.691484</v>
      </c>
      <c r="AJ249" s="94">
        <f t="shared" ref="AJ249" si="33">SUM(AJ207:AJ248)</f>
        <v>1.7740930000000001</v>
      </c>
      <c r="AK249" s="94">
        <f t="shared" ref="AK249" si="34">SUM(AK207:AK248)</f>
        <v>1.7154170000000004</v>
      </c>
      <c r="AL249" s="94">
        <f t="shared" ref="AL249" si="35">SUM(AL207:AL248)</f>
        <v>2.0263200000000001</v>
      </c>
      <c r="AM249" s="94">
        <f t="shared" ref="AM249" si="36">SUM(AM207:AM248)</f>
        <v>2.1867830000000001</v>
      </c>
      <c r="AN249" s="94">
        <f t="shared" ref="AN249" si="37">SUM(AN207:AN248)</f>
        <v>1.5089089999999998</v>
      </c>
      <c r="AO249" s="94">
        <f t="shared" ref="AO249" si="38">SUM(AO207:AO248)</f>
        <v>1.5188409999999999</v>
      </c>
      <c r="AP249" s="94">
        <f t="shared" ref="AP249" si="39">SUM(AP207:AP248)</f>
        <v>1.5311980000000001</v>
      </c>
      <c r="AQ249" s="94">
        <f t="shared" ref="AQ249" si="40">SUM(AQ207:AQ248)</f>
        <v>3.0538719999999997</v>
      </c>
      <c r="AR249" s="94">
        <f t="shared" ref="AR249" si="41">SUM(AR207:AR248)</f>
        <v>2.0357380000000003</v>
      </c>
      <c r="AS249" s="35"/>
      <c r="AT249" s="81"/>
      <c r="AU249" s="82"/>
      <c r="AV249" s="82"/>
    </row>
    <row r="251" spans="1:48">
      <c r="A251" s="77" t="s">
        <v>249</v>
      </c>
      <c r="I251" s="55" t="s">
        <v>258</v>
      </c>
      <c r="N251" s="55" t="s">
        <v>264</v>
      </c>
      <c r="R251" s="55" t="s">
        <v>272</v>
      </c>
    </row>
    <row r="252" spans="1:48" s="79" customFormat="1">
      <c r="A252" s="22"/>
      <c r="B252" s="23"/>
      <c r="C252" s="24"/>
      <c r="D252" s="24"/>
      <c r="E252" s="103"/>
      <c r="F252" s="24"/>
      <c r="G252" s="103"/>
      <c r="H252" s="55"/>
      <c r="I252" s="22"/>
      <c r="J252" s="23"/>
      <c r="K252" s="67" t="s">
        <v>176</v>
      </c>
      <c r="L252" s="25"/>
      <c r="M252" s="55"/>
      <c r="N252" s="22"/>
      <c r="O252" s="23"/>
      <c r="P252" s="25"/>
      <c r="Q252" s="55"/>
      <c r="R252" s="22"/>
      <c r="S252" s="23"/>
      <c r="T252" s="25"/>
      <c r="U252" s="25"/>
      <c r="V252" s="121" t="s">
        <v>274</v>
      </c>
      <c r="W252" s="122"/>
      <c r="X252" s="123"/>
      <c r="Y252" s="55"/>
      <c r="Z252" s="55"/>
      <c r="AA252" s="55"/>
      <c r="AB252" s="55"/>
      <c r="AC252" s="55"/>
      <c r="AD252" s="55"/>
      <c r="AE252" s="55"/>
      <c r="AF252" s="55"/>
      <c r="AG252" s="55"/>
      <c r="AH252" s="55"/>
      <c r="AI252" s="55"/>
      <c r="AJ252" s="55"/>
      <c r="AK252" s="55"/>
      <c r="AL252" s="55"/>
      <c r="AM252" s="55"/>
      <c r="AN252" s="55"/>
      <c r="AO252" s="55"/>
      <c r="AP252" s="55"/>
      <c r="AQ252" s="55"/>
      <c r="AR252" s="55"/>
      <c r="AS252" s="26"/>
      <c r="AT252" s="81"/>
      <c r="AU252" s="82"/>
      <c r="AV252" s="82"/>
    </row>
    <row r="253" spans="1:48" s="79" customFormat="1" ht="41.25" customHeight="1">
      <c r="A253" s="83"/>
      <c r="B253" s="28"/>
      <c r="C253" s="29" t="s">
        <v>248</v>
      </c>
      <c r="D253" s="29" t="s">
        <v>247</v>
      </c>
      <c r="E253" s="30" t="s">
        <v>250</v>
      </c>
      <c r="F253" s="29" t="s">
        <v>247</v>
      </c>
      <c r="G253" s="30" t="s">
        <v>250</v>
      </c>
      <c r="H253" s="55"/>
      <c r="I253" s="83"/>
      <c r="J253" s="28"/>
      <c r="K253" s="30" t="s">
        <v>218</v>
      </c>
      <c r="L253" s="30" t="s">
        <v>259</v>
      </c>
      <c r="M253" s="55"/>
      <c r="N253" s="83"/>
      <c r="O253" s="28"/>
      <c r="P253" s="30" t="s">
        <v>265</v>
      </c>
      <c r="Q253" s="55"/>
      <c r="R253" s="83"/>
      <c r="S253" s="28"/>
      <c r="T253" s="30" t="s">
        <v>271</v>
      </c>
      <c r="U253" s="30" t="s">
        <v>273</v>
      </c>
      <c r="V253" s="30" t="s">
        <v>275</v>
      </c>
      <c r="W253" s="30" t="s">
        <v>277</v>
      </c>
      <c r="X253" s="30" t="s">
        <v>276</v>
      </c>
      <c r="Y253" s="55"/>
      <c r="Z253" s="55"/>
      <c r="AA253" s="55"/>
      <c r="AB253" s="55"/>
      <c r="AC253" s="55"/>
      <c r="AD253" s="55"/>
      <c r="AE253" s="55"/>
      <c r="AF253" s="55"/>
      <c r="AG253" s="55"/>
      <c r="AH253" s="55"/>
      <c r="AI253" s="55"/>
      <c r="AJ253" s="55"/>
      <c r="AK253" s="55"/>
      <c r="AL253" s="55"/>
      <c r="AM253" s="55"/>
      <c r="AN253" s="55"/>
      <c r="AO253" s="55"/>
      <c r="AP253" s="55"/>
      <c r="AQ253" s="55"/>
      <c r="AR253" s="55"/>
      <c r="AS253" s="31"/>
      <c r="AT253" s="81"/>
      <c r="AU253" s="82"/>
      <c r="AV253" s="82"/>
    </row>
    <row r="254" spans="1:48" s="79" customFormat="1">
      <c r="A254" s="32" t="s">
        <v>48</v>
      </c>
      <c r="B254" s="33" t="s">
        <v>197</v>
      </c>
      <c r="C254" s="58">
        <f t="array" ref="C254:C295">TRANSPOSE(C54:AR54)</f>
        <v>505202</v>
      </c>
      <c r="D254" s="58">
        <f t="array" ref="D254:D295">TRANSPOSE(C53:AR53)</f>
        <v>212911</v>
      </c>
      <c r="E254" s="87">
        <f>+D254/+$C254</f>
        <v>0.42143736564780027</v>
      </c>
      <c r="F254" s="58">
        <f t="array" ref="F254:F295">TRANSPOSE(C48:AR48)</f>
        <v>38150</v>
      </c>
      <c r="G254" s="87">
        <f>+F254/+$C254</f>
        <v>7.5514348715959162E-2</v>
      </c>
      <c r="H254" s="55"/>
      <c r="I254" s="32" t="s">
        <v>48</v>
      </c>
      <c r="J254" s="33" t="s">
        <v>197</v>
      </c>
      <c r="K254" s="113">
        <f t="shared" ref="K254:K295" si="42">AU4</f>
        <v>87279</v>
      </c>
      <c r="L254" s="87">
        <f>+K254/SUM($K$254:$K$295)</f>
        <v>1.2302400644783986E-2</v>
      </c>
      <c r="M254" s="55"/>
      <c r="N254" s="32" t="s">
        <v>48</v>
      </c>
      <c r="O254" s="33" t="s">
        <v>197</v>
      </c>
      <c r="P254" s="87">
        <f t="shared" ref="P254:P295" si="43">ROUND(1-(-BM4/BA4),6)</f>
        <v>0.42268600000000001</v>
      </c>
      <c r="Q254" s="55"/>
      <c r="R254" s="32" t="s">
        <v>48</v>
      </c>
      <c r="S254" s="33" t="s">
        <v>197</v>
      </c>
      <c r="T254" s="87">
        <f>W254/V254</f>
        <v>3.3352995435489171E-3</v>
      </c>
      <c r="U254" s="87">
        <f>X254/V254</f>
        <v>3.4837550128463468E-4</v>
      </c>
      <c r="V254" s="59">
        <f>C254</f>
        <v>505202</v>
      </c>
      <c r="W254" s="59">
        <v>1685</v>
      </c>
      <c r="X254" s="59">
        <v>176</v>
      </c>
      <c r="Y254" s="55"/>
      <c r="Z254" s="55"/>
      <c r="AA254" s="55"/>
      <c r="AB254" s="55"/>
      <c r="AC254" s="55"/>
      <c r="AD254" s="55"/>
      <c r="AE254" s="55"/>
      <c r="AF254" s="55"/>
      <c r="AG254" s="55"/>
      <c r="AH254" s="55"/>
      <c r="AI254" s="55"/>
      <c r="AJ254" s="55"/>
      <c r="AK254" s="55"/>
      <c r="AL254" s="55"/>
      <c r="AM254" s="55"/>
      <c r="AN254" s="55"/>
      <c r="AO254" s="55"/>
      <c r="AP254" s="55"/>
      <c r="AQ254" s="55"/>
      <c r="AR254" s="55"/>
      <c r="AS254" s="35"/>
      <c r="AT254" s="81"/>
      <c r="AU254" s="82"/>
      <c r="AV254" s="82"/>
    </row>
    <row r="255" spans="1:48" s="79" customFormat="1">
      <c r="A255" s="36" t="s">
        <v>49</v>
      </c>
      <c r="B255" s="37" t="s">
        <v>198</v>
      </c>
      <c r="C255" s="60">
        <v>228710</v>
      </c>
      <c r="D255" s="60">
        <v>161459</v>
      </c>
      <c r="E255" s="89">
        <f t="shared" ref="E255:E295" si="44">+D255/+$C255</f>
        <v>0.70595513969655899</v>
      </c>
      <c r="F255" s="60">
        <v>61754</v>
      </c>
      <c r="G255" s="89">
        <f t="shared" ref="G255:G295" si="45">+F255/+$C255</f>
        <v>0.2700100564033055</v>
      </c>
      <c r="H255" s="55"/>
      <c r="I255" s="36" t="s">
        <v>49</v>
      </c>
      <c r="J255" s="37" t="s">
        <v>198</v>
      </c>
      <c r="K255" s="114">
        <f t="shared" si="42"/>
        <v>4921</v>
      </c>
      <c r="L255" s="89">
        <f t="shared" ref="L255:L295" si="46">+K255/SUM($K$254:$K$295)</f>
        <v>6.9363894605783743E-4</v>
      </c>
      <c r="M255" s="55"/>
      <c r="N255" s="36" t="s">
        <v>49</v>
      </c>
      <c r="O255" s="37" t="s">
        <v>198</v>
      </c>
      <c r="P255" s="89">
        <f t="shared" si="43"/>
        <v>0.67691299999999999</v>
      </c>
      <c r="Q255" s="55"/>
      <c r="R255" s="36" t="s">
        <v>49</v>
      </c>
      <c r="S255" s="37" t="s">
        <v>198</v>
      </c>
      <c r="T255" s="89">
        <f t="shared" ref="T255:T295" si="47">W255/V255</f>
        <v>2.3304621573171265E-3</v>
      </c>
      <c r="U255" s="89">
        <f t="shared" ref="U255:U295" si="48">X255/V255</f>
        <v>1.7052162126710683E-4</v>
      </c>
      <c r="V255" s="61">
        <f t="shared" ref="V255:V295" si="49">C255</f>
        <v>228710</v>
      </c>
      <c r="W255" s="61">
        <v>533</v>
      </c>
      <c r="X255" s="61">
        <v>39</v>
      </c>
      <c r="Y255" s="55"/>
      <c r="Z255" s="55"/>
      <c r="AA255" s="55"/>
      <c r="AB255" s="55"/>
      <c r="AC255" s="55"/>
      <c r="AD255" s="55"/>
      <c r="AE255" s="55"/>
      <c r="AF255" s="55"/>
      <c r="AG255" s="55"/>
      <c r="AH255" s="55"/>
      <c r="AI255" s="55"/>
      <c r="AJ255" s="55"/>
      <c r="AK255" s="55"/>
      <c r="AL255" s="55"/>
      <c r="AM255" s="55"/>
      <c r="AN255" s="55"/>
      <c r="AO255" s="55"/>
      <c r="AP255" s="55"/>
      <c r="AQ255" s="55"/>
      <c r="AR255" s="55"/>
      <c r="AS255" s="35"/>
      <c r="AT255" s="81"/>
      <c r="AU255" s="82"/>
      <c r="AV255" s="82"/>
    </row>
    <row r="256" spans="1:48" s="79" customFormat="1">
      <c r="A256" s="36" t="s">
        <v>50</v>
      </c>
      <c r="B256" s="37" t="s">
        <v>199</v>
      </c>
      <c r="C256" s="60">
        <v>132637</v>
      </c>
      <c r="D256" s="60">
        <v>41245</v>
      </c>
      <c r="E256" s="89">
        <f t="shared" si="44"/>
        <v>0.31096149641502746</v>
      </c>
      <c r="F256" s="60">
        <v>12882</v>
      </c>
      <c r="G256" s="89">
        <f t="shared" si="45"/>
        <v>9.7122220798118178E-2</v>
      </c>
      <c r="H256" s="55"/>
      <c r="I256" s="36" t="s">
        <v>50</v>
      </c>
      <c r="J256" s="37" t="s">
        <v>199</v>
      </c>
      <c r="K256" s="114">
        <f t="shared" si="42"/>
        <v>9311</v>
      </c>
      <c r="L256" s="89">
        <f t="shared" si="46"/>
        <v>1.3124308528235165E-3</v>
      </c>
      <c r="M256" s="55"/>
      <c r="N256" s="36" t="s">
        <v>50</v>
      </c>
      <c r="O256" s="37" t="s">
        <v>199</v>
      </c>
      <c r="P256" s="89">
        <f t="shared" si="43"/>
        <v>0.13234899999999999</v>
      </c>
      <c r="Q256" s="55"/>
      <c r="R256" s="36" t="s">
        <v>50</v>
      </c>
      <c r="S256" s="37" t="s">
        <v>199</v>
      </c>
      <c r="T256" s="89">
        <f t="shared" si="47"/>
        <v>9.2734304907378785E-4</v>
      </c>
      <c r="U256" s="89">
        <f t="shared" si="48"/>
        <v>8.2933118209850952E-5</v>
      </c>
      <c r="V256" s="61">
        <f t="shared" si="49"/>
        <v>132637</v>
      </c>
      <c r="W256" s="61">
        <v>123</v>
      </c>
      <c r="X256" s="61">
        <v>11</v>
      </c>
      <c r="Y256" s="55"/>
      <c r="Z256" s="55"/>
      <c r="AA256" s="55"/>
      <c r="AB256" s="55"/>
      <c r="AC256" s="55"/>
      <c r="AD256" s="55"/>
      <c r="AE256" s="55"/>
      <c r="AF256" s="55"/>
      <c r="AG256" s="55"/>
      <c r="AH256" s="55"/>
      <c r="AI256" s="55"/>
      <c r="AJ256" s="55"/>
      <c r="AK256" s="55"/>
      <c r="AL256" s="55"/>
      <c r="AM256" s="55"/>
      <c r="AN256" s="55"/>
      <c r="AO256" s="55"/>
      <c r="AP256" s="55"/>
      <c r="AQ256" s="55"/>
      <c r="AR256" s="55"/>
      <c r="AS256" s="35"/>
      <c r="AT256" s="81"/>
      <c r="AU256" s="82"/>
      <c r="AV256" s="82"/>
    </row>
    <row r="257" spans="1:48" s="79" customFormat="1">
      <c r="A257" s="36" t="s">
        <v>51</v>
      </c>
      <c r="B257" s="37" t="s">
        <v>200</v>
      </c>
      <c r="C257" s="60">
        <v>48554</v>
      </c>
      <c r="D257" s="60">
        <v>19842</v>
      </c>
      <c r="E257" s="89">
        <f t="shared" si="44"/>
        <v>0.40865840095563705</v>
      </c>
      <c r="F257" s="60">
        <v>9756</v>
      </c>
      <c r="G257" s="89">
        <f t="shared" si="45"/>
        <v>0.2009309222721094</v>
      </c>
      <c r="H257" s="55"/>
      <c r="I257" s="36" t="s">
        <v>51</v>
      </c>
      <c r="J257" s="37" t="s">
        <v>200</v>
      </c>
      <c r="K257" s="114">
        <f t="shared" si="42"/>
        <v>-174</v>
      </c>
      <c r="L257" s="89">
        <f t="shared" si="46"/>
        <v>-2.4526148468616889E-5</v>
      </c>
      <c r="M257" s="55"/>
      <c r="N257" s="36" t="s">
        <v>51</v>
      </c>
      <c r="O257" s="37" t="s">
        <v>200</v>
      </c>
      <c r="P257" s="89">
        <f t="shared" si="43"/>
        <v>0.702766</v>
      </c>
      <c r="Q257" s="55"/>
      <c r="R257" s="36" t="s">
        <v>51</v>
      </c>
      <c r="S257" s="37" t="s">
        <v>200</v>
      </c>
      <c r="T257" s="89">
        <f t="shared" si="47"/>
        <v>9.0620752152242867E-4</v>
      </c>
      <c r="U257" s="89">
        <f t="shared" si="48"/>
        <v>7.2084689212011371E-4</v>
      </c>
      <c r="V257" s="61">
        <f t="shared" si="49"/>
        <v>48554</v>
      </c>
      <c r="W257" s="61">
        <v>44</v>
      </c>
      <c r="X257" s="61">
        <v>35</v>
      </c>
      <c r="Y257" s="55"/>
      <c r="Z257" s="55"/>
      <c r="AA257" s="55"/>
      <c r="AB257" s="55"/>
      <c r="AC257" s="55"/>
      <c r="AD257" s="55"/>
      <c r="AE257" s="55"/>
      <c r="AF257" s="55"/>
      <c r="AG257" s="55"/>
      <c r="AH257" s="55"/>
      <c r="AI257" s="55"/>
      <c r="AJ257" s="55"/>
      <c r="AK257" s="55"/>
      <c r="AL257" s="55"/>
      <c r="AM257" s="55"/>
      <c r="AN257" s="55"/>
      <c r="AO257" s="55"/>
      <c r="AP257" s="55"/>
      <c r="AQ257" s="55"/>
      <c r="AR257" s="55"/>
      <c r="AS257" s="35"/>
      <c r="AT257" s="81"/>
      <c r="AU257" s="82"/>
      <c r="AV257" s="82"/>
    </row>
    <row r="258" spans="1:48" s="79" customFormat="1">
      <c r="A258" s="39" t="s">
        <v>52</v>
      </c>
      <c r="B258" s="40" t="s">
        <v>201</v>
      </c>
      <c r="C258" s="62">
        <v>562089</v>
      </c>
      <c r="D258" s="62">
        <v>143640</v>
      </c>
      <c r="E258" s="91">
        <f t="shared" si="44"/>
        <v>0.25554671946969254</v>
      </c>
      <c r="F258" s="62">
        <v>101875</v>
      </c>
      <c r="G258" s="91">
        <f t="shared" si="45"/>
        <v>0.1812435397241362</v>
      </c>
      <c r="H258" s="55"/>
      <c r="I258" s="39" t="s">
        <v>52</v>
      </c>
      <c r="J258" s="40" t="s">
        <v>201</v>
      </c>
      <c r="K258" s="115">
        <f t="shared" si="42"/>
        <v>750676</v>
      </c>
      <c r="L258" s="91">
        <f t="shared" si="46"/>
        <v>0.10581144268866352</v>
      </c>
      <c r="M258" s="55"/>
      <c r="N258" s="39" t="s">
        <v>52</v>
      </c>
      <c r="O258" s="40" t="s">
        <v>201</v>
      </c>
      <c r="P258" s="91">
        <f t="shared" si="43"/>
        <v>0.11992999999999999</v>
      </c>
      <c r="Q258" s="55"/>
      <c r="R258" s="39" t="s">
        <v>52</v>
      </c>
      <c r="S258" s="40" t="s">
        <v>201</v>
      </c>
      <c r="T258" s="91">
        <f t="shared" si="47"/>
        <v>7.3475908619453499E-4</v>
      </c>
      <c r="U258" s="91">
        <f t="shared" si="48"/>
        <v>6.0488641478484721E-4</v>
      </c>
      <c r="V258" s="63">
        <f t="shared" si="49"/>
        <v>562089</v>
      </c>
      <c r="W258" s="63">
        <v>413</v>
      </c>
      <c r="X258" s="63">
        <v>340</v>
      </c>
      <c r="Y258" s="55"/>
      <c r="Z258" s="55"/>
      <c r="AA258" s="55"/>
      <c r="AB258" s="55"/>
      <c r="AC258" s="55"/>
      <c r="AD258" s="55"/>
      <c r="AE258" s="55"/>
      <c r="AF258" s="55"/>
      <c r="AG258" s="55"/>
      <c r="AH258" s="55"/>
      <c r="AI258" s="55"/>
      <c r="AJ258" s="55"/>
      <c r="AK258" s="55"/>
      <c r="AL258" s="55"/>
      <c r="AM258" s="55"/>
      <c r="AN258" s="55"/>
      <c r="AO258" s="55"/>
      <c r="AP258" s="55"/>
      <c r="AQ258" s="55"/>
      <c r="AR258" s="55"/>
      <c r="AS258" s="35"/>
      <c r="AT258" s="81"/>
      <c r="AU258" s="82"/>
      <c r="AV258" s="82"/>
    </row>
    <row r="259" spans="1:48" s="79" customFormat="1">
      <c r="A259" s="36" t="s">
        <v>53</v>
      </c>
      <c r="B259" s="37" t="s">
        <v>202</v>
      </c>
      <c r="C259" s="60">
        <v>300811</v>
      </c>
      <c r="D259" s="60">
        <v>120259</v>
      </c>
      <c r="E259" s="89">
        <f t="shared" si="44"/>
        <v>0.39978258773781544</v>
      </c>
      <c r="F259" s="60">
        <v>52230</v>
      </c>
      <c r="G259" s="89">
        <f t="shared" si="45"/>
        <v>0.17363061856115633</v>
      </c>
      <c r="H259" s="55"/>
      <c r="I259" s="36" t="s">
        <v>53</v>
      </c>
      <c r="J259" s="37" t="s">
        <v>202</v>
      </c>
      <c r="K259" s="114">
        <f t="shared" si="42"/>
        <v>124173</v>
      </c>
      <c r="L259" s="89">
        <f t="shared" si="46"/>
        <v>1.7502789849388304E-2</v>
      </c>
      <c r="M259" s="55"/>
      <c r="N259" s="36" t="s">
        <v>53</v>
      </c>
      <c r="O259" s="37" t="s">
        <v>202</v>
      </c>
      <c r="P259" s="89">
        <f t="shared" si="43"/>
        <v>6.5795999999999993E-2</v>
      </c>
      <c r="Q259" s="55"/>
      <c r="R259" s="36" t="s">
        <v>53</v>
      </c>
      <c r="S259" s="37" t="s">
        <v>202</v>
      </c>
      <c r="T259" s="89">
        <f t="shared" si="47"/>
        <v>6.9478842196595209E-4</v>
      </c>
      <c r="U259" s="89">
        <f t="shared" si="48"/>
        <v>6.0503106601819743E-4</v>
      </c>
      <c r="V259" s="61">
        <f t="shared" si="49"/>
        <v>300811</v>
      </c>
      <c r="W259" s="61">
        <v>209</v>
      </c>
      <c r="X259" s="61">
        <v>182</v>
      </c>
      <c r="Y259" s="55"/>
      <c r="Z259" s="55"/>
      <c r="AA259" s="55"/>
      <c r="AB259" s="55"/>
      <c r="AC259" s="55"/>
      <c r="AD259" s="55"/>
      <c r="AE259" s="55"/>
      <c r="AF259" s="55"/>
      <c r="AG259" s="55"/>
      <c r="AH259" s="55"/>
      <c r="AI259" s="55"/>
      <c r="AJ259" s="55"/>
      <c r="AK259" s="55"/>
      <c r="AL259" s="55"/>
      <c r="AM259" s="55"/>
      <c r="AN259" s="55"/>
      <c r="AO259" s="55"/>
      <c r="AP259" s="55"/>
      <c r="AQ259" s="55"/>
      <c r="AR259" s="55"/>
      <c r="AS259" s="35"/>
      <c r="AT259" s="81"/>
      <c r="AU259" s="82"/>
      <c r="AV259" s="82"/>
    </row>
    <row r="260" spans="1:48" s="79" customFormat="1">
      <c r="A260" s="36" t="s">
        <v>54</v>
      </c>
      <c r="B260" s="37" t="s">
        <v>203</v>
      </c>
      <c r="C260" s="60">
        <v>721430</v>
      </c>
      <c r="D260" s="60">
        <v>285015</v>
      </c>
      <c r="E260" s="89">
        <f t="shared" si="44"/>
        <v>0.39506951471383223</v>
      </c>
      <c r="F260" s="60">
        <v>175605</v>
      </c>
      <c r="G260" s="89">
        <f t="shared" si="45"/>
        <v>0.24341238928239747</v>
      </c>
      <c r="H260" s="55"/>
      <c r="I260" s="36" t="s">
        <v>54</v>
      </c>
      <c r="J260" s="37" t="s">
        <v>203</v>
      </c>
      <c r="K260" s="114">
        <f t="shared" si="42"/>
        <v>9736</v>
      </c>
      <c r="L260" s="89">
        <f t="shared" si="46"/>
        <v>1.3723366752324945E-3</v>
      </c>
      <c r="M260" s="55"/>
      <c r="N260" s="36" t="s">
        <v>54</v>
      </c>
      <c r="O260" s="37" t="s">
        <v>203</v>
      </c>
      <c r="P260" s="89">
        <f t="shared" si="43"/>
        <v>8.9015999999999998E-2</v>
      </c>
      <c r="Q260" s="55"/>
      <c r="R260" s="36" t="s">
        <v>54</v>
      </c>
      <c r="S260" s="37" t="s">
        <v>203</v>
      </c>
      <c r="T260" s="89">
        <f t="shared" si="47"/>
        <v>7.2217678776873712E-4</v>
      </c>
      <c r="U260" s="89">
        <f t="shared" si="48"/>
        <v>5.7940479325783512E-4</v>
      </c>
      <c r="V260" s="61">
        <f t="shared" si="49"/>
        <v>721430</v>
      </c>
      <c r="W260" s="61">
        <v>521</v>
      </c>
      <c r="X260" s="61">
        <v>418</v>
      </c>
      <c r="Y260" s="55"/>
      <c r="Z260" s="55"/>
      <c r="AA260" s="55"/>
      <c r="AB260" s="55"/>
      <c r="AC260" s="55"/>
      <c r="AD260" s="55"/>
      <c r="AE260" s="55"/>
      <c r="AF260" s="55"/>
      <c r="AG260" s="55"/>
      <c r="AH260" s="55"/>
      <c r="AI260" s="55"/>
      <c r="AJ260" s="55"/>
      <c r="AK260" s="55"/>
      <c r="AL260" s="55"/>
      <c r="AM260" s="55"/>
      <c r="AN260" s="55"/>
      <c r="AO260" s="55"/>
      <c r="AP260" s="55"/>
      <c r="AQ260" s="55"/>
      <c r="AR260" s="55"/>
      <c r="AS260" s="35"/>
      <c r="AT260" s="81"/>
      <c r="AU260" s="82"/>
      <c r="AV260" s="82"/>
    </row>
    <row r="261" spans="1:48" s="79" customFormat="1">
      <c r="A261" s="36" t="s">
        <v>55</v>
      </c>
      <c r="B261" s="37" t="s">
        <v>204</v>
      </c>
      <c r="C261" s="60">
        <v>391167</v>
      </c>
      <c r="D261" s="60">
        <v>171831</v>
      </c>
      <c r="E261" s="89">
        <f t="shared" si="44"/>
        <v>0.43927785319313745</v>
      </c>
      <c r="F261" s="60">
        <v>43571</v>
      </c>
      <c r="G261" s="89">
        <f t="shared" si="45"/>
        <v>0.11138720802112653</v>
      </c>
      <c r="H261" s="55"/>
      <c r="I261" s="36" t="s">
        <v>55</v>
      </c>
      <c r="J261" s="37" t="s">
        <v>204</v>
      </c>
      <c r="K261" s="114">
        <f t="shared" si="42"/>
        <v>71760</v>
      </c>
      <c r="L261" s="89">
        <f t="shared" si="46"/>
        <v>1.011492192016062E-2</v>
      </c>
      <c r="M261" s="55"/>
      <c r="N261" s="36" t="s">
        <v>55</v>
      </c>
      <c r="O261" s="37" t="s">
        <v>204</v>
      </c>
      <c r="P261" s="89">
        <f t="shared" si="43"/>
        <v>2.3869000000000001E-2</v>
      </c>
      <c r="Q261" s="55"/>
      <c r="R261" s="36" t="s">
        <v>55</v>
      </c>
      <c r="S261" s="37" t="s">
        <v>204</v>
      </c>
      <c r="T261" s="89">
        <f t="shared" si="47"/>
        <v>3.4767759038978238E-4</v>
      </c>
      <c r="U261" s="89">
        <f t="shared" si="48"/>
        <v>3.4512113751926924E-4</v>
      </c>
      <c r="V261" s="61">
        <f t="shared" si="49"/>
        <v>391167</v>
      </c>
      <c r="W261" s="61">
        <v>136</v>
      </c>
      <c r="X261" s="61">
        <v>135</v>
      </c>
      <c r="Y261" s="55"/>
      <c r="Z261" s="55"/>
      <c r="AA261" s="55"/>
      <c r="AB261" s="55"/>
      <c r="AC261" s="55"/>
      <c r="AD261" s="55"/>
      <c r="AE261" s="55"/>
      <c r="AF261" s="55"/>
      <c r="AG261" s="55"/>
      <c r="AH261" s="55"/>
      <c r="AI261" s="55"/>
      <c r="AJ261" s="55"/>
      <c r="AK261" s="55"/>
      <c r="AL261" s="55"/>
      <c r="AM261" s="55"/>
      <c r="AN261" s="55"/>
      <c r="AO261" s="55"/>
      <c r="AP261" s="55"/>
      <c r="AQ261" s="55"/>
      <c r="AR261" s="55"/>
      <c r="AS261" s="35"/>
      <c r="AT261" s="81"/>
      <c r="AU261" s="82"/>
      <c r="AV261" s="82"/>
    </row>
    <row r="262" spans="1:48" s="79" customFormat="1">
      <c r="A262" s="36" t="s">
        <v>56</v>
      </c>
      <c r="B262" s="37" t="s">
        <v>754</v>
      </c>
      <c r="C262" s="60">
        <v>552358</v>
      </c>
      <c r="D262" s="60">
        <v>235762</v>
      </c>
      <c r="E262" s="89">
        <f t="shared" si="44"/>
        <v>0.4268282526911894</v>
      </c>
      <c r="F262" s="60">
        <v>88461</v>
      </c>
      <c r="G262" s="89">
        <f t="shared" si="45"/>
        <v>0.16015156836689248</v>
      </c>
      <c r="H262" s="55"/>
      <c r="I262" s="36" t="s">
        <v>56</v>
      </c>
      <c r="J262" s="37" t="s">
        <v>754</v>
      </c>
      <c r="K262" s="114">
        <f t="shared" si="42"/>
        <v>169078</v>
      </c>
      <c r="L262" s="89">
        <f t="shared" si="46"/>
        <v>2.3832368567682796E-2</v>
      </c>
      <c r="M262" s="55"/>
      <c r="N262" s="36" t="s">
        <v>56</v>
      </c>
      <c r="O262" s="37" t="s">
        <v>754</v>
      </c>
      <c r="P262" s="89">
        <f t="shared" si="43"/>
        <v>4.1142999999999999E-2</v>
      </c>
      <c r="Q262" s="55"/>
      <c r="R262" s="36" t="s">
        <v>56</v>
      </c>
      <c r="S262" s="37" t="s">
        <v>754</v>
      </c>
      <c r="T262" s="89">
        <f t="shared" si="47"/>
        <v>5.0510719497137723E-4</v>
      </c>
      <c r="U262" s="89">
        <f t="shared" si="48"/>
        <v>4.1820703239565645E-4</v>
      </c>
      <c r="V262" s="61">
        <f t="shared" si="49"/>
        <v>552358</v>
      </c>
      <c r="W262" s="61">
        <v>279</v>
      </c>
      <c r="X262" s="61">
        <v>231</v>
      </c>
      <c r="Y262" s="55"/>
      <c r="Z262" s="55"/>
      <c r="AA262" s="55"/>
      <c r="AB262" s="55"/>
      <c r="AC262" s="55"/>
      <c r="AD262" s="55"/>
      <c r="AE262" s="55"/>
      <c r="AF262" s="55"/>
      <c r="AG262" s="55"/>
      <c r="AH262" s="55"/>
      <c r="AI262" s="55"/>
      <c r="AJ262" s="55"/>
      <c r="AK262" s="55"/>
      <c r="AL262" s="55"/>
      <c r="AM262" s="55"/>
      <c r="AN262" s="55"/>
      <c r="AO262" s="55"/>
      <c r="AP262" s="55"/>
      <c r="AQ262" s="55"/>
      <c r="AR262" s="55"/>
      <c r="AS262" s="35"/>
      <c r="AT262" s="81"/>
      <c r="AU262" s="82"/>
      <c r="AV262" s="82"/>
    </row>
    <row r="263" spans="1:48" s="79" customFormat="1">
      <c r="A263" s="39" t="s">
        <v>57</v>
      </c>
      <c r="B263" s="40" t="s">
        <v>126</v>
      </c>
      <c r="C263" s="62">
        <v>221272</v>
      </c>
      <c r="D263" s="62">
        <v>106216</v>
      </c>
      <c r="E263" s="91">
        <f t="shared" si="44"/>
        <v>0.48002458512599877</v>
      </c>
      <c r="F263" s="62">
        <v>34553</v>
      </c>
      <c r="G263" s="91">
        <f t="shared" si="45"/>
        <v>0.15615622401388338</v>
      </c>
      <c r="H263" s="55"/>
      <c r="I263" s="39" t="s">
        <v>57</v>
      </c>
      <c r="J263" s="40" t="s">
        <v>126</v>
      </c>
      <c r="K263" s="115">
        <f t="shared" si="42"/>
        <v>3828</v>
      </c>
      <c r="L263" s="91">
        <f t="shared" si="46"/>
        <v>5.3957526630957155E-4</v>
      </c>
      <c r="M263" s="55"/>
      <c r="N263" s="39" t="s">
        <v>57</v>
      </c>
      <c r="O263" s="40" t="s">
        <v>126</v>
      </c>
      <c r="P263" s="91">
        <f t="shared" si="43"/>
        <v>0.40021299999999999</v>
      </c>
      <c r="Q263" s="55"/>
      <c r="R263" s="39" t="s">
        <v>57</v>
      </c>
      <c r="S263" s="40" t="s">
        <v>126</v>
      </c>
      <c r="T263" s="91">
        <f t="shared" si="47"/>
        <v>4.338551646841896E-4</v>
      </c>
      <c r="U263" s="91">
        <f t="shared" si="48"/>
        <v>3.3443002277739616E-4</v>
      </c>
      <c r="V263" s="63">
        <f t="shared" si="49"/>
        <v>221272</v>
      </c>
      <c r="W263" s="63">
        <v>96</v>
      </c>
      <c r="X263" s="63">
        <v>74</v>
      </c>
      <c r="Y263" s="55"/>
      <c r="Z263" s="55"/>
      <c r="AA263" s="55"/>
      <c r="AB263" s="55"/>
      <c r="AC263" s="55"/>
      <c r="AD263" s="55"/>
      <c r="AE263" s="55"/>
      <c r="AF263" s="55"/>
      <c r="AG263" s="55"/>
      <c r="AH263" s="55"/>
      <c r="AI263" s="55"/>
      <c r="AJ263" s="55"/>
      <c r="AK263" s="55"/>
      <c r="AL263" s="55"/>
      <c r="AM263" s="55"/>
      <c r="AN263" s="55"/>
      <c r="AO263" s="55"/>
      <c r="AP263" s="55"/>
      <c r="AQ263" s="55"/>
      <c r="AR263" s="55"/>
      <c r="AS263" s="35"/>
      <c r="AT263" s="81"/>
      <c r="AU263" s="82"/>
      <c r="AV263" s="82"/>
    </row>
    <row r="264" spans="1:48" s="79" customFormat="1">
      <c r="A264" s="36" t="s">
        <v>58</v>
      </c>
      <c r="B264" s="37" t="s">
        <v>127</v>
      </c>
      <c r="C264" s="60">
        <v>746272</v>
      </c>
      <c r="D264" s="60">
        <v>266284</v>
      </c>
      <c r="E264" s="89">
        <f t="shared" si="44"/>
        <v>0.35681896145105269</v>
      </c>
      <c r="F264" s="60">
        <v>87041</v>
      </c>
      <c r="G264" s="89">
        <f t="shared" si="45"/>
        <v>0.1166344174778097</v>
      </c>
      <c r="H264" s="55"/>
      <c r="I264" s="36" t="s">
        <v>58</v>
      </c>
      <c r="J264" s="37" t="s">
        <v>127</v>
      </c>
      <c r="K264" s="114">
        <f t="shared" si="42"/>
        <v>-977</v>
      </c>
      <c r="L264" s="89">
        <f t="shared" si="46"/>
        <v>-1.3771291410252128E-4</v>
      </c>
      <c r="M264" s="55"/>
      <c r="N264" s="36" t="s">
        <v>58</v>
      </c>
      <c r="O264" s="37" t="s">
        <v>127</v>
      </c>
      <c r="P264" s="89">
        <f t="shared" si="43"/>
        <v>2.5000000000000001E-4</v>
      </c>
      <c r="Q264" s="55"/>
      <c r="R264" s="36" t="s">
        <v>58</v>
      </c>
      <c r="S264" s="37" t="s">
        <v>127</v>
      </c>
      <c r="T264" s="89">
        <f t="shared" si="47"/>
        <v>2.2645898546374513E-4</v>
      </c>
      <c r="U264" s="89">
        <f t="shared" si="48"/>
        <v>2.1841902148278376E-4</v>
      </c>
      <c r="V264" s="61">
        <f t="shared" si="49"/>
        <v>746272</v>
      </c>
      <c r="W264" s="61">
        <v>169</v>
      </c>
      <c r="X264" s="61">
        <v>163</v>
      </c>
      <c r="Y264" s="55"/>
      <c r="Z264" s="55"/>
      <c r="AA264" s="55"/>
      <c r="AB264" s="55"/>
      <c r="AC264" s="55"/>
      <c r="AD264" s="55"/>
      <c r="AE264" s="55"/>
      <c r="AF264" s="55"/>
      <c r="AG264" s="55"/>
      <c r="AH264" s="55"/>
      <c r="AI264" s="55"/>
      <c r="AJ264" s="55"/>
      <c r="AK264" s="55"/>
      <c r="AL264" s="55"/>
      <c r="AM264" s="55"/>
      <c r="AN264" s="55"/>
      <c r="AO264" s="55"/>
      <c r="AP264" s="55"/>
      <c r="AQ264" s="55"/>
      <c r="AR264" s="55"/>
      <c r="AS264" s="35"/>
      <c r="AT264" s="81"/>
      <c r="AU264" s="82"/>
      <c r="AV264" s="82"/>
    </row>
    <row r="265" spans="1:48" s="79" customFormat="1">
      <c r="A265" s="36" t="s">
        <v>59</v>
      </c>
      <c r="B265" s="37" t="s">
        <v>128</v>
      </c>
      <c r="C265" s="60">
        <v>10775</v>
      </c>
      <c r="D265" s="60">
        <v>2870</v>
      </c>
      <c r="E265" s="89">
        <f t="shared" si="44"/>
        <v>0.26635730858468676</v>
      </c>
      <c r="F265" s="60">
        <v>570</v>
      </c>
      <c r="G265" s="89">
        <f t="shared" si="45"/>
        <v>5.2900232018561484E-2</v>
      </c>
      <c r="H265" s="55"/>
      <c r="I265" s="36" t="s">
        <v>59</v>
      </c>
      <c r="J265" s="37" t="s">
        <v>128</v>
      </c>
      <c r="K265" s="114">
        <f t="shared" si="42"/>
        <v>4774</v>
      </c>
      <c r="L265" s="89">
        <f t="shared" si="46"/>
        <v>6.7291857924814391E-4</v>
      </c>
      <c r="M265" s="55"/>
      <c r="N265" s="36" t="s">
        <v>59</v>
      </c>
      <c r="O265" s="37" t="s">
        <v>128</v>
      </c>
      <c r="P265" s="89">
        <f t="shared" si="43"/>
        <v>9.0000000000000002E-6</v>
      </c>
      <c r="Q265" s="55"/>
      <c r="R265" s="36" t="s">
        <v>59</v>
      </c>
      <c r="S265" s="37" t="s">
        <v>128</v>
      </c>
      <c r="T265" s="89">
        <f t="shared" si="47"/>
        <v>5.5684454756380509E-4</v>
      </c>
      <c r="U265" s="89">
        <f t="shared" si="48"/>
        <v>1.8561484918793505E-4</v>
      </c>
      <c r="V265" s="61">
        <f t="shared" si="49"/>
        <v>10775</v>
      </c>
      <c r="W265" s="61">
        <v>6</v>
      </c>
      <c r="X265" s="61">
        <v>2</v>
      </c>
      <c r="Y265" s="55"/>
      <c r="Z265" s="55"/>
      <c r="AA265" s="55"/>
      <c r="AB265" s="55"/>
      <c r="AC265" s="55"/>
      <c r="AD265" s="55"/>
      <c r="AE265" s="55"/>
      <c r="AF265" s="55"/>
      <c r="AG265" s="55"/>
      <c r="AH265" s="55"/>
      <c r="AI265" s="55"/>
      <c r="AJ265" s="55"/>
      <c r="AK265" s="55"/>
      <c r="AL265" s="55"/>
      <c r="AM265" s="55"/>
      <c r="AN265" s="55"/>
      <c r="AO265" s="55"/>
      <c r="AP265" s="55"/>
      <c r="AQ265" s="55"/>
      <c r="AR265" s="55"/>
      <c r="AS265" s="35"/>
      <c r="AT265" s="81"/>
      <c r="AU265" s="82"/>
      <c r="AV265" s="82"/>
    </row>
    <row r="266" spans="1:48" s="79" customFormat="1">
      <c r="A266" s="36" t="s">
        <v>60</v>
      </c>
      <c r="B266" s="37" t="s">
        <v>129</v>
      </c>
      <c r="C266" s="60">
        <v>1645882</v>
      </c>
      <c r="D266" s="60">
        <v>813526</v>
      </c>
      <c r="E266" s="89">
        <f t="shared" si="44"/>
        <v>0.49427966281908425</v>
      </c>
      <c r="F266" s="60">
        <v>215064</v>
      </c>
      <c r="G266" s="89">
        <f t="shared" si="45"/>
        <v>0.13066793366717663</v>
      </c>
      <c r="H266" s="55"/>
      <c r="I266" s="36" t="s">
        <v>60</v>
      </c>
      <c r="J266" s="37" t="s">
        <v>129</v>
      </c>
      <c r="K266" s="114">
        <f t="shared" si="42"/>
        <v>7895</v>
      </c>
      <c r="L266" s="89">
        <f t="shared" si="46"/>
        <v>1.1128387480444273E-3</v>
      </c>
      <c r="M266" s="55"/>
      <c r="N266" s="36" t="s">
        <v>60</v>
      </c>
      <c r="O266" s="37" t="s">
        <v>129</v>
      </c>
      <c r="P266" s="89">
        <f t="shared" si="43"/>
        <v>0.33765600000000001</v>
      </c>
      <c r="Q266" s="55"/>
      <c r="R266" s="36" t="s">
        <v>60</v>
      </c>
      <c r="S266" s="37" t="s">
        <v>129</v>
      </c>
      <c r="T266" s="89">
        <f t="shared" si="47"/>
        <v>3.4388856552292329E-4</v>
      </c>
      <c r="U266" s="89">
        <f t="shared" si="48"/>
        <v>3.080415242404984E-4</v>
      </c>
      <c r="V266" s="61">
        <f t="shared" si="49"/>
        <v>1645882</v>
      </c>
      <c r="W266" s="61">
        <v>566</v>
      </c>
      <c r="X266" s="61">
        <v>507</v>
      </c>
      <c r="Y266" s="55"/>
      <c r="Z266" s="55"/>
      <c r="AA266" s="55"/>
      <c r="AB266" s="55"/>
      <c r="AC266" s="55"/>
      <c r="AD266" s="55"/>
      <c r="AE266" s="55"/>
      <c r="AF266" s="55"/>
      <c r="AG266" s="55"/>
      <c r="AH266" s="55"/>
      <c r="AI266" s="55"/>
      <c r="AJ266" s="55"/>
      <c r="AK266" s="55"/>
      <c r="AL266" s="55"/>
      <c r="AM266" s="55"/>
      <c r="AN266" s="55"/>
      <c r="AO266" s="55"/>
      <c r="AP266" s="55"/>
      <c r="AQ266" s="55"/>
      <c r="AR266" s="55"/>
      <c r="AS266" s="35"/>
      <c r="AT266" s="81"/>
      <c r="AU266" s="82"/>
      <c r="AV266" s="82"/>
    </row>
    <row r="267" spans="1:48" s="79" customFormat="1">
      <c r="A267" s="36" t="s">
        <v>61</v>
      </c>
      <c r="B267" s="37" t="s">
        <v>130</v>
      </c>
      <c r="C267" s="60">
        <v>1687583</v>
      </c>
      <c r="D267" s="60">
        <v>769610</v>
      </c>
      <c r="E267" s="89">
        <f t="shared" si="44"/>
        <v>0.45604275463784594</v>
      </c>
      <c r="F267" s="60">
        <v>204430</v>
      </c>
      <c r="G267" s="89">
        <f t="shared" si="45"/>
        <v>0.12113774552125732</v>
      </c>
      <c r="H267" s="55"/>
      <c r="I267" s="36" t="s">
        <v>61</v>
      </c>
      <c r="J267" s="37" t="s">
        <v>130</v>
      </c>
      <c r="K267" s="114">
        <f t="shared" si="42"/>
        <v>376</v>
      </c>
      <c r="L267" s="89">
        <f t="shared" si="46"/>
        <v>5.2999033472413513E-5</v>
      </c>
      <c r="M267" s="55"/>
      <c r="N267" s="36" t="s">
        <v>61</v>
      </c>
      <c r="O267" s="37" t="s">
        <v>130</v>
      </c>
      <c r="P267" s="89">
        <f t="shared" si="43"/>
        <v>2.4528000000000001E-2</v>
      </c>
      <c r="Q267" s="55"/>
      <c r="R267" s="36" t="s">
        <v>61</v>
      </c>
      <c r="S267" s="37" t="s">
        <v>130</v>
      </c>
      <c r="T267" s="89">
        <f t="shared" si="47"/>
        <v>2.5361715542287404E-4</v>
      </c>
      <c r="U267" s="89">
        <f t="shared" si="48"/>
        <v>2.494692112921261E-4</v>
      </c>
      <c r="V267" s="61">
        <f t="shared" si="49"/>
        <v>1687583</v>
      </c>
      <c r="W267" s="61">
        <v>428</v>
      </c>
      <c r="X267" s="61">
        <v>421</v>
      </c>
      <c r="Y267" s="55"/>
      <c r="Z267" s="55"/>
      <c r="AA267" s="55"/>
      <c r="AB267" s="55"/>
      <c r="AC267" s="55"/>
      <c r="AD267" s="55"/>
      <c r="AE267" s="55"/>
      <c r="AF267" s="55"/>
      <c r="AG267" s="55"/>
      <c r="AH267" s="55"/>
      <c r="AI267" s="55"/>
      <c r="AJ267" s="55"/>
      <c r="AK267" s="55"/>
      <c r="AL267" s="55"/>
      <c r="AM267" s="55"/>
      <c r="AN267" s="55"/>
      <c r="AO267" s="55"/>
      <c r="AP267" s="55"/>
      <c r="AQ267" s="55"/>
      <c r="AR267" s="55"/>
      <c r="AS267" s="35"/>
      <c r="AT267" s="81"/>
      <c r="AU267" s="82"/>
      <c r="AV267" s="82"/>
    </row>
    <row r="268" spans="1:48" s="79" customFormat="1">
      <c r="A268" s="39" t="s">
        <v>62</v>
      </c>
      <c r="B268" s="40" t="s">
        <v>131</v>
      </c>
      <c r="C268" s="62">
        <v>425758</v>
      </c>
      <c r="D268" s="62">
        <v>195340</v>
      </c>
      <c r="E268" s="91">
        <f t="shared" si="44"/>
        <v>0.45880523677770002</v>
      </c>
      <c r="F268" s="62">
        <v>126776</v>
      </c>
      <c r="G268" s="91">
        <f t="shared" si="45"/>
        <v>0.29776539724444401</v>
      </c>
      <c r="H268" s="55"/>
      <c r="I268" s="39" t="s">
        <v>62</v>
      </c>
      <c r="J268" s="40" t="s">
        <v>131</v>
      </c>
      <c r="K268" s="115">
        <f t="shared" si="42"/>
        <v>220</v>
      </c>
      <c r="L268" s="91">
        <f t="shared" si="46"/>
        <v>3.1010072776412158E-5</v>
      </c>
      <c r="M268" s="55"/>
      <c r="N268" s="39" t="s">
        <v>62</v>
      </c>
      <c r="O268" s="40" t="s">
        <v>131</v>
      </c>
      <c r="P268" s="91">
        <f t="shared" si="43"/>
        <v>0.173319</v>
      </c>
      <c r="Q268" s="55"/>
      <c r="R268" s="39" t="s">
        <v>62</v>
      </c>
      <c r="S268" s="40" t="s">
        <v>131</v>
      </c>
      <c r="T268" s="91">
        <f t="shared" si="47"/>
        <v>6.1537305229731449E-4</v>
      </c>
      <c r="U268" s="91">
        <f t="shared" si="48"/>
        <v>5.6604925802920911E-4</v>
      </c>
      <c r="V268" s="63">
        <f t="shared" si="49"/>
        <v>425758</v>
      </c>
      <c r="W268" s="63">
        <v>262</v>
      </c>
      <c r="X268" s="63">
        <v>241</v>
      </c>
      <c r="Y268" s="55"/>
      <c r="Z268" s="55"/>
      <c r="AA268" s="55"/>
      <c r="AB268" s="55"/>
      <c r="AC268" s="55"/>
      <c r="AD268" s="55"/>
      <c r="AE268" s="55"/>
      <c r="AF268" s="55"/>
      <c r="AG268" s="55"/>
      <c r="AH268" s="55"/>
      <c r="AI268" s="55"/>
      <c r="AJ268" s="55"/>
      <c r="AK268" s="55"/>
      <c r="AL268" s="55"/>
      <c r="AM268" s="55"/>
      <c r="AN268" s="55"/>
      <c r="AO268" s="55"/>
      <c r="AP268" s="55"/>
      <c r="AQ268" s="55"/>
      <c r="AR268" s="55"/>
      <c r="AS268" s="35"/>
      <c r="AT268" s="81"/>
      <c r="AU268" s="82"/>
      <c r="AV268" s="82"/>
    </row>
    <row r="269" spans="1:48" s="79" customFormat="1">
      <c r="A269" s="36" t="s">
        <v>63</v>
      </c>
      <c r="B269" s="37" t="s">
        <v>132</v>
      </c>
      <c r="C269" s="60">
        <v>144826</v>
      </c>
      <c r="D269" s="60">
        <v>51763</v>
      </c>
      <c r="E269" s="89">
        <f t="shared" si="44"/>
        <v>0.35741510502257884</v>
      </c>
      <c r="F269" s="60">
        <v>62623</v>
      </c>
      <c r="G269" s="89">
        <f t="shared" si="45"/>
        <v>0.43240164058939695</v>
      </c>
      <c r="H269" s="55"/>
      <c r="I269" s="36" t="s">
        <v>63</v>
      </c>
      <c r="J269" s="37" t="s">
        <v>132</v>
      </c>
      <c r="K269" s="114">
        <f t="shared" si="42"/>
        <v>2547</v>
      </c>
      <c r="L269" s="89">
        <f t="shared" si="46"/>
        <v>3.5901206982509896E-4</v>
      </c>
      <c r="M269" s="55"/>
      <c r="N269" s="36" t="s">
        <v>63</v>
      </c>
      <c r="O269" s="37" t="s">
        <v>132</v>
      </c>
      <c r="P269" s="89">
        <f t="shared" si="43"/>
        <v>5.3402999999999999E-2</v>
      </c>
      <c r="Q269" s="55"/>
      <c r="R269" s="36" t="s">
        <v>63</v>
      </c>
      <c r="S269" s="37" t="s">
        <v>132</v>
      </c>
      <c r="T269" s="89">
        <f t="shared" si="47"/>
        <v>8.9072404126330903E-4</v>
      </c>
      <c r="U269" s="89">
        <f t="shared" si="48"/>
        <v>8.4929501608827147E-4</v>
      </c>
      <c r="V269" s="61">
        <f t="shared" si="49"/>
        <v>144826</v>
      </c>
      <c r="W269" s="61">
        <v>129</v>
      </c>
      <c r="X269" s="61">
        <v>123</v>
      </c>
      <c r="Y269" s="55"/>
      <c r="Z269" s="55"/>
      <c r="AA269" s="55"/>
      <c r="AB269" s="55"/>
      <c r="AC269" s="55"/>
      <c r="AD269" s="55"/>
      <c r="AE269" s="55"/>
      <c r="AF269" s="55"/>
      <c r="AG269" s="55"/>
      <c r="AH269" s="55"/>
      <c r="AI269" s="55"/>
      <c r="AJ269" s="55"/>
      <c r="AK269" s="55"/>
      <c r="AL269" s="55"/>
      <c r="AM269" s="55"/>
      <c r="AN269" s="55"/>
      <c r="AO269" s="55"/>
      <c r="AP269" s="55"/>
      <c r="AQ269" s="55"/>
      <c r="AR269" s="55"/>
      <c r="AS269" s="35"/>
      <c r="AT269" s="81"/>
      <c r="AU269" s="82"/>
      <c r="AV269" s="82"/>
    </row>
    <row r="270" spans="1:48" s="79" customFormat="1">
      <c r="A270" s="36" t="s">
        <v>64</v>
      </c>
      <c r="B270" s="37" t="s">
        <v>133</v>
      </c>
      <c r="C270" s="60">
        <v>806289</v>
      </c>
      <c r="D270" s="60">
        <v>296935</v>
      </c>
      <c r="E270" s="89">
        <f t="shared" si="44"/>
        <v>0.36827365870054035</v>
      </c>
      <c r="F270" s="60">
        <v>105162</v>
      </c>
      <c r="G270" s="89">
        <f t="shared" si="45"/>
        <v>0.13042717933644141</v>
      </c>
      <c r="H270" s="55"/>
      <c r="I270" s="36" t="s">
        <v>64</v>
      </c>
      <c r="J270" s="37" t="s">
        <v>133</v>
      </c>
      <c r="K270" s="114">
        <f t="shared" si="42"/>
        <v>188879</v>
      </c>
      <c r="L270" s="89">
        <f t="shared" si="46"/>
        <v>2.6623416072436148E-2</v>
      </c>
      <c r="M270" s="55"/>
      <c r="N270" s="36" t="s">
        <v>64</v>
      </c>
      <c r="O270" s="37" t="s">
        <v>133</v>
      </c>
      <c r="P270" s="89">
        <f t="shared" si="43"/>
        <v>3.166E-3</v>
      </c>
      <c r="Q270" s="55"/>
      <c r="R270" s="36" t="s">
        <v>64</v>
      </c>
      <c r="S270" s="37" t="s">
        <v>133</v>
      </c>
      <c r="T270" s="89">
        <f t="shared" si="47"/>
        <v>3.770360255441907E-4</v>
      </c>
      <c r="U270" s="89">
        <f t="shared" si="48"/>
        <v>3.596725243678135E-4</v>
      </c>
      <c r="V270" s="61">
        <f t="shared" si="49"/>
        <v>806289</v>
      </c>
      <c r="W270" s="61">
        <v>304</v>
      </c>
      <c r="X270" s="61">
        <v>290</v>
      </c>
      <c r="Y270" s="55"/>
      <c r="Z270" s="55"/>
      <c r="AA270" s="55"/>
      <c r="AB270" s="55"/>
      <c r="AC270" s="55"/>
      <c r="AD270" s="55"/>
      <c r="AE270" s="55"/>
      <c r="AF270" s="55"/>
      <c r="AG270" s="55"/>
      <c r="AH270" s="55"/>
      <c r="AI270" s="55"/>
      <c r="AJ270" s="55"/>
      <c r="AK270" s="55"/>
      <c r="AL270" s="55"/>
      <c r="AM270" s="55"/>
      <c r="AN270" s="55"/>
      <c r="AO270" s="55"/>
      <c r="AP270" s="55"/>
      <c r="AQ270" s="55"/>
      <c r="AR270" s="55"/>
      <c r="AS270" s="35"/>
      <c r="AT270" s="81"/>
      <c r="AU270" s="82"/>
      <c r="AV270" s="82"/>
    </row>
    <row r="271" spans="1:48" s="79" customFormat="1">
      <c r="A271" s="36" t="s">
        <v>65</v>
      </c>
      <c r="B271" s="37" t="s">
        <v>134</v>
      </c>
      <c r="C271" s="60">
        <v>248986</v>
      </c>
      <c r="D271" s="60">
        <v>75978</v>
      </c>
      <c r="E271" s="89">
        <f t="shared" si="44"/>
        <v>0.30514968713100332</v>
      </c>
      <c r="F271" s="60">
        <v>55700</v>
      </c>
      <c r="G271" s="89">
        <f t="shared" si="45"/>
        <v>0.22370735704015487</v>
      </c>
      <c r="H271" s="55"/>
      <c r="I271" s="36" t="s">
        <v>65</v>
      </c>
      <c r="J271" s="37" t="s">
        <v>134</v>
      </c>
      <c r="K271" s="114">
        <f t="shared" si="42"/>
        <v>166699</v>
      </c>
      <c r="L271" s="89">
        <f t="shared" si="46"/>
        <v>2.3497036917068774E-2</v>
      </c>
      <c r="M271" s="55"/>
      <c r="N271" s="36" t="s">
        <v>65</v>
      </c>
      <c r="O271" s="37" t="s">
        <v>134</v>
      </c>
      <c r="P271" s="89">
        <f t="shared" si="43"/>
        <v>6.0866000000000003E-2</v>
      </c>
      <c r="Q271" s="55"/>
      <c r="R271" s="36" t="s">
        <v>65</v>
      </c>
      <c r="S271" s="37" t="s">
        <v>134</v>
      </c>
      <c r="T271" s="89">
        <f t="shared" si="47"/>
        <v>7.2293221305615575E-4</v>
      </c>
      <c r="U271" s="89">
        <f t="shared" si="48"/>
        <v>6.3859012153293755E-4</v>
      </c>
      <c r="V271" s="61">
        <f t="shared" si="49"/>
        <v>248986</v>
      </c>
      <c r="W271" s="61">
        <v>180</v>
      </c>
      <c r="X271" s="61">
        <v>159</v>
      </c>
      <c r="Y271" s="55"/>
      <c r="Z271" s="55"/>
      <c r="AA271" s="55"/>
      <c r="AB271" s="55"/>
      <c r="AC271" s="55"/>
      <c r="AD271" s="55"/>
      <c r="AE271" s="55"/>
      <c r="AF271" s="55"/>
      <c r="AG271" s="55"/>
      <c r="AH271" s="55"/>
      <c r="AI271" s="55"/>
      <c r="AJ271" s="55"/>
      <c r="AK271" s="55"/>
      <c r="AL271" s="55"/>
      <c r="AM271" s="55"/>
      <c r="AN271" s="55"/>
      <c r="AO271" s="55"/>
      <c r="AP271" s="55"/>
      <c r="AQ271" s="55"/>
      <c r="AR271" s="55"/>
      <c r="AS271" s="35"/>
      <c r="AT271" s="81"/>
      <c r="AU271" s="82"/>
      <c r="AV271" s="82"/>
    </row>
    <row r="272" spans="1:48" s="79" customFormat="1">
      <c r="A272" s="36" t="s">
        <v>66</v>
      </c>
      <c r="B272" s="37" t="s">
        <v>135</v>
      </c>
      <c r="C272" s="60">
        <v>405155</v>
      </c>
      <c r="D272" s="60">
        <v>166221</v>
      </c>
      <c r="E272" s="89">
        <f t="shared" si="44"/>
        <v>0.41026520714294529</v>
      </c>
      <c r="F272" s="60">
        <v>79313</v>
      </c>
      <c r="G272" s="89">
        <f t="shared" si="45"/>
        <v>0.19575964754229863</v>
      </c>
      <c r="H272" s="55"/>
      <c r="I272" s="36" t="s">
        <v>66</v>
      </c>
      <c r="J272" s="37" t="s">
        <v>135</v>
      </c>
      <c r="K272" s="114">
        <f t="shared" si="42"/>
        <v>86859</v>
      </c>
      <c r="L272" s="89">
        <f t="shared" si="46"/>
        <v>1.224319959675629E-2</v>
      </c>
      <c r="M272" s="55"/>
      <c r="N272" s="36" t="s">
        <v>66</v>
      </c>
      <c r="O272" s="37" t="s">
        <v>135</v>
      </c>
      <c r="P272" s="89">
        <f t="shared" si="43"/>
        <v>0.130165</v>
      </c>
      <c r="Q272" s="55"/>
      <c r="R272" s="36" t="s">
        <v>66</v>
      </c>
      <c r="S272" s="37" t="s">
        <v>135</v>
      </c>
      <c r="T272" s="89">
        <f t="shared" si="47"/>
        <v>9.3297626834174571E-4</v>
      </c>
      <c r="U272" s="89">
        <f t="shared" si="48"/>
        <v>7.3552097345460374E-4</v>
      </c>
      <c r="V272" s="61">
        <f t="shared" si="49"/>
        <v>405155</v>
      </c>
      <c r="W272" s="61">
        <v>378</v>
      </c>
      <c r="X272" s="61">
        <v>298</v>
      </c>
      <c r="Y272" s="55"/>
      <c r="Z272" s="55"/>
      <c r="AA272" s="55"/>
      <c r="AB272" s="55"/>
      <c r="AC272" s="55"/>
      <c r="AD272" s="55"/>
      <c r="AE272" s="55"/>
      <c r="AF272" s="55"/>
      <c r="AG272" s="55"/>
      <c r="AH272" s="55"/>
      <c r="AI272" s="55"/>
      <c r="AJ272" s="55"/>
      <c r="AK272" s="55"/>
      <c r="AL272" s="55"/>
      <c r="AM272" s="55"/>
      <c r="AN272" s="55"/>
      <c r="AO272" s="55"/>
      <c r="AP272" s="55"/>
      <c r="AQ272" s="55"/>
      <c r="AR272" s="55"/>
      <c r="AS272" s="35"/>
      <c r="AT272" s="81"/>
      <c r="AU272" s="82"/>
      <c r="AV272" s="82"/>
    </row>
    <row r="273" spans="1:48" s="79" customFormat="1">
      <c r="A273" s="39" t="s">
        <v>67</v>
      </c>
      <c r="B273" s="40" t="s">
        <v>206</v>
      </c>
      <c r="C273" s="62">
        <v>1859752</v>
      </c>
      <c r="D273" s="62">
        <v>883203</v>
      </c>
      <c r="E273" s="91">
        <f t="shared" si="44"/>
        <v>0.47490364306638733</v>
      </c>
      <c r="F273" s="62">
        <v>577358</v>
      </c>
      <c r="G273" s="91">
        <f t="shared" si="45"/>
        <v>0.31044892007106323</v>
      </c>
      <c r="H273" s="55"/>
      <c r="I273" s="39" t="s">
        <v>67</v>
      </c>
      <c r="J273" s="40" t="s">
        <v>206</v>
      </c>
      <c r="K273" s="115">
        <f t="shared" si="42"/>
        <v>0</v>
      </c>
      <c r="L273" s="91">
        <f t="shared" si="46"/>
        <v>0</v>
      </c>
      <c r="M273" s="55"/>
      <c r="N273" s="39" t="s">
        <v>67</v>
      </c>
      <c r="O273" s="40" t="s">
        <v>206</v>
      </c>
      <c r="P273" s="91">
        <f t="shared" si="43"/>
        <v>1</v>
      </c>
      <c r="Q273" s="55"/>
      <c r="R273" s="39" t="s">
        <v>67</v>
      </c>
      <c r="S273" s="40" t="s">
        <v>206</v>
      </c>
      <c r="T273" s="91">
        <f t="shared" si="47"/>
        <v>8.7807406578941706E-4</v>
      </c>
      <c r="U273" s="91">
        <f t="shared" si="48"/>
        <v>6.2427678529180239E-4</v>
      </c>
      <c r="V273" s="63">
        <f t="shared" si="49"/>
        <v>1859752</v>
      </c>
      <c r="W273" s="63">
        <v>1633</v>
      </c>
      <c r="X273" s="63">
        <v>1161</v>
      </c>
      <c r="Y273" s="55"/>
      <c r="Z273" s="55"/>
      <c r="AA273" s="55"/>
      <c r="AB273" s="55"/>
      <c r="AC273" s="55"/>
      <c r="AD273" s="55"/>
      <c r="AE273" s="55"/>
      <c r="AF273" s="55"/>
      <c r="AG273" s="55"/>
      <c r="AH273" s="55"/>
      <c r="AI273" s="55"/>
      <c r="AJ273" s="55"/>
      <c r="AK273" s="55"/>
      <c r="AL273" s="55"/>
      <c r="AM273" s="55"/>
      <c r="AN273" s="55"/>
      <c r="AO273" s="55"/>
      <c r="AP273" s="55"/>
      <c r="AQ273" s="55"/>
      <c r="AR273" s="55"/>
      <c r="AS273" s="35"/>
      <c r="AT273" s="81"/>
      <c r="AU273" s="82"/>
      <c r="AV273" s="82"/>
    </row>
    <row r="274" spans="1:48" s="79" customFormat="1">
      <c r="A274" s="36" t="s">
        <v>68</v>
      </c>
      <c r="B274" s="37" t="s">
        <v>207</v>
      </c>
      <c r="C274" s="60">
        <v>1046073</v>
      </c>
      <c r="D274" s="60">
        <v>479950</v>
      </c>
      <c r="E274" s="89">
        <f t="shared" si="44"/>
        <v>0.45881119195314285</v>
      </c>
      <c r="F274" s="60">
        <v>382574</v>
      </c>
      <c r="G274" s="89">
        <f t="shared" si="45"/>
        <v>0.36572399822956908</v>
      </c>
      <c r="H274" s="55"/>
      <c r="I274" s="36" t="s">
        <v>68</v>
      </c>
      <c r="J274" s="37" t="s">
        <v>207</v>
      </c>
      <c r="K274" s="114">
        <f t="shared" si="42"/>
        <v>0</v>
      </c>
      <c r="L274" s="89">
        <f t="shared" si="46"/>
        <v>0</v>
      </c>
      <c r="M274" s="55"/>
      <c r="N274" s="36" t="s">
        <v>68</v>
      </c>
      <c r="O274" s="37" t="s">
        <v>207</v>
      </c>
      <c r="P274" s="89">
        <f t="shared" si="43"/>
        <v>1</v>
      </c>
      <c r="Q274" s="55"/>
      <c r="R274" s="36" t="s">
        <v>68</v>
      </c>
      <c r="S274" s="37" t="s">
        <v>207</v>
      </c>
      <c r="T274" s="89">
        <f t="shared" si="47"/>
        <v>8.1925448797550457E-4</v>
      </c>
      <c r="U274" s="89">
        <f t="shared" si="48"/>
        <v>5.965166866939497E-4</v>
      </c>
      <c r="V274" s="61">
        <f t="shared" si="49"/>
        <v>1046073</v>
      </c>
      <c r="W274" s="61">
        <v>857</v>
      </c>
      <c r="X274" s="61">
        <v>624</v>
      </c>
      <c r="Y274" s="55"/>
      <c r="Z274" s="55"/>
      <c r="AA274" s="55"/>
      <c r="AB274" s="55"/>
      <c r="AC274" s="55"/>
      <c r="AD274" s="55"/>
      <c r="AE274" s="55"/>
      <c r="AF274" s="55"/>
      <c r="AG274" s="55"/>
      <c r="AH274" s="55"/>
      <c r="AI274" s="55"/>
      <c r="AJ274" s="55"/>
      <c r="AK274" s="55"/>
      <c r="AL274" s="55"/>
      <c r="AM274" s="55"/>
      <c r="AN274" s="55"/>
      <c r="AO274" s="55"/>
      <c r="AP274" s="55"/>
      <c r="AQ274" s="55"/>
      <c r="AR274" s="55"/>
      <c r="AS274" s="35"/>
      <c r="AT274" s="81"/>
      <c r="AU274" s="82"/>
      <c r="AV274" s="82"/>
    </row>
    <row r="275" spans="1:48" s="79" customFormat="1">
      <c r="A275" s="36" t="s">
        <v>69</v>
      </c>
      <c r="B275" s="37" t="s">
        <v>138</v>
      </c>
      <c r="C275" s="60">
        <v>7441</v>
      </c>
      <c r="D275" s="60">
        <v>4281</v>
      </c>
      <c r="E275" s="89">
        <f t="shared" si="44"/>
        <v>0.57532589705684722</v>
      </c>
      <c r="F275" s="60">
        <v>1135</v>
      </c>
      <c r="G275" s="89">
        <f t="shared" si="45"/>
        <v>0.15253326165837924</v>
      </c>
      <c r="H275" s="55"/>
      <c r="I275" s="36" t="s">
        <v>69</v>
      </c>
      <c r="J275" s="37" t="s">
        <v>138</v>
      </c>
      <c r="K275" s="114">
        <f t="shared" si="42"/>
        <v>194828</v>
      </c>
      <c r="L275" s="89">
        <f t="shared" si="46"/>
        <v>2.7461956631285582E-2</v>
      </c>
      <c r="M275" s="55"/>
      <c r="N275" s="36" t="s">
        <v>69</v>
      </c>
      <c r="O275" s="37" t="s">
        <v>138</v>
      </c>
      <c r="P275" s="89">
        <f t="shared" si="43"/>
        <v>9.7359999999999999E-3</v>
      </c>
      <c r="Q275" s="55"/>
      <c r="R275" s="36" t="s">
        <v>69</v>
      </c>
      <c r="S275" s="37" t="s">
        <v>138</v>
      </c>
      <c r="T275" s="89">
        <f t="shared" si="47"/>
        <v>1.7470770057787931E-3</v>
      </c>
      <c r="U275" s="89">
        <f t="shared" si="48"/>
        <v>8.063432334363661E-4</v>
      </c>
      <c r="V275" s="61">
        <f t="shared" si="49"/>
        <v>7441</v>
      </c>
      <c r="W275" s="61">
        <v>13</v>
      </c>
      <c r="X275" s="61">
        <v>6</v>
      </c>
      <c r="Y275" s="55"/>
      <c r="Z275" s="55"/>
      <c r="AA275" s="55"/>
      <c r="AB275" s="55"/>
      <c r="AC275" s="55"/>
      <c r="AD275" s="55"/>
      <c r="AE275" s="55"/>
      <c r="AF275" s="55"/>
      <c r="AG275" s="55"/>
      <c r="AH275" s="55"/>
      <c r="AI275" s="55"/>
      <c r="AJ275" s="55"/>
      <c r="AK275" s="55"/>
      <c r="AL275" s="55"/>
      <c r="AM275" s="55"/>
      <c r="AN275" s="55"/>
      <c r="AO275" s="55"/>
      <c r="AP275" s="55"/>
      <c r="AQ275" s="55"/>
      <c r="AR275" s="55"/>
      <c r="AS275" s="35"/>
      <c r="AT275" s="81"/>
      <c r="AU275" s="82"/>
      <c r="AV275" s="82"/>
    </row>
    <row r="276" spans="1:48" s="79" customFormat="1">
      <c r="A276" s="36" t="s">
        <v>70</v>
      </c>
      <c r="B276" s="37" t="s">
        <v>139</v>
      </c>
      <c r="C276" s="60">
        <v>89715</v>
      </c>
      <c r="D276" s="60">
        <v>47831</v>
      </c>
      <c r="E276" s="89">
        <f t="shared" si="44"/>
        <v>0.53314384439614337</v>
      </c>
      <c r="F276" s="60">
        <v>12878</v>
      </c>
      <c r="G276" s="89">
        <f t="shared" si="45"/>
        <v>0.14354344312545284</v>
      </c>
      <c r="H276" s="55"/>
      <c r="I276" s="36" t="s">
        <v>70</v>
      </c>
      <c r="J276" s="37" t="s">
        <v>139</v>
      </c>
      <c r="K276" s="114">
        <f t="shared" si="42"/>
        <v>31397</v>
      </c>
      <c r="L276" s="89">
        <f t="shared" si="46"/>
        <v>4.4255602498227842E-3</v>
      </c>
      <c r="M276" s="55"/>
      <c r="N276" s="36" t="s">
        <v>70</v>
      </c>
      <c r="O276" s="37" t="s">
        <v>139</v>
      </c>
      <c r="P276" s="89">
        <f t="shared" si="43"/>
        <v>0.99966600000000005</v>
      </c>
      <c r="Q276" s="55"/>
      <c r="R276" s="36" t="s">
        <v>70</v>
      </c>
      <c r="S276" s="37" t="s">
        <v>139</v>
      </c>
      <c r="T276" s="89">
        <f t="shared" si="47"/>
        <v>2.340745694699883E-4</v>
      </c>
      <c r="U276" s="89">
        <f t="shared" si="48"/>
        <v>2.340745694699883E-4</v>
      </c>
      <c r="V276" s="61">
        <f t="shared" si="49"/>
        <v>89715</v>
      </c>
      <c r="W276" s="61">
        <v>21</v>
      </c>
      <c r="X276" s="61">
        <v>21</v>
      </c>
      <c r="Y276" s="55"/>
      <c r="Z276" s="55"/>
      <c r="AA276" s="55"/>
      <c r="AB276" s="55"/>
      <c r="AC276" s="55"/>
      <c r="AD276" s="55"/>
      <c r="AE276" s="55"/>
      <c r="AF276" s="55"/>
      <c r="AG276" s="55"/>
      <c r="AH276" s="55"/>
      <c r="AI276" s="55"/>
      <c r="AJ276" s="55"/>
      <c r="AK276" s="55"/>
      <c r="AL276" s="55"/>
      <c r="AM276" s="55"/>
      <c r="AN276" s="55"/>
      <c r="AO276" s="55"/>
      <c r="AP276" s="55"/>
      <c r="AQ276" s="55"/>
      <c r="AR276" s="55"/>
      <c r="AS276" s="35"/>
      <c r="AT276" s="81"/>
      <c r="AU276" s="82"/>
      <c r="AV276" s="82"/>
    </row>
    <row r="277" spans="1:48" s="79" customFormat="1">
      <c r="A277" s="36" t="s">
        <v>71</v>
      </c>
      <c r="B277" s="37" t="s">
        <v>140</v>
      </c>
      <c r="C277" s="60">
        <v>256532</v>
      </c>
      <c r="D277" s="60">
        <v>166397</v>
      </c>
      <c r="E277" s="89">
        <f t="shared" si="44"/>
        <v>0.64864032557341778</v>
      </c>
      <c r="F277" s="60">
        <v>115945</v>
      </c>
      <c r="G277" s="89">
        <f t="shared" si="45"/>
        <v>0.45197090421467889</v>
      </c>
      <c r="H277" s="55"/>
      <c r="I277" s="36" t="s">
        <v>71</v>
      </c>
      <c r="J277" s="37" t="s">
        <v>140</v>
      </c>
      <c r="K277" s="114">
        <f t="shared" si="42"/>
        <v>8275</v>
      </c>
      <c r="L277" s="89">
        <f t="shared" si="46"/>
        <v>1.1664016010218665E-3</v>
      </c>
      <c r="M277" s="55"/>
      <c r="N277" s="36" t="s">
        <v>71</v>
      </c>
      <c r="O277" s="37" t="s">
        <v>140</v>
      </c>
      <c r="P277" s="89">
        <f t="shared" si="43"/>
        <v>0.99582400000000004</v>
      </c>
      <c r="Q277" s="55"/>
      <c r="R277" s="36" t="s">
        <v>71</v>
      </c>
      <c r="S277" s="37" t="s">
        <v>140</v>
      </c>
      <c r="T277" s="89">
        <f t="shared" si="47"/>
        <v>1.0096206321238675E-3</v>
      </c>
      <c r="U277" s="89">
        <f t="shared" si="48"/>
        <v>9.0047245567804405E-4</v>
      </c>
      <c r="V277" s="61">
        <f t="shared" si="49"/>
        <v>256532</v>
      </c>
      <c r="W277" s="61">
        <v>259</v>
      </c>
      <c r="X277" s="61">
        <v>231</v>
      </c>
      <c r="Y277" s="55"/>
      <c r="Z277" s="55"/>
      <c r="AA277" s="55"/>
      <c r="AB277" s="55"/>
      <c r="AC277" s="55"/>
      <c r="AD277" s="55"/>
      <c r="AE277" s="55"/>
      <c r="AF277" s="55"/>
      <c r="AG277" s="55"/>
      <c r="AH277" s="55"/>
      <c r="AI277" s="55"/>
      <c r="AJ277" s="55"/>
      <c r="AK277" s="55"/>
      <c r="AL277" s="55"/>
      <c r="AM277" s="55"/>
      <c r="AN277" s="55"/>
      <c r="AO277" s="55"/>
      <c r="AP277" s="55"/>
      <c r="AQ277" s="55"/>
      <c r="AR277" s="55"/>
      <c r="AS277" s="35"/>
      <c r="AT277" s="81"/>
      <c r="AU277" s="82"/>
      <c r="AV277" s="82"/>
    </row>
    <row r="278" spans="1:48" s="79" customFormat="1">
      <c r="A278" s="39" t="s">
        <v>72</v>
      </c>
      <c r="B278" s="40" t="s">
        <v>141</v>
      </c>
      <c r="C278" s="62">
        <v>1582132</v>
      </c>
      <c r="D278" s="62">
        <v>1043611</v>
      </c>
      <c r="E278" s="91">
        <f t="shared" si="44"/>
        <v>0.65962321727896278</v>
      </c>
      <c r="F278" s="62">
        <v>656754</v>
      </c>
      <c r="G278" s="91">
        <f t="shared" si="45"/>
        <v>0.41510695694164584</v>
      </c>
      <c r="H278" s="55"/>
      <c r="I278" s="39" t="s">
        <v>72</v>
      </c>
      <c r="J278" s="40" t="s">
        <v>141</v>
      </c>
      <c r="K278" s="115">
        <f t="shared" si="42"/>
        <v>1360653</v>
      </c>
      <c r="L278" s="91">
        <f t="shared" si="46"/>
        <v>0.19179067524292515</v>
      </c>
      <c r="M278" s="55"/>
      <c r="N278" s="39" t="s">
        <v>72</v>
      </c>
      <c r="O278" s="40" t="s">
        <v>141</v>
      </c>
      <c r="P278" s="91">
        <f t="shared" si="43"/>
        <v>0.47037299999999999</v>
      </c>
      <c r="Q278" s="55"/>
      <c r="R278" s="39" t="s">
        <v>72</v>
      </c>
      <c r="S278" s="40" t="s">
        <v>141</v>
      </c>
      <c r="T278" s="91">
        <f t="shared" si="47"/>
        <v>2.3247112124652053E-3</v>
      </c>
      <c r="U278" s="91">
        <f t="shared" si="48"/>
        <v>1.8437146837305611E-3</v>
      </c>
      <c r="V278" s="63">
        <f t="shared" si="49"/>
        <v>1582132</v>
      </c>
      <c r="W278" s="63">
        <v>3678</v>
      </c>
      <c r="X278" s="63">
        <v>2917</v>
      </c>
      <c r="Y278" s="55"/>
      <c r="Z278" s="55"/>
      <c r="AA278" s="55"/>
      <c r="AB278" s="55"/>
      <c r="AC278" s="55"/>
      <c r="AD278" s="55"/>
      <c r="AE278" s="55"/>
      <c r="AF278" s="55"/>
      <c r="AG278" s="55"/>
      <c r="AH278" s="55"/>
      <c r="AI278" s="55"/>
      <c r="AJ278" s="55"/>
      <c r="AK278" s="55"/>
      <c r="AL278" s="55"/>
      <c r="AM278" s="55"/>
      <c r="AN278" s="55"/>
      <c r="AO278" s="55"/>
      <c r="AP278" s="55"/>
      <c r="AQ278" s="55"/>
      <c r="AR278" s="55"/>
      <c r="AS278" s="35"/>
      <c r="AT278" s="81"/>
      <c r="AU278" s="82"/>
      <c r="AV278" s="82"/>
    </row>
    <row r="279" spans="1:48" s="79" customFormat="1">
      <c r="A279" s="36" t="s">
        <v>73</v>
      </c>
      <c r="B279" s="37" t="s">
        <v>142</v>
      </c>
      <c r="C279" s="60">
        <v>534804</v>
      </c>
      <c r="D279" s="60">
        <v>358689</v>
      </c>
      <c r="E279" s="89">
        <f t="shared" si="44"/>
        <v>0.67069244059505917</v>
      </c>
      <c r="F279" s="60">
        <v>167156</v>
      </c>
      <c r="G279" s="89">
        <f t="shared" si="45"/>
        <v>0.31255562785618657</v>
      </c>
      <c r="H279" s="55"/>
      <c r="I279" s="36" t="s">
        <v>73</v>
      </c>
      <c r="J279" s="37" t="s">
        <v>142</v>
      </c>
      <c r="K279" s="114">
        <f t="shared" si="42"/>
        <v>182637</v>
      </c>
      <c r="L279" s="89">
        <f t="shared" si="46"/>
        <v>2.574357573484358E-2</v>
      </c>
      <c r="M279" s="55"/>
      <c r="N279" s="36" t="s">
        <v>73</v>
      </c>
      <c r="O279" s="37" t="s">
        <v>142</v>
      </c>
      <c r="P279" s="89">
        <f t="shared" si="43"/>
        <v>0.67221900000000001</v>
      </c>
      <c r="Q279" s="55"/>
      <c r="R279" s="36" t="s">
        <v>73</v>
      </c>
      <c r="S279" s="37" t="s">
        <v>142</v>
      </c>
      <c r="T279" s="89">
        <f t="shared" si="47"/>
        <v>6.3948661565732491E-4</v>
      </c>
      <c r="U279" s="89">
        <f t="shared" si="48"/>
        <v>6.039595814541402E-4</v>
      </c>
      <c r="V279" s="61">
        <f t="shared" si="49"/>
        <v>534804</v>
      </c>
      <c r="W279" s="61">
        <v>342</v>
      </c>
      <c r="X279" s="61">
        <v>323</v>
      </c>
      <c r="Y279" s="55"/>
      <c r="Z279" s="55"/>
      <c r="AA279" s="55"/>
      <c r="AB279" s="55"/>
      <c r="AC279" s="55"/>
      <c r="AD279" s="55"/>
      <c r="AE279" s="55"/>
      <c r="AF279" s="55"/>
      <c r="AG279" s="55"/>
      <c r="AH279" s="55"/>
      <c r="AI279" s="55"/>
      <c r="AJ279" s="55"/>
      <c r="AK279" s="55"/>
      <c r="AL279" s="55"/>
      <c r="AM279" s="55"/>
      <c r="AN279" s="55"/>
      <c r="AO279" s="55"/>
      <c r="AP279" s="55"/>
      <c r="AQ279" s="55"/>
      <c r="AR279" s="55"/>
      <c r="AS279" s="35"/>
      <c r="AT279" s="81"/>
      <c r="AU279" s="82"/>
      <c r="AV279" s="82"/>
    </row>
    <row r="280" spans="1:48" s="79" customFormat="1">
      <c r="A280" s="36" t="s">
        <v>74</v>
      </c>
      <c r="B280" s="37" t="s">
        <v>143</v>
      </c>
      <c r="C280" s="60">
        <v>1435240</v>
      </c>
      <c r="D280" s="60">
        <v>1276221</v>
      </c>
      <c r="E280" s="89">
        <f t="shared" si="44"/>
        <v>0.88920389621248019</v>
      </c>
      <c r="F280" s="60">
        <v>18348</v>
      </c>
      <c r="G280" s="89">
        <f t="shared" si="45"/>
        <v>1.2783924639781501E-2</v>
      </c>
      <c r="H280" s="55"/>
      <c r="I280" s="36" t="s">
        <v>74</v>
      </c>
      <c r="J280" s="37" t="s">
        <v>143</v>
      </c>
      <c r="K280" s="114">
        <f t="shared" si="42"/>
        <v>1361237</v>
      </c>
      <c r="L280" s="89">
        <f t="shared" si="46"/>
        <v>0.1918729928906589</v>
      </c>
      <c r="M280" s="55"/>
      <c r="N280" s="36" t="s">
        <v>74</v>
      </c>
      <c r="O280" s="37" t="s">
        <v>143</v>
      </c>
      <c r="P280" s="89">
        <f t="shared" si="43"/>
        <v>0.87686799999999998</v>
      </c>
      <c r="Q280" s="55"/>
      <c r="R280" s="36" t="s">
        <v>74</v>
      </c>
      <c r="S280" s="37" t="s">
        <v>143</v>
      </c>
      <c r="T280" s="89">
        <f t="shared" si="47"/>
        <v>1.0242189459602576E-4</v>
      </c>
      <c r="U280" s="89">
        <f t="shared" si="48"/>
        <v>5.5739806582871155E-5</v>
      </c>
      <c r="V280" s="61">
        <f t="shared" si="49"/>
        <v>1435240</v>
      </c>
      <c r="W280" s="61">
        <v>147</v>
      </c>
      <c r="X280" s="61">
        <v>80</v>
      </c>
      <c r="Y280" s="55"/>
      <c r="Z280" s="55"/>
      <c r="AA280" s="55"/>
      <c r="AB280" s="55"/>
      <c r="AC280" s="55"/>
      <c r="AD280" s="55"/>
      <c r="AE280" s="55"/>
      <c r="AF280" s="55"/>
      <c r="AG280" s="55"/>
      <c r="AH280" s="55"/>
      <c r="AI280" s="55"/>
      <c r="AJ280" s="55"/>
      <c r="AK280" s="55"/>
      <c r="AL280" s="55"/>
      <c r="AM280" s="55"/>
      <c r="AN280" s="55"/>
      <c r="AO280" s="55"/>
      <c r="AP280" s="55"/>
      <c r="AQ280" s="55"/>
      <c r="AR280" s="55"/>
      <c r="AS280" s="35"/>
      <c r="AT280" s="81"/>
      <c r="AU280" s="82"/>
      <c r="AV280" s="82"/>
    </row>
    <row r="281" spans="1:48" s="79" customFormat="1">
      <c r="A281" s="36" t="s">
        <v>75</v>
      </c>
      <c r="B281" s="37" t="s">
        <v>208</v>
      </c>
      <c r="C281" s="60">
        <v>449267</v>
      </c>
      <c r="D281" s="60">
        <v>310029</v>
      </c>
      <c r="E281" s="89">
        <f t="shared" si="44"/>
        <v>0.69007739273082602</v>
      </c>
      <c r="F281" s="60">
        <v>147758</v>
      </c>
      <c r="G281" s="89">
        <f t="shared" si="45"/>
        <v>0.32888683121618101</v>
      </c>
      <c r="H281" s="55"/>
      <c r="I281" s="36" t="s">
        <v>75</v>
      </c>
      <c r="J281" s="37" t="s">
        <v>208</v>
      </c>
      <c r="K281" s="114">
        <f t="shared" si="42"/>
        <v>126164</v>
      </c>
      <c r="L281" s="89">
        <f t="shared" si="46"/>
        <v>1.7783431008014834E-2</v>
      </c>
      <c r="M281" s="55"/>
      <c r="N281" s="36" t="s">
        <v>75</v>
      </c>
      <c r="O281" s="37" t="s">
        <v>208</v>
      </c>
      <c r="P281" s="89">
        <f t="shared" si="43"/>
        <v>0.42726700000000001</v>
      </c>
      <c r="Q281" s="55"/>
      <c r="R281" s="36" t="s">
        <v>75</v>
      </c>
      <c r="S281" s="37" t="s">
        <v>208</v>
      </c>
      <c r="T281" s="89">
        <f t="shared" si="47"/>
        <v>4.874606859618E-4</v>
      </c>
      <c r="U281" s="89">
        <f t="shared" si="48"/>
        <v>4.8078314231848765E-4</v>
      </c>
      <c r="V281" s="61">
        <f t="shared" si="49"/>
        <v>449267</v>
      </c>
      <c r="W281" s="61">
        <v>219</v>
      </c>
      <c r="X281" s="61">
        <v>216</v>
      </c>
      <c r="Y281" s="55"/>
      <c r="Z281" s="55"/>
      <c r="AA281" s="55"/>
      <c r="AB281" s="55"/>
      <c r="AC281" s="55"/>
      <c r="AD281" s="55"/>
      <c r="AE281" s="55"/>
      <c r="AF281" s="55"/>
      <c r="AG281" s="55"/>
      <c r="AH281" s="55"/>
      <c r="AI281" s="55"/>
      <c r="AJ281" s="55"/>
      <c r="AK281" s="55"/>
      <c r="AL281" s="55"/>
      <c r="AM281" s="55"/>
      <c r="AN281" s="55"/>
      <c r="AO281" s="55"/>
      <c r="AP281" s="55"/>
      <c r="AQ281" s="55"/>
      <c r="AR281" s="55"/>
      <c r="AS281" s="35"/>
      <c r="AT281" s="81"/>
      <c r="AU281" s="82"/>
      <c r="AV281" s="82"/>
    </row>
    <row r="282" spans="1:48" s="79" customFormat="1">
      <c r="A282" s="36" t="s">
        <v>76</v>
      </c>
      <c r="B282" s="37" t="s">
        <v>209</v>
      </c>
      <c r="C282" s="60">
        <v>1018026</v>
      </c>
      <c r="D282" s="60">
        <v>391951</v>
      </c>
      <c r="E282" s="89">
        <f t="shared" si="44"/>
        <v>0.38501079540208205</v>
      </c>
      <c r="F282" s="60">
        <v>190951</v>
      </c>
      <c r="G282" s="89">
        <f t="shared" si="45"/>
        <v>0.18756986560264668</v>
      </c>
      <c r="H282" s="55"/>
      <c r="I282" s="36" t="s">
        <v>76</v>
      </c>
      <c r="J282" s="37" t="s">
        <v>209</v>
      </c>
      <c r="K282" s="114">
        <f t="shared" si="42"/>
        <v>159132</v>
      </c>
      <c r="L282" s="89">
        <f t="shared" si="46"/>
        <v>2.2430431368436452E-2</v>
      </c>
      <c r="M282" s="55"/>
      <c r="N282" s="36" t="s">
        <v>76</v>
      </c>
      <c r="O282" s="37" t="s">
        <v>209</v>
      </c>
      <c r="P282" s="89">
        <f t="shared" si="43"/>
        <v>0.74018799999999996</v>
      </c>
      <c r="Q282" s="55"/>
      <c r="R282" s="36" t="s">
        <v>76</v>
      </c>
      <c r="S282" s="37" t="s">
        <v>209</v>
      </c>
      <c r="T282" s="89">
        <f t="shared" si="47"/>
        <v>5.4320813024421775E-4</v>
      </c>
      <c r="U282" s="89">
        <f t="shared" si="48"/>
        <v>4.8525283244239343E-4</v>
      </c>
      <c r="V282" s="61">
        <f t="shared" si="49"/>
        <v>1018026</v>
      </c>
      <c r="W282" s="61">
        <v>553</v>
      </c>
      <c r="X282" s="61">
        <v>494</v>
      </c>
      <c r="Y282" s="55"/>
      <c r="Z282" s="55"/>
      <c r="AA282" s="55"/>
      <c r="AB282" s="55"/>
      <c r="AC282" s="55"/>
      <c r="AD282" s="55"/>
      <c r="AE282" s="55"/>
      <c r="AF282" s="55"/>
      <c r="AG282" s="55"/>
      <c r="AH282" s="55"/>
      <c r="AI282" s="55"/>
      <c r="AJ282" s="55"/>
      <c r="AK282" s="55"/>
      <c r="AL282" s="55"/>
      <c r="AM282" s="55"/>
      <c r="AN282" s="55"/>
      <c r="AO282" s="55"/>
      <c r="AP282" s="55"/>
      <c r="AQ282" s="55"/>
      <c r="AR282" s="55"/>
      <c r="AS282" s="35"/>
      <c r="AT282" s="81"/>
      <c r="AU282" s="82"/>
      <c r="AV282" s="82"/>
    </row>
    <row r="283" spans="1:48" s="79" customFormat="1">
      <c r="A283" s="39" t="s">
        <v>77</v>
      </c>
      <c r="B283" s="40" t="s">
        <v>146</v>
      </c>
      <c r="C283" s="62">
        <v>478382</v>
      </c>
      <c r="D283" s="62">
        <v>252786</v>
      </c>
      <c r="E283" s="91">
        <f t="shared" si="44"/>
        <v>0.52841871140636565</v>
      </c>
      <c r="F283" s="62">
        <v>35506</v>
      </c>
      <c r="G283" s="91">
        <f t="shared" si="45"/>
        <v>7.4221020021656328E-2</v>
      </c>
      <c r="H283" s="55"/>
      <c r="I283" s="39" t="s">
        <v>77</v>
      </c>
      <c r="J283" s="40" t="s">
        <v>146</v>
      </c>
      <c r="K283" s="115">
        <f t="shared" si="42"/>
        <v>337882</v>
      </c>
      <c r="L283" s="91">
        <f t="shared" si="46"/>
        <v>4.7626115499271336E-2</v>
      </c>
      <c r="M283" s="55"/>
      <c r="N283" s="39" t="s">
        <v>77</v>
      </c>
      <c r="O283" s="40" t="s">
        <v>146</v>
      </c>
      <c r="P283" s="91">
        <f t="shared" si="43"/>
        <v>0.44309300000000001</v>
      </c>
      <c r="Q283" s="55"/>
      <c r="R283" s="39" t="s">
        <v>77</v>
      </c>
      <c r="S283" s="40" t="s">
        <v>146</v>
      </c>
      <c r="T283" s="91">
        <f t="shared" si="47"/>
        <v>1.4841695548745563E-4</v>
      </c>
      <c r="U283" s="91">
        <f t="shared" si="48"/>
        <v>1.1288050135665639E-4</v>
      </c>
      <c r="V283" s="63">
        <f t="shared" si="49"/>
        <v>478382</v>
      </c>
      <c r="W283" s="63">
        <v>71</v>
      </c>
      <c r="X283" s="63">
        <v>54</v>
      </c>
      <c r="Y283" s="55"/>
      <c r="Z283" s="55"/>
      <c r="AA283" s="55"/>
      <c r="AB283" s="55"/>
      <c r="AC283" s="55"/>
      <c r="AD283" s="55"/>
      <c r="AE283" s="55"/>
      <c r="AF283" s="55"/>
      <c r="AG283" s="55"/>
      <c r="AH283" s="55"/>
      <c r="AI283" s="55"/>
      <c r="AJ283" s="55"/>
      <c r="AK283" s="55"/>
      <c r="AL283" s="55"/>
      <c r="AM283" s="55"/>
      <c r="AN283" s="55"/>
      <c r="AO283" s="55"/>
      <c r="AP283" s="55"/>
      <c r="AQ283" s="55"/>
      <c r="AR283" s="55"/>
      <c r="AS283" s="35"/>
      <c r="AT283" s="81"/>
      <c r="AU283" s="82"/>
      <c r="AV283" s="82"/>
    </row>
    <row r="284" spans="1:48" s="79" customFormat="1">
      <c r="A284" s="36" t="s">
        <v>78</v>
      </c>
      <c r="B284" s="37" t="s">
        <v>147</v>
      </c>
      <c r="C284" s="60">
        <v>1374080</v>
      </c>
      <c r="D284" s="60">
        <v>987599</v>
      </c>
      <c r="E284" s="89">
        <f t="shared" si="44"/>
        <v>0.71873471704704239</v>
      </c>
      <c r="F284" s="60">
        <v>500139</v>
      </c>
      <c r="G284" s="89">
        <f t="shared" si="45"/>
        <v>0.36398099091755937</v>
      </c>
      <c r="H284" s="55"/>
      <c r="I284" s="36" t="s">
        <v>78</v>
      </c>
      <c r="J284" s="37" t="s">
        <v>147</v>
      </c>
      <c r="K284" s="114">
        <f t="shared" si="42"/>
        <v>45578</v>
      </c>
      <c r="L284" s="89">
        <f t="shared" si="46"/>
        <v>6.4244413500150607E-3</v>
      </c>
      <c r="M284" s="55"/>
      <c r="N284" s="36" t="s">
        <v>78</v>
      </c>
      <c r="O284" s="37" t="s">
        <v>147</v>
      </c>
      <c r="P284" s="89">
        <f t="shared" si="43"/>
        <v>1</v>
      </c>
      <c r="Q284" s="55"/>
      <c r="R284" s="36" t="s">
        <v>78</v>
      </c>
      <c r="S284" s="37" t="s">
        <v>147</v>
      </c>
      <c r="T284" s="89">
        <f t="shared" si="47"/>
        <v>5.3926991150442477E-4</v>
      </c>
      <c r="U284" s="89">
        <f t="shared" si="48"/>
        <v>5.3926991150442477E-4</v>
      </c>
      <c r="V284" s="61">
        <f t="shared" si="49"/>
        <v>1374080</v>
      </c>
      <c r="W284" s="61">
        <v>741</v>
      </c>
      <c r="X284" s="61">
        <v>741</v>
      </c>
      <c r="Y284" s="55"/>
      <c r="Z284" s="55"/>
      <c r="AA284" s="55"/>
      <c r="AB284" s="55"/>
      <c r="AC284" s="55"/>
      <c r="AD284" s="55"/>
      <c r="AE284" s="55"/>
      <c r="AF284" s="55"/>
      <c r="AG284" s="55"/>
      <c r="AH284" s="55"/>
      <c r="AI284" s="55"/>
      <c r="AJ284" s="55"/>
      <c r="AK284" s="55"/>
      <c r="AL284" s="55"/>
      <c r="AM284" s="55"/>
      <c r="AN284" s="55"/>
      <c r="AO284" s="55"/>
      <c r="AP284" s="55"/>
      <c r="AQ284" s="55"/>
      <c r="AR284" s="55"/>
      <c r="AS284" s="35"/>
      <c r="AT284" s="81"/>
      <c r="AU284" s="82"/>
      <c r="AV284" s="82"/>
    </row>
    <row r="285" spans="1:48" s="79" customFormat="1">
      <c r="A285" s="36" t="s">
        <v>79</v>
      </c>
      <c r="B285" s="37" t="s">
        <v>148</v>
      </c>
      <c r="C285" s="60">
        <v>1278905</v>
      </c>
      <c r="D285" s="60">
        <v>941002</v>
      </c>
      <c r="E285" s="89">
        <f t="shared" si="44"/>
        <v>0.7357872555037317</v>
      </c>
      <c r="F285" s="60">
        <v>675455</v>
      </c>
      <c r="G285" s="89">
        <f t="shared" si="45"/>
        <v>0.52815103545611286</v>
      </c>
      <c r="H285" s="55"/>
      <c r="I285" s="36" t="s">
        <v>79</v>
      </c>
      <c r="J285" s="37" t="s">
        <v>148</v>
      </c>
      <c r="K285" s="114">
        <f t="shared" si="42"/>
        <v>262398</v>
      </c>
      <c r="L285" s="89">
        <f t="shared" si="46"/>
        <v>3.6986277619931812E-2</v>
      </c>
      <c r="M285" s="55"/>
      <c r="N285" s="36" t="s">
        <v>79</v>
      </c>
      <c r="O285" s="37" t="s">
        <v>148</v>
      </c>
      <c r="P285" s="89">
        <f t="shared" si="43"/>
        <v>0.90819899999999998</v>
      </c>
      <c r="Q285" s="55"/>
      <c r="R285" s="36" t="s">
        <v>79</v>
      </c>
      <c r="S285" s="37" t="s">
        <v>148</v>
      </c>
      <c r="T285" s="89">
        <f t="shared" si="47"/>
        <v>8.2961596052873361E-4</v>
      </c>
      <c r="U285" s="89">
        <f t="shared" si="48"/>
        <v>8.1788717692088159E-4</v>
      </c>
      <c r="V285" s="61">
        <f t="shared" si="49"/>
        <v>1278905</v>
      </c>
      <c r="W285" s="61">
        <v>1061</v>
      </c>
      <c r="X285" s="61">
        <v>1046</v>
      </c>
      <c r="Y285" s="55"/>
      <c r="Z285" s="55"/>
      <c r="AA285" s="55"/>
      <c r="AB285" s="55"/>
      <c r="AC285" s="55"/>
      <c r="AD285" s="55"/>
      <c r="AE285" s="55"/>
      <c r="AF285" s="55"/>
      <c r="AG285" s="55"/>
      <c r="AH285" s="55"/>
      <c r="AI285" s="55"/>
      <c r="AJ285" s="55"/>
      <c r="AK285" s="55"/>
      <c r="AL285" s="55"/>
      <c r="AM285" s="55"/>
      <c r="AN285" s="55"/>
      <c r="AO285" s="55"/>
      <c r="AP285" s="55"/>
      <c r="AQ285" s="55"/>
      <c r="AR285" s="55"/>
      <c r="AS285" s="35"/>
      <c r="AT285" s="81"/>
      <c r="AU285" s="82"/>
      <c r="AV285" s="82"/>
    </row>
    <row r="286" spans="1:48" s="79" customFormat="1">
      <c r="A286" s="36" t="s">
        <v>80</v>
      </c>
      <c r="B286" s="37" t="s">
        <v>149</v>
      </c>
      <c r="C286" s="60">
        <v>1852569</v>
      </c>
      <c r="D286" s="60">
        <v>1189349</v>
      </c>
      <c r="E286" s="89">
        <f t="shared" si="44"/>
        <v>0.64199983914229375</v>
      </c>
      <c r="F286" s="60">
        <v>971685</v>
      </c>
      <c r="G286" s="89">
        <f t="shared" si="45"/>
        <v>0.52450677950456903</v>
      </c>
      <c r="H286" s="55"/>
      <c r="I286" s="36" t="s">
        <v>80</v>
      </c>
      <c r="J286" s="37" t="s">
        <v>149</v>
      </c>
      <c r="K286" s="114">
        <f t="shared" si="42"/>
        <v>407763</v>
      </c>
      <c r="L286" s="89">
        <f t="shared" si="46"/>
        <v>5.7476183206946141E-2</v>
      </c>
      <c r="M286" s="55"/>
      <c r="N286" s="36" t="s">
        <v>80</v>
      </c>
      <c r="O286" s="37" t="s">
        <v>149</v>
      </c>
      <c r="P286" s="89">
        <f t="shared" si="43"/>
        <v>0.99073900000000004</v>
      </c>
      <c r="Q286" s="55"/>
      <c r="R286" s="36" t="s">
        <v>80</v>
      </c>
      <c r="S286" s="37" t="s">
        <v>149</v>
      </c>
      <c r="T286" s="89">
        <f t="shared" si="47"/>
        <v>1.2404396273499126E-3</v>
      </c>
      <c r="U286" s="89">
        <f t="shared" si="48"/>
        <v>1.1745851301624933E-3</v>
      </c>
      <c r="V286" s="61">
        <f t="shared" si="49"/>
        <v>1852569</v>
      </c>
      <c r="W286" s="61">
        <v>2298</v>
      </c>
      <c r="X286" s="61">
        <v>2176</v>
      </c>
      <c r="Y286" s="55"/>
      <c r="Z286" s="55"/>
      <c r="AA286" s="55"/>
      <c r="AB286" s="55"/>
      <c r="AC286" s="55"/>
      <c r="AD286" s="55"/>
      <c r="AE286" s="55"/>
      <c r="AF286" s="55"/>
      <c r="AG286" s="55"/>
      <c r="AH286" s="55"/>
      <c r="AI286" s="55"/>
      <c r="AJ286" s="55"/>
      <c r="AK286" s="55"/>
      <c r="AL286" s="55"/>
      <c r="AM286" s="55"/>
      <c r="AN286" s="55"/>
      <c r="AO286" s="55"/>
      <c r="AP286" s="55"/>
      <c r="AQ286" s="55"/>
      <c r="AR286" s="55"/>
      <c r="AS286" s="35"/>
      <c r="AT286" s="81"/>
      <c r="AU286" s="82"/>
      <c r="AV286" s="82"/>
    </row>
    <row r="287" spans="1:48" s="79" customFormat="1">
      <c r="A287" s="36" t="s">
        <v>81</v>
      </c>
      <c r="B287" s="37" t="s">
        <v>150</v>
      </c>
      <c r="C287" s="60">
        <v>88393</v>
      </c>
      <c r="D287" s="60">
        <v>52412</v>
      </c>
      <c r="E287" s="89">
        <f t="shared" si="44"/>
        <v>0.59294288009231499</v>
      </c>
      <c r="F287" s="60">
        <v>42098</v>
      </c>
      <c r="G287" s="89">
        <f t="shared" si="45"/>
        <v>0.47625943230798817</v>
      </c>
      <c r="H287" s="55"/>
      <c r="I287" s="36" t="s">
        <v>81</v>
      </c>
      <c r="J287" s="37" t="s">
        <v>150</v>
      </c>
      <c r="K287" s="114">
        <f t="shared" si="42"/>
        <v>42559</v>
      </c>
      <c r="L287" s="89">
        <f t="shared" si="46"/>
        <v>5.9988985785969324E-3</v>
      </c>
      <c r="M287" s="55"/>
      <c r="N287" s="36" t="s">
        <v>81</v>
      </c>
      <c r="O287" s="37" t="s">
        <v>150</v>
      </c>
      <c r="P287" s="89">
        <f t="shared" si="43"/>
        <v>0.96026999999999996</v>
      </c>
      <c r="Q287" s="55"/>
      <c r="R287" s="36" t="s">
        <v>81</v>
      </c>
      <c r="S287" s="37" t="s">
        <v>150</v>
      </c>
      <c r="T287" s="89">
        <f t="shared" si="47"/>
        <v>1.3010079983709116E-3</v>
      </c>
      <c r="U287" s="89">
        <f t="shared" si="48"/>
        <v>9.8424083355016807E-4</v>
      </c>
      <c r="V287" s="61">
        <f t="shared" si="49"/>
        <v>88393</v>
      </c>
      <c r="W287" s="61">
        <v>115</v>
      </c>
      <c r="X287" s="61">
        <v>87</v>
      </c>
      <c r="Y287" s="55"/>
      <c r="Z287" s="55"/>
      <c r="AA287" s="55"/>
      <c r="AB287" s="55"/>
      <c r="AC287" s="55"/>
      <c r="AD287" s="55"/>
      <c r="AE287" s="55"/>
      <c r="AF287" s="55"/>
      <c r="AG287" s="55"/>
      <c r="AH287" s="55"/>
      <c r="AI287" s="55"/>
      <c r="AJ287" s="55"/>
      <c r="AK287" s="55"/>
      <c r="AL287" s="55"/>
      <c r="AM287" s="55"/>
      <c r="AN287" s="55"/>
      <c r="AO287" s="55"/>
      <c r="AP287" s="55"/>
      <c r="AQ287" s="55"/>
      <c r="AR287" s="55"/>
      <c r="AS287" s="35"/>
      <c r="AT287" s="81"/>
      <c r="AU287" s="82"/>
      <c r="AV287" s="82"/>
    </row>
    <row r="288" spans="1:48" s="79" customFormat="1">
      <c r="A288" s="39" t="s">
        <v>82</v>
      </c>
      <c r="B288" s="40" t="s">
        <v>151</v>
      </c>
      <c r="C288" s="62">
        <v>629671</v>
      </c>
      <c r="D288" s="62">
        <v>403187</v>
      </c>
      <c r="E288" s="91">
        <f t="shared" si="44"/>
        <v>0.6403137511494098</v>
      </c>
      <c r="F288" s="62">
        <v>210703</v>
      </c>
      <c r="G288" s="91">
        <f t="shared" si="45"/>
        <v>0.33462395441428938</v>
      </c>
      <c r="H288" s="55"/>
      <c r="I288" s="39" t="s">
        <v>82</v>
      </c>
      <c r="J288" s="40" t="s">
        <v>151</v>
      </c>
      <c r="K288" s="115">
        <f t="shared" si="42"/>
        <v>32571</v>
      </c>
      <c r="L288" s="91">
        <f t="shared" si="46"/>
        <v>4.5910412745478199E-3</v>
      </c>
      <c r="M288" s="55"/>
      <c r="N288" s="39" t="s">
        <v>82</v>
      </c>
      <c r="O288" s="40" t="s">
        <v>151</v>
      </c>
      <c r="P288" s="91">
        <f t="shared" si="43"/>
        <v>0.34545700000000001</v>
      </c>
      <c r="Q288" s="55"/>
      <c r="R288" s="39" t="s">
        <v>82</v>
      </c>
      <c r="S288" s="40" t="s">
        <v>151</v>
      </c>
      <c r="T288" s="91">
        <f t="shared" si="47"/>
        <v>1.4531398142839673E-3</v>
      </c>
      <c r="U288" s="91">
        <f t="shared" si="48"/>
        <v>1.0306969830276445E-3</v>
      </c>
      <c r="V288" s="63">
        <f t="shared" si="49"/>
        <v>629671</v>
      </c>
      <c r="W288" s="63">
        <v>915</v>
      </c>
      <c r="X288" s="63">
        <v>649</v>
      </c>
      <c r="Y288" s="55"/>
      <c r="Z288" s="55"/>
      <c r="AA288" s="55"/>
      <c r="AB288" s="55"/>
      <c r="AC288" s="55"/>
      <c r="AD288" s="55"/>
      <c r="AE288" s="55"/>
      <c r="AF288" s="55"/>
      <c r="AG288" s="55"/>
      <c r="AH288" s="55"/>
      <c r="AI288" s="55"/>
      <c r="AJ288" s="55"/>
      <c r="AK288" s="55"/>
      <c r="AL288" s="55"/>
      <c r="AM288" s="55"/>
      <c r="AN288" s="55"/>
      <c r="AO288" s="55"/>
      <c r="AP288" s="55"/>
      <c r="AQ288" s="55"/>
      <c r="AR288" s="55"/>
      <c r="AS288" s="35"/>
      <c r="AT288" s="81"/>
      <c r="AU288" s="82"/>
      <c r="AV288" s="82"/>
    </row>
    <row r="289" spans="1:48" s="79" customFormat="1">
      <c r="A289" s="36" t="s">
        <v>83</v>
      </c>
      <c r="B289" s="37" t="s">
        <v>210</v>
      </c>
      <c r="C289" s="60">
        <v>269642</v>
      </c>
      <c r="D289" s="60">
        <v>131269</v>
      </c>
      <c r="E289" s="89">
        <f t="shared" si="44"/>
        <v>0.48682697799304264</v>
      </c>
      <c r="F289" s="60">
        <v>63948</v>
      </c>
      <c r="G289" s="89">
        <f t="shared" si="45"/>
        <v>0.23715889957795894</v>
      </c>
      <c r="H289" s="55"/>
      <c r="I289" s="36" t="s">
        <v>83</v>
      </c>
      <c r="J289" s="37" t="s">
        <v>210</v>
      </c>
      <c r="K289" s="114">
        <f t="shared" si="42"/>
        <v>86042</v>
      </c>
      <c r="L289" s="89">
        <f t="shared" si="46"/>
        <v>1.2128039462854796E-2</v>
      </c>
      <c r="M289" s="55"/>
      <c r="N289" s="36" t="s">
        <v>83</v>
      </c>
      <c r="O289" s="37" t="s">
        <v>210</v>
      </c>
      <c r="P289" s="89">
        <f t="shared" si="43"/>
        <v>5.9677000000000001E-2</v>
      </c>
      <c r="Q289" s="55"/>
      <c r="R289" s="36" t="s">
        <v>83</v>
      </c>
      <c r="S289" s="37" t="s">
        <v>210</v>
      </c>
      <c r="T289" s="89">
        <f t="shared" si="47"/>
        <v>2.332722647065368E-3</v>
      </c>
      <c r="U289" s="89">
        <f t="shared" si="48"/>
        <v>1.7727208669272591E-3</v>
      </c>
      <c r="V289" s="61">
        <f t="shared" si="49"/>
        <v>269642</v>
      </c>
      <c r="W289" s="61">
        <v>629</v>
      </c>
      <c r="X289" s="61">
        <v>478</v>
      </c>
      <c r="Y289" s="55"/>
      <c r="Z289" s="55"/>
      <c r="AA289" s="55"/>
      <c r="AB289" s="55"/>
      <c r="AC289" s="55"/>
      <c r="AD289" s="55"/>
      <c r="AE289" s="55"/>
      <c r="AF289" s="55"/>
      <c r="AG289" s="55"/>
      <c r="AH289" s="55"/>
      <c r="AI289" s="55"/>
      <c r="AJ289" s="55"/>
      <c r="AK289" s="55"/>
      <c r="AL289" s="55"/>
      <c r="AM289" s="55"/>
      <c r="AN289" s="55"/>
      <c r="AO289" s="55"/>
      <c r="AP289" s="55"/>
      <c r="AQ289" s="55"/>
      <c r="AR289" s="55"/>
      <c r="AS289" s="35"/>
      <c r="AT289" s="81"/>
      <c r="AU289" s="82"/>
      <c r="AV289" s="82"/>
    </row>
    <row r="290" spans="1:48" s="79" customFormat="1">
      <c r="A290" s="36" t="s">
        <v>84</v>
      </c>
      <c r="B290" s="37" t="s">
        <v>211</v>
      </c>
      <c r="C290" s="60">
        <v>582325</v>
      </c>
      <c r="D290" s="60">
        <v>242770</v>
      </c>
      <c r="E290" s="89">
        <f t="shared" si="44"/>
        <v>0.41689778044906195</v>
      </c>
      <c r="F290" s="60">
        <v>124667</v>
      </c>
      <c r="G290" s="89">
        <f t="shared" si="45"/>
        <v>0.21408491821577297</v>
      </c>
      <c r="H290" s="55"/>
      <c r="I290" s="36" t="s">
        <v>84</v>
      </c>
      <c r="J290" s="37" t="s">
        <v>211</v>
      </c>
      <c r="K290" s="114">
        <f t="shared" si="42"/>
        <v>312079</v>
      </c>
      <c r="L290" s="89">
        <f t="shared" si="46"/>
        <v>4.3989056827226959E-2</v>
      </c>
      <c r="M290" s="55"/>
      <c r="N290" s="36" t="s">
        <v>84</v>
      </c>
      <c r="O290" s="37" t="s">
        <v>211</v>
      </c>
      <c r="P290" s="89">
        <f t="shared" si="43"/>
        <v>0.74173</v>
      </c>
      <c r="Q290" s="55"/>
      <c r="R290" s="36" t="s">
        <v>84</v>
      </c>
      <c r="S290" s="37" t="s">
        <v>211</v>
      </c>
      <c r="T290" s="89">
        <f t="shared" si="47"/>
        <v>2.0006010389387371E-3</v>
      </c>
      <c r="U290" s="89">
        <f t="shared" si="48"/>
        <v>1.504314600953076E-3</v>
      </c>
      <c r="V290" s="61">
        <f t="shared" si="49"/>
        <v>582325</v>
      </c>
      <c r="W290" s="61">
        <v>1165</v>
      </c>
      <c r="X290" s="61">
        <v>876</v>
      </c>
      <c r="Y290" s="55"/>
      <c r="Z290" s="55"/>
      <c r="AA290" s="55"/>
      <c r="AB290" s="55"/>
      <c r="AC290" s="55"/>
      <c r="AD290" s="55"/>
      <c r="AE290" s="55"/>
      <c r="AF290" s="55"/>
      <c r="AG290" s="55"/>
      <c r="AH290" s="55"/>
      <c r="AI290" s="55"/>
      <c r="AJ290" s="55"/>
      <c r="AK290" s="55"/>
      <c r="AL290" s="55"/>
      <c r="AM290" s="55"/>
      <c r="AN290" s="55"/>
      <c r="AO290" s="55"/>
      <c r="AP290" s="55"/>
      <c r="AQ290" s="55"/>
      <c r="AR290" s="55"/>
      <c r="AS290" s="35"/>
      <c r="AT290" s="81"/>
      <c r="AU290" s="82"/>
      <c r="AV290" s="82"/>
    </row>
    <row r="291" spans="1:48" s="79" customFormat="1">
      <c r="A291" s="36" t="s">
        <v>85</v>
      </c>
      <c r="B291" s="37" t="s">
        <v>212</v>
      </c>
      <c r="C291" s="60">
        <v>180116</v>
      </c>
      <c r="D291" s="60">
        <v>126208</v>
      </c>
      <c r="E291" s="89">
        <f t="shared" si="44"/>
        <v>0.70070399076150924</v>
      </c>
      <c r="F291" s="60">
        <v>56494</v>
      </c>
      <c r="G291" s="89">
        <f t="shared" si="45"/>
        <v>0.31365342334939705</v>
      </c>
      <c r="H291" s="55"/>
      <c r="I291" s="36" t="s">
        <v>85</v>
      </c>
      <c r="J291" s="37" t="s">
        <v>212</v>
      </c>
      <c r="K291" s="114">
        <f t="shared" si="42"/>
        <v>119878</v>
      </c>
      <c r="L291" s="89">
        <f t="shared" si="46"/>
        <v>1.6897388655866985E-2</v>
      </c>
      <c r="M291" s="55"/>
      <c r="N291" s="36" t="s">
        <v>85</v>
      </c>
      <c r="O291" s="37" t="s">
        <v>212</v>
      </c>
      <c r="P291" s="89">
        <f t="shared" si="43"/>
        <v>0.90076599999999996</v>
      </c>
      <c r="Q291" s="55"/>
      <c r="R291" s="36" t="s">
        <v>85</v>
      </c>
      <c r="S291" s="37" t="s">
        <v>212</v>
      </c>
      <c r="T291" s="89">
        <f t="shared" si="47"/>
        <v>2.3929023518177175E-3</v>
      </c>
      <c r="U291" s="89">
        <f t="shared" si="48"/>
        <v>1.2602989184747606E-3</v>
      </c>
      <c r="V291" s="61">
        <f t="shared" si="49"/>
        <v>180116</v>
      </c>
      <c r="W291" s="61">
        <v>431</v>
      </c>
      <c r="X291" s="61">
        <v>227</v>
      </c>
      <c r="Y291" s="55"/>
      <c r="Z291" s="55"/>
      <c r="AA291" s="55"/>
      <c r="AB291" s="55"/>
      <c r="AC291" s="55"/>
      <c r="AD291" s="55"/>
      <c r="AE291" s="55"/>
      <c r="AF291" s="55"/>
      <c r="AG291" s="55"/>
      <c r="AH291" s="55"/>
      <c r="AI291" s="55"/>
      <c r="AJ291" s="55"/>
      <c r="AK291" s="55"/>
      <c r="AL291" s="55"/>
      <c r="AM291" s="55"/>
      <c r="AN291" s="55"/>
      <c r="AO291" s="55"/>
      <c r="AP291" s="55"/>
      <c r="AQ291" s="55"/>
      <c r="AR291" s="55"/>
      <c r="AS291" s="35"/>
      <c r="AT291" s="81"/>
      <c r="AU291" s="82"/>
      <c r="AV291" s="82"/>
    </row>
    <row r="292" spans="1:48" s="79" customFormat="1">
      <c r="A292" s="36" t="s">
        <v>86</v>
      </c>
      <c r="B292" s="37" t="s">
        <v>213</v>
      </c>
      <c r="C292" s="60">
        <v>382712</v>
      </c>
      <c r="D292" s="60">
        <v>268942</v>
      </c>
      <c r="E292" s="89">
        <f t="shared" si="44"/>
        <v>0.70272685465833318</v>
      </c>
      <c r="F292" s="60">
        <v>153238</v>
      </c>
      <c r="G292" s="89">
        <f t="shared" si="45"/>
        <v>0.40040030100963647</v>
      </c>
      <c r="H292" s="55"/>
      <c r="I292" s="36" t="s">
        <v>86</v>
      </c>
      <c r="J292" s="37" t="s">
        <v>213</v>
      </c>
      <c r="K292" s="114">
        <f t="shared" si="42"/>
        <v>233808</v>
      </c>
      <c r="L292" s="89">
        <f t="shared" si="46"/>
        <v>3.2956377707760789E-2</v>
      </c>
      <c r="M292" s="55"/>
      <c r="N292" s="36" t="s">
        <v>86</v>
      </c>
      <c r="O292" s="37" t="s">
        <v>213</v>
      </c>
      <c r="P292" s="89">
        <f t="shared" si="43"/>
        <v>0.76415599999999995</v>
      </c>
      <c r="Q292" s="55"/>
      <c r="R292" s="36" t="s">
        <v>86</v>
      </c>
      <c r="S292" s="37" t="s">
        <v>213</v>
      </c>
      <c r="T292" s="89">
        <f t="shared" si="47"/>
        <v>8.4397667175317205E-4</v>
      </c>
      <c r="U292" s="89">
        <f t="shared" si="48"/>
        <v>7.4991116035034175E-4</v>
      </c>
      <c r="V292" s="61">
        <f t="shared" si="49"/>
        <v>382712</v>
      </c>
      <c r="W292" s="61">
        <v>323</v>
      </c>
      <c r="X292" s="61">
        <v>287</v>
      </c>
      <c r="Y292" s="55"/>
      <c r="Z292" s="55"/>
      <c r="AA292" s="55"/>
      <c r="AB292" s="55"/>
      <c r="AC292" s="55"/>
      <c r="AD292" s="55"/>
      <c r="AE292" s="55"/>
      <c r="AF292" s="55"/>
      <c r="AG292" s="55"/>
      <c r="AH292" s="55"/>
      <c r="AI292" s="55"/>
      <c r="AJ292" s="55"/>
      <c r="AK292" s="55"/>
      <c r="AL292" s="55"/>
      <c r="AM292" s="55"/>
      <c r="AN292" s="55"/>
      <c r="AO292" s="55"/>
      <c r="AP292" s="55"/>
      <c r="AQ292" s="55"/>
      <c r="AR292" s="55"/>
      <c r="AS292" s="35"/>
      <c r="AT292" s="81"/>
      <c r="AU292" s="82"/>
      <c r="AV292" s="82"/>
    </row>
    <row r="293" spans="1:48" s="79" customFormat="1">
      <c r="A293" s="39" t="s">
        <v>87</v>
      </c>
      <c r="B293" s="40" t="s">
        <v>214</v>
      </c>
      <c r="C293" s="62">
        <v>142257</v>
      </c>
      <c r="D293" s="62">
        <v>100408</v>
      </c>
      <c r="E293" s="91">
        <f t="shared" si="44"/>
        <v>0.70582115467077189</v>
      </c>
      <c r="F293" s="62">
        <v>56769</v>
      </c>
      <c r="G293" s="91">
        <f t="shared" si="45"/>
        <v>0.39905944874417426</v>
      </c>
      <c r="H293" s="55"/>
      <c r="I293" s="39" t="s">
        <v>87</v>
      </c>
      <c r="J293" s="40" t="s">
        <v>214</v>
      </c>
      <c r="K293" s="115">
        <f t="shared" si="42"/>
        <v>101442</v>
      </c>
      <c r="L293" s="91">
        <f t="shared" si="46"/>
        <v>1.4298744557203646E-2</v>
      </c>
      <c r="M293" s="55"/>
      <c r="N293" s="39" t="s">
        <v>87</v>
      </c>
      <c r="O293" s="40" t="s">
        <v>214</v>
      </c>
      <c r="P293" s="91">
        <f t="shared" si="43"/>
        <v>0.79818999999999996</v>
      </c>
      <c r="Q293" s="55"/>
      <c r="R293" s="39" t="s">
        <v>87</v>
      </c>
      <c r="S293" s="40" t="s">
        <v>214</v>
      </c>
      <c r="T293" s="91">
        <f t="shared" si="47"/>
        <v>2.6220150853736549E-3</v>
      </c>
      <c r="U293" s="91">
        <f t="shared" si="48"/>
        <v>1.180961218077142E-3</v>
      </c>
      <c r="V293" s="63">
        <f t="shared" si="49"/>
        <v>142257</v>
      </c>
      <c r="W293" s="63">
        <v>373</v>
      </c>
      <c r="X293" s="63">
        <v>168</v>
      </c>
      <c r="Y293" s="55"/>
      <c r="Z293" s="55"/>
      <c r="AA293" s="55"/>
      <c r="AB293" s="55"/>
      <c r="AC293" s="55"/>
      <c r="AD293" s="55"/>
      <c r="AE293" s="55"/>
      <c r="AF293" s="55"/>
      <c r="AG293" s="55"/>
      <c r="AH293" s="55"/>
      <c r="AI293" s="55"/>
      <c r="AJ293" s="55"/>
      <c r="AK293" s="55"/>
      <c r="AL293" s="55"/>
      <c r="AM293" s="55"/>
      <c r="AN293" s="55"/>
      <c r="AO293" s="55"/>
      <c r="AP293" s="55"/>
      <c r="AQ293" s="55"/>
      <c r="AR293" s="55"/>
      <c r="AS293" s="35"/>
      <c r="AT293" s="81"/>
      <c r="AU293" s="82"/>
      <c r="AV293" s="82"/>
    </row>
    <row r="294" spans="1:48" s="79" customFormat="1">
      <c r="A294" s="36" t="s">
        <v>88</v>
      </c>
      <c r="B294" s="37" t="s">
        <v>157</v>
      </c>
      <c r="C294" s="60">
        <v>41516</v>
      </c>
      <c r="D294" s="60">
        <v>0</v>
      </c>
      <c r="E294" s="89">
        <f t="shared" si="44"/>
        <v>0</v>
      </c>
      <c r="F294" s="60">
        <v>0</v>
      </c>
      <c r="G294" s="89">
        <f t="shared" si="45"/>
        <v>0</v>
      </c>
      <c r="H294" s="55"/>
      <c r="I294" s="36" t="s">
        <v>88</v>
      </c>
      <c r="J294" s="37" t="s">
        <v>157</v>
      </c>
      <c r="K294" s="114">
        <f t="shared" si="42"/>
        <v>0</v>
      </c>
      <c r="L294" s="89">
        <f t="shared" si="46"/>
        <v>0</v>
      </c>
      <c r="M294" s="55"/>
      <c r="N294" s="36" t="s">
        <v>88</v>
      </c>
      <c r="O294" s="37" t="s">
        <v>157</v>
      </c>
      <c r="P294" s="89">
        <f t="shared" si="43"/>
        <v>1</v>
      </c>
      <c r="Q294" s="55"/>
      <c r="R294" s="36" t="s">
        <v>88</v>
      </c>
      <c r="S294" s="37" t="s">
        <v>157</v>
      </c>
      <c r="T294" s="89">
        <f t="shared" si="47"/>
        <v>0</v>
      </c>
      <c r="U294" s="89">
        <f t="shared" si="48"/>
        <v>0</v>
      </c>
      <c r="V294" s="61">
        <f t="shared" si="49"/>
        <v>41516</v>
      </c>
      <c r="W294" s="61">
        <v>0</v>
      </c>
      <c r="X294" s="61">
        <v>0</v>
      </c>
      <c r="Y294" s="55"/>
      <c r="Z294" s="55"/>
      <c r="AA294" s="55"/>
      <c r="AB294" s="55"/>
      <c r="AC294" s="55"/>
      <c r="AD294" s="55"/>
      <c r="AE294" s="55"/>
      <c r="AF294" s="55"/>
      <c r="AG294" s="55"/>
      <c r="AH294" s="55"/>
      <c r="AI294" s="55"/>
      <c r="AJ294" s="55"/>
      <c r="AK294" s="55"/>
      <c r="AL294" s="55"/>
      <c r="AM294" s="55"/>
      <c r="AN294" s="55"/>
      <c r="AO294" s="55"/>
      <c r="AP294" s="55"/>
      <c r="AQ294" s="55"/>
      <c r="AR294" s="55"/>
      <c r="AS294" s="35"/>
      <c r="AT294" s="81"/>
      <c r="AU294" s="82"/>
      <c r="AV294" s="82"/>
    </row>
    <row r="295" spans="1:48" s="79" customFormat="1">
      <c r="A295" s="84" t="s">
        <v>89</v>
      </c>
      <c r="B295" s="85" t="s">
        <v>215</v>
      </c>
      <c r="C295" s="102">
        <v>131585</v>
      </c>
      <c r="D295" s="102">
        <v>53114</v>
      </c>
      <c r="E295" s="95">
        <f t="shared" si="44"/>
        <v>0.40364783219971884</v>
      </c>
      <c r="F295" s="102">
        <v>1667</v>
      </c>
      <c r="G295" s="95">
        <f t="shared" si="45"/>
        <v>1.2668617243606795E-2</v>
      </c>
      <c r="H295" s="55"/>
      <c r="I295" s="84" t="s">
        <v>89</v>
      </c>
      <c r="J295" s="85" t="s">
        <v>215</v>
      </c>
      <c r="K295" s="116">
        <f t="shared" si="42"/>
        <v>286</v>
      </c>
      <c r="L295" s="95">
        <f t="shared" si="46"/>
        <v>4.0313094609335806E-5</v>
      </c>
      <c r="M295" s="55"/>
      <c r="N295" s="84" t="s">
        <v>89</v>
      </c>
      <c r="O295" s="85" t="s">
        <v>215</v>
      </c>
      <c r="P295" s="95">
        <f t="shared" si="43"/>
        <v>0.99201899999999998</v>
      </c>
      <c r="Q295" s="55"/>
      <c r="R295" s="84" t="s">
        <v>89</v>
      </c>
      <c r="S295" s="85" t="s">
        <v>215</v>
      </c>
      <c r="T295" s="95">
        <f t="shared" si="47"/>
        <v>2.2798951248242581E-5</v>
      </c>
      <c r="U295" s="95">
        <f t="shared" si="48"/>
        <v>2.2798951248242581E-5</v>
      </c>
      <c r="V295" s="66">
        <f t="shared" si="49"/>
        <v>131585</v>
      </c>
      <c r="W295" s="66">
        <v>3</v>
      </c>
      <c r="X295" s="66">
        <v>3</v>
      </c>
      <c r="Y295" s="55"/>
      <c r="Z295" s="55"/>
      <c r="AA295" s="55"/>
      <c r="AB295" s="55"/>
      <c r="AC295" s="55"/>
      <c r="AD295" s="55"/>
      <c r="AE295" s="55"/>
      <c r="AF295" s="55"/>
      <c r="AG295" s="55"/>
      <c r="AH295" s="55"/>
      <c r="AI295" s="55"/>
      <c r="AJ295" s="55"/>
      <c r="AK295" s="55"/>
      <c r="AL295" s="55"/>
      <c r="AM295" s="55"/>
      <c r="AN295" s="55"/>
      <c r="AO295" s="55"/>
      <c r="AP295" s="55"/>
      <c r="AQ295" s="55"/>
      <c r="AR295" s="55"/>
      <c r="AS295" s="35"/>
      <c r="AT295" s="81"/>
      <c r="AU295" s="82"/>
      <c r="AV295" s="82"/>
    </row>
    <row r="297" spans="1:48">
      <c r="A297" s="77" t="s">
        <v>266</v>
      </c>
    </row>
    <row r="298" spans="1:48" s="79" customFormat="1">
      <c r="A298" s="22"/>
      <c r="B298" s="23"/>
      <c r="C298" s="24" t="s">
        <v>48</v>
      </c>
      <c r="D298" s="24" t="s">
        <v>49</v>
      </c>
      <c r="E298" s="24" t="s">
        <v>50</v>
      </c>
      <c r="F298" s="24" t="s">
        <v>51</v>
      </c>
      <c r="G298" s="24" t="s">
        <v>52</v>
      </c>
      <c r="H298" s="24" t="s">
        <v>53</v>
      </c>
      <c r="I298" s="24" t="s">
        <v>54</v>
      </c>
      <c r="J298" s="24" t="s">
        <v>55</v>
      </c>
      <c r="K298" s="24" t="s">
        <v>56</v>
      </c>
      <c r="L298" s="24" t="s">
        <v>57</v>
      </c>
      <c r="M298" s="24" t="s">
        <v>58</v>
      </c>
      <c r="N298" s="24" t="s">
        <v>59</v>
      </c>
      <c r="O298" s="24" t="s">
        <v>60</v>
      </c>
      <c r="P298" s="24" t="s">
        <v>61</v>
      </c>
      <c r="Q298" s="24" t="s">
        <v>62</v>
      </c>
      <c r="R298" s="24" t="s">
        <v>63</v>
      </c>
      <c r="S298" s="24" t="s">
        <v>64</v>
      </c>
      <c r="T298" s="24" t="s">
        <v>65</v>
      </c>
      <c r="U298" s="24" t="s">
        <v>66</v>
      </c>
      <c r="V298" s="24" t="s">
        <v>67</v>
      </c>
      <c r="W298" s="24" t="s">
        <v>68</v>
      </c>
      <c r="X298" s="24" t="s">
        <v>69</v>
      </c>
      <c r="Y298" s="24" t="s">
        <v>70</v>
      </c>
      <c r="Z298" s="24" t="s">
        <v>71</v>
      </c>
      <c r="AA298" s="24" t="s">
        <v>72</v>
      </c>
      <c r="AB298" s="24" t="s">
        <v>73</v>
      </c>
      <c r="AC298" s="24" t="s">
        <v>74</v>
      </c>
      <c r="AD298" s="24" t="s">
        <v>75</v>
      </c>
      <c r="AE298" s="24" t="s">
        <v>76</v>
      </c>
      <c r="AF298" s="24" t="s">
        <v>77</v>
      </c>
      <c r="AG298" s="24" t="s">
        <v>78</v>
      </c>
      <c r="AH298" s="24" t="s">
        <v>79</v>
      </c>
      <c r="AI298" s="24" t="s">
        <v>80</v>
      </c>
      <c r="AJ298" s="24" t="s">
        <v>81</v>
      </c>
      <c r="AK298" s="24" t="s">
        <v>82</v>
      </c>
      <c r="AL298" s="24" t="s">
        <v>83</v>
      </c>
      <c r="AM298" s="24" t="s">
        <v>84</v>
      </c>
      <c r="AN298" s="24" t="s">
        <v>85</v>
      </c>
      <c r="AO298" s="24" t="s">
        <v>86</v>
      </c>
      <c r="AP298" s="24" t="s">
        <v>87</v>
      </c>
      <c r="AQ298" s="24" t="s">
        <v>88</v>
      </c>
      <c r="AR298" s="25" t="s">
        <v>89</v>
      </c>
      <c r="AS298" s="26"/>
      <c r="AT298" s="81"/>
      <c r="AU298" s="82"/>
      <c r="AV298" s="82"/>
    </row>
    <row r="299" spans="1:48" s="79" customFormat="1" ht="41.25" customHeight="1">
      <c r="A299" s="83"/>
      <c r="B299" s="28"/>
      <c r="C299" s="29" t="s">
        <v>197</v>
      </c>
      <c r="D299" s="29" t="s">
        <v>198</v>
      </c>
      <c r="E299" s="29" t="s">
        <v>199</v>
      </c>
      <c r="F299" s="29" t="s">
        <v>200</v>
      </c>
      <c r="G299" s="29" t="s">
        <v>201</v>
      </c>
      <c r="H299" s="29" t="s">
        <v>202</v>
      </c>
      <c r="I299" s="29" t="s">
        <v>203</v>
      </c>
      <c r="J299" s="29" t="s">
        <v>204</v>
      </c>
      <c r="K299" s="29" t="s">
        <v>756</v>
      </c>
      <c r="L299" s="29" t="s">
        <v>126</v>
      </c>
      <c r="M299" s="29" t="s">
        <v>127</v>
      </c>
      <c r="N299" s="29" t="s">
        <v>128</v>
      </c>
      <c r="O299" s="29" t="s">
        <v>129</v>
      </c>
      <c r="P299" s="29" t="s">
        <v>130</v>
      </c>
      <c r="Q299" s="29" t="s">
        <v>131</v>
      </c>
      <c r="R299" s="29" t="s">
        <v>132</v>
      </c>
      <c r="S299" s="29" t="s">
        <v>205</v>
      </c>
      <c r="T299" s="29" t="s">
        <v>134</v>
      </c>
      <c r="U299" s="29" t="s">
        <v>135</v>
      </c>
      <c r="V299" s="29" t="s">
        <v>206</v>
      </c>
      <c r="W299" s="29" t="s">
        <v>207</v>
      </c>
      <c r="X299" s="29" t="s">
        <v>138</v>
      </c>
      <c r="Y299" s="29" t="s">
        <v>139</v>
      </c>
      <c r="Z299" s="29" t="s">
        <v>140</v>
      </c>
      <c r="AA299" s="29" t="s">
        <v>141</v>
      </c>
      <c r="AB299" s="29" t="s">
        <v>142</v>
      </c>
      <c r="AC299" s="29" t="s">
        <v>143</v>
      </c>
      <c r="AD299" s="29" t="s">
        <v>208</v>
      </c>
      <c r="AE299" s="29" t="s">
        <v>209</v>
      </c>
      <c r="AF299" s="29" t="s">
        <v>146</v>
      </c>
      <c r="AG299" s="29" t="s">
        <v>147</v>
      </c>
      <c r="AH299" s="29" t="s">
        <v>148</v>
      </c>
      <c r="AI299" s="29" t="s">
        <v>149</v>
      </c>
      <c r="AJ299" s="29" t="s">
        <v>150</v>
      </c>
      <c r="AK299" s="29" t="s">
        <v>151</v>
      </c>
      <c r="AL299" s="29" t="s">
        <v>210</v>
      </c>
      <c r="AM299" s="29" t="s">
        <v>211</v>
      </c>
      <c r="AN299" s="29" t="s">
        <v>212</v>
      </c>
      <c r="AO299" s="29" t="s">
        <v>213</v>
      </c>
      <c r="AP299" s="29" t="s">
        <v>214</v>
      </c>
      <c r="AQ299" s="29" t="s">
        <v>157</v>
      </c>
      <c r="AR299" s="30" t="s">
        <v>215</v>
      </c>
      <c r="AS299" s="31"/>
      <c r="AT299" s="81"/>
      <c r="AU299" s="82"/>
      <c r="AV299" s="82"/>
    </row>
    <row r="300" spans="1:48" s="79" customFormat="1">
      <c r="A300" s="32" t="s">
        <v>48</v>
      </c>
      <c r="B300" s="33" t="s">
        <v>197</v>
      </c>
      <c r="C300" s="86">
        <f>+P254</f>
        <v>0.42268600000000001</v>
      </c>
      <c r="D300" s="86">
        <v>0</v>
      </c>
      <c r="E300" s="86">
        <v>0</v>
      </c>
      <c r="F300" s="86">
        <v>0</v>
      </c>
      <c r="G300" s="86">
        <v>0</v>
      </c>
      <c r="H300" s="86">
        <v>0</v>
      </c>
      <c r="I300" s="86">
        <v>0</v>
      </c>
      <c r="J300" s="86">
        <v>0</v>
      </c>
      <c r="K300" s="86">
        <v>0</v>
      </c>
      <c r="L300" s="86">
        <v>0</v>
      </c>
      <c r="M300" s="86">
        <v>0</v>
      </c>
      <c r="N300" s="86">
        <v>0</v>
      </c>
      <c r="O300" s="86">
        <v>0</v>
      </c>
      <c r="P300" s="86">
        <v>0</v>
      </c>
      <c r="Q300" s="86">
        <v>0</v>
      </c>
      <c r="R300" s="86">
        <v>0</v>
      </c>
      <c r="S300" s="86">
        <v>0</v>
      </c>
      <c r="T300" s="86">
        <v>0</v>
      </c>
      <c r="U300" s="86">
        <v>0</v>
      </c>
      <c r="V300" s="86">
        <v>0</v>
      </c>
      <c r="W300" s="86">
        <v>0</v>
      </c>
      <c r="X300" s="86">
        <v>0</v>
      </c>
      <c r="Y300" s="86">
        <v>0</v>
      </c>
      <c r="Z300" s="86">
        <v>0</v>
      </c>
      <c r="AA300" s="86">
        <v>0</v>
      </c>
      <c r="AB300" s="86">
        <v>0</v>
      </c>
      <c r="AC300" s="86">
        <v>0</v>
      </c>
      <c r="AD300" s="86">
        <v>0</v>
      </c>
      <c r="AE300" s="86">
        <v>0</v>
      </c>
      <c r="AF300" s="86">
        <v>0</v>
      </c>
      <c r="AG300" s="86">
        <v>0</v>
      </c>
      <c r="AH300" s="86">
        <v>0</v>
      </c>
      <c r="AI300" s="86">
        <v>0</v>
      </c>
      <c r="AJ300" s="86">
        <v>0</v>
      </c>
      <c r="AK300" s="86">
        <v>0</v>
      </c>
      <c r="AL300" s="86">
        <v>0</v>
      </c>
      <c r="AM300" s="86">
        <v>0</v>
      </c>
      <c r="AN300" s="86">
        <v>0</v>
      </c>
      <c r="AO300" s="86">
        <v>0</v>
      </c>
      <c r="AP300" s="86">
        <v>0</v>
      </c>
      <c r="AQ300" s="86">
        <v>0</v>
      </c>
      <c r="AR300" s="87">
        <v>0</v>
      </c>
      <c r="AS300" s="35"/>
      <c r="AT300" s="81"/>
      <c r="AU300" s="82"/>
      <c r="AV300" s="82"/>
    </row>
    <row r="301" spans="1:48" s="79" customFormat="1">
      <c r="A301" s="36" t="s">
        <v>49</v>
      </c>
      <c r="B301" s="37" t="s">
        <v>198</v>
      </c>
      <c r="C301" s="88">
        <v>0</v>
      </c>
      <c r="D301" s="88">
        <f>+P255</f>
        <v>0.67691299999999999</v>
      </c>
      <c r="E301" s="88">
        <v>0</v>
      </c>
      <c r="F301" s="88">
        <v>0</v>
      </c>
      <c r="G301" s="88">
        <v>0</v>
      </c>
      <c r="H301" s="88">
        <v>0</v>
      </c>
      <c r="I301" s="88">
        <v>0</v>
      </c>
      <c r="J301" s="88">
        <v>0</v>
      </c>
      <c r="K301" s="88">
        <v>0</v>
      </c>
      <c r="L301" s="88">
        <v>0</v>
      </c>
      <c r="M301" s="88">
        <v>0</v>
      </c>
      <c r="N301" s="88">
        <v>0</v>
      </c>
      <c r="O301" s="88">
        <v>0</v>
      </c>
      <c r="P301" s="88">
        <v>0</v>
      </c>
      <c r="Q301" s="88">
        <v>0</v>
      </c>
      <c r="R301" s="88">
        <v>0</v>
      </c>
      <c r="S301" s="88">
        <v>0</v>
      </c>
      <c r="T301" s="88">
        <v>0</v>
      </c>
      <c r="U301" s="88">
        <v>0</v>
      </c>
      <c r="V301" s="88">
        <v>0</v>
      </c>
      <c r="W301" s="88">
        <v>0</v>
      </c>
      <c r="X301" s="88">
        <v>0</v>
      </c>
      <c r="Y301" s="88">
        <v>0</v>
      </c>
      <c r="Z301" s="88">
        <v>0</v>
      </c>
      <c r="AA301" s="88">
        <v>0</v>
      </c>
      <c r="AB301" s="88">
        <v>0</v>
      </c>
      <c r="AC301" s="88">
        <v>0</v>
      </c>
      <c r="AD301" s="88">
        <v>0</v>
      </c>
      <c r="AE301" s="88">
        <v>0</v>
      </c>
      <c r="AF301" s="88">
        <v>0</v>
      </c>
      <c r="AG301" s="88">
        <v>0</v>
      </c>
      <c r="AH301" s="88">
        <v>0</v>
      </c>
      <c r="AI301" s="88">
        <v>0</v>
      </c>
      <c r="AJ301" s="88">
        <v>0</v>
      </c>
      <c r="AK301" s="88">
        <v>0</v>
      </c>
      <c r="AL301" s="88">
        <v>0</v>
      </c>
      <c r="AM301" s="88">
        <v>0</v>
      </c>
      <c r="AN301" s="88">
        <v>0</v>
      </c>
      <c r="AO301" s="88">
        <v>0</v>
      </c>
      <c r="AP301" s="88">
        <v>0</v>
      </c>
      <c r="AQ301" s="88">
        <v>0</v>
      </c>
      <c r="AR301" s="89">
        <v>0</v>
      </c>
      <c r="AS301" s="35"/>
      <c r="AT301" s="81"/>
      <c r="AU301" s="82"/>
      <c r="AV301" s="82"/>
    </row>
    <row r="302" spans="1:48" s="79" customFormat="1">
      <c r="A302" s="36" t="s">
        <v>50</v>
      </c>
      <c r="B302" s="37" t="s">
        <v>199</v>
      </c>
      <c r="C302" s="88">
        <v>0</v>
      </c>
      <c r="D302" s="88">
        <v>0</v>
      </c>
      <c r="E302" s="88">
        <f>+P256</f>
        <v>0.13234899999999999</v>
      </c>
      <c r="F302" s="88">
        <v>0</v>
      </c>
      <c r="G302" s="88">
        <v>0</v>
      </c>
      <c r="H302" s="88">
        <v>0</v>
      </c>
      <c r="I302" s="88">
        <v>0</v>
      </c>
      <c r="J302" s="88">
        <v>0</v>
      </c>
      <c r="K302" s="88">
        <v>0</v>
      </c>
      <c r="L302" s="88">
        <v>0</v>
      </c>
      <c r="M302" s="88">
        <v>0</v>
      </c>
      <c r="N302" s="88">
        <v>0</v>
      </c>
      <c r="O302" s="88">
        <v>0</v>
      </c>
      <c r="P302" s="88">
        <v>0</v>
      </c>
      <c r="Q302" s="88">
        <v>0</v>
      </c>
      <c r="R302" s="88">
        <v>0</v>
      </c>
      <c r="S302" s="88">
        <v>0</v>
      </c>
      <c r="T302" s="88">
        <v>0</v>
      </c>
      <c r="U302" s="88">
        <v>0</v>
      </c>
      <c r="V302" s="88">
        <v>0</v>
      </c>
      <c r="W302" s="88">
        <v>0</v>
      </c>
      <c r="X302" s="88">
        <v>0</v>
      </c>
      <c r="Y302" s="88">
        <v>0</v>
      </c>
      <c r="Z302" s="88">
        <v>0</v>
      </c>
      <c r="AA302" s="88">
        <v>0</v>
      </c>
      <c r="AB302" s="88">
        <v>0</v>
      </c>
      <c r="AC302" s="88">
        <v>0</v>
      </c>
      <c r="AD302" s="88">
        <v>0</v>
      </c>
      <c r="AE302" s="88">
        <v>0</v>
      </c>
      <c r="AF302" s="88">
        <v>0</v>
      </c>
      <c r="AG302" s="88">
        <v>0</v>
      </c>
      <c r="AH302" s="88">
        <v>0</v>
      </c>
      <c r="AI302" s="88">
        <v>0</v>
      </c>
      <c r="AJ302" s="88">
        <v>0</v>
      </c>
      <c r="AK302" s="88">
        <v>0</v>
      </c>
      <c r="AL302" s="88">
        <v>0</v>
      </c>
      <c r="AM302" s="88">
        <v>0</v>
      </c>
      <c r="AN302" s="88">
        <v>0</v>
      </c>
      <c r="AO302" s="88">
        <v>0</v>
      </c>
      <c r="AP302" s="88">
        <v>0</v>
      </c>
      <c r="AQ302" s="88">
        <v>0</v>
      </c>
      <c r="AR302" s="89">
        <v>0</v>
      </c>
      <c r="AS302" s="35"/>
      <c r="AT302" s="81"/>
      <c r="AU302" s="82"/>
      <c r="AV302" s="82"/>
    </row>
    <row r="303" spans="1:48" s="79" customFormat="1">
      <c r="A303" s="36" t="s">
        <v>51</v>
      </c>
      <c r="B303" s="37" t="s">
        <v>200</v>
      </c>
      <c r="C303" s="88">
        <v>0</v>
      </c>
      <c r="D303" s="88">
        <v>0</v>
      </c>
      <c r="E303" s="88">
        <v>0</v>
      </c>
      <c r="F303" s="88">
        <f>+P257</f>
        <v>0.702766</v>
      </c>
      <c r="G303" s="88">
        <v>0</v>
      </c>
      <c r="H303" s="88">
        <v>0</v>
      </c>
      <c r="I303" s="88">
        <v>0</v>
      </c>
      <c r="J303" s="88">
        <v>0</v>
      </c>
      <c r="K303" s="88">
        <v>0</v>
      </c>
      <c r="L303" s="88">
        <v>0</v>
      </c>
      <c r="M303" s="88">
        <v>0</v>
      </c>
      <c r="N303" s="88">
        <v>0</v>
      </c>
      <c r="O303" s="88">
        <v>0</v>
      </c>
      <c r="P303" s="88">
        <v>0</v>
      </c>
      <c r="Q303" s="88">
        <v>0</v>
      </c>
      <c r="R303" s="88">
        <v>0</v>
      </c>
      <c r="S303" s="88">
        <v>0</v>
      </c>
      <c r="T303" s="88">
        <v>0</v>
      </c>
      <c r="U303" s="88">
        <v>0</v>
      </c>
      <c r="V303" s="88">
        <v>0</v>
      </c>
      <c r="W303" s="88">
        <v>0</v>
      </c>
      <c r="X303" s="88">
        <v>0</v>
      </c>
      <c r="Y303" s="88">
        <v>0</v>
      </c>
      <c r="Z303" s="88">
        <v>0</v>
      </c>
      <c r="AA303" s="88">
        <v>0</v>
      </c>
      <c r="AB303" s="88">
        <v>0</v>
      </c>
      <c r="AC303" s="88">
        <v>0</v>
      </c>
      <c r="AD303" s="88">
        <v>0</v>
      </c>
      <c r="AE303" s="88">
        <v>0</v>
      </c>
      <c r="AF303" s="88">
        <v>0</v>
      </c>
      <c r="AG303" s="88">
        <v>0</v>
      </c>
      <c r="AH303" s="88">
        <v>0</v>
      </c>
      <c r="AI303" s="88">
        <v>0</v>
      </c>
      <c r="AJ303" s="88">
        <v>0</v>
      </c>
      <c r="AK303" s="88">
        <v>0</v>
      </c>
      <c r="AL303" s="88">
        <v>0</v>
      </c>
      <c r="AM303" s="88">
        <v>0</v>
      </c>
      <c r="AN303" s="88">
        <v>0</v>
      </c>
      <c r="AO303" s="88">
        <v>0</v>
      </c>
      <c r="AP303" s="88">
        <v>0</v>
      </c>
      <c r="AQ303" s="88">
        <v>0</v>
      </c>
      <c r="AR303" s="89">
        <v>0</v>
      </c>
      <c r="AS303" s="35"/>
      <c r="AT303" s="81"/>
      <c r="AU303" s="82"/>
      <c r="AV303" s="82"/>
    </row>
    <row r="304" spans="1:48" s="79" customFormat="1">
      <c r="A304" s="39" t="s">
        <v>52</v>
      </c>
      <c r="B304" s="40" t="s">
        <v>201</v>
      </c>
      <c r="C304" s="90">
        <v>0</v>
      </c>
      <c r="D304" s="90">
        <v>0</v>
      </c>
      <c r="E304" s="90">
        <v>0</v>
      </c>
      <c r="F304" s="90">
        <v>0</v>
      </c>
      <c r="G304" s="90">
        <f>+P258</f>
        <v>0.11992999999999999</v>
      </c>
      <c r="H304" s="90">
        <v>0</v>
      </c>
      <c r="I304" s="90">
        <v>0</v>
      </c>
      <c r="J304" s="90">
        <v>0</v>
      </c>
      <c r="K304" s="90">
        <v>0</v>
      </c>
      <c r="L304" s="90">
        <v>0</v>
      </c>
      <c r="M304" s="90">
        <v>0</v>
      </c>
      <c r="N304" s="90">
        <v>0</v>
      </c>
      <c r="O304" s="90">
        <v>0</v>
      </c>
      <c r="P304" s="90">
        <v>0</v>
      </c>
      <c r="Q304" s="90">
        <v>0</v>
      </c>
      <c r="R304" s="90">
        <v>0</v>
      </c>
      <c r="S304" s="90">
        <v>0</v>
      </c>
      <c r="T304" s="90">
        <v>0</v>
      </c>
      <c r="U304" s="90">
        <v>0</v>
      </c>
      <c r="V304" s="90">
        <v>0</v>
      </c>
      <c r="W304" s="90">
        <v>0</v>
      </c>
      <c r="X304" s="90">
        <v>0</v>
      </c>
      <c r="Y304" s="90">
        <v>0</v>
      </c>
      <c r="Z304" s="90">
        <v>0</v>
      </c>
      <c r="AA304" s="90">
        <v>0</v>
      </c>
      <c r="AB304" s="90">
        <v>0</v>
      </c>
      <c r="AC304" s="90">
        <v>0</v>
      </c>
      <c r="AD304" s="90">
        <v>0</v>
      </c>
      <c r="AE304" s="90">
        <v>0</v>
      </c>
      <c r="AF304" s="90">
        <v>0</v>
      </c>
      <c r="AG304" s="90">
        <v>0</v>
      </c>
      <c r="AH304" s="90">
        <v>0</v>
      </c>
      <c r="AI304" s="90">
        <v>0</v>
      </c>
      <c r="AJ304" s="90">
        <v>0</v>
      </c>
      <c r="AK304" s="90">
        <v>0</v>
      </c>
      <c r="AL304" s="90">
        <v>0</v>
      </c>
      <c r="AM304" s="90">
        <v>0</v>
      </c>
      <c r="AN304" s="90">
        <v>0</v>
      </c>
      <c r="AO304" s="90">
        <v>0</v>
      </c>
      <c r="AP304" s="90">
        <v>0</v>
      </c>
      <c r="AQ304" s="90">
        <v>0</v>
      </c>
      <c r="AR304" s="91">
        <v>0</v>
      </c>
      <c r="AS304" s="35"/>
      <c r="AT304" s="81"/>
      <c r="AU304" s="82"/>
      <c r="AV304" s="82"/>
    </row>
    <row r="305" spans="1:48" s="79" customFormat="1">
      <c r="A305" s="36" t="s">
        <v>53</v>
      </c>
      <c r="B305" s="37" t="s">
        <v>202</v>
      </c>
      <c r="C305" s="88">
        <v>0</v>
      </c>
      <c r="D305" s="88">
        <v>0</v>
      </c>
      <c r="E305" s="88">
        <v>0</v>
      </c>
      <c r="F305" s="88">
        <v>0</v>
      </c>
      <c r="G305" s="88">
        <v>0</v>
      </c>
      <c r="H305" s="88">
        <f>+P259</f>
        <v>6.5795999999999993E-2</v>
      </c>
      <c r="I305" s="88">
        <v>0</v>
      </c>
      <c r="J305" s="88">
        <v>0</v>
      </c>
      <c r="K305" s="88">
        <v>0</v>
      </c>
      <c r="L305" s="88">
        <v>0</v>
      </c>
      <c r="M305" s="88">
        <v>0</v>
      </c>
      <c r="N305" s="88">
        <v>0</v>
      </c>
      <c r="O305" s="88">
        <v>0</v>
      </c>
      <c r="P305" s="88">
        <v>0</v>
      </c>
      <c r="Q305" s="88">
        <v>0</v>
      </c>
      <c r="R305" s="88">
        <v>0</v>
      </c>
      <c r="S305" s="88">
        <v>0</v>
      </c>
      <c r="T305" s="88">
        <v>0</v>
      </c>
      <c r="U305" s="88">
        <v>0</v>
      </c>
      <c r="V305" s="88">
        <v>0</v>
      </c>
      <c r="W305" s="88">
        <v>0</v>
      </c>
      <c r="X305" s="88">
        <v>0</v>
      </c>
      <c r="Y305" s="88">
        <v>0</v>
      </c>
      <c r="Z305" s="88">
        <v>0</v>
      </c>
      <c r="AA305" s="88">
        <v>0</v>
      </c>
      <c r="AB305" s="88">
        <v>0</v>
      </c>
      <c r="AC305" s="88">
        <v>0</v>
      </c>
      <c r="AD305" s="88">
        <v>0</v>
      </c>
      <c r="AE305" s="88">
        <v>0</v>
      </c>
      <c r="AF305" s="88">
        <v>0</v>
      </c>
      <c r="AG305" s="88">
        <v>0</v>
      </c>
      <c r="AH305" s="88">
        <v>0</v>
      </c>
      <c r="AI305" s="88">
        <v>0</v>
      </c>
      <c r="AJ305" s="88">
        <v>0</v>
      </c>
      <c r="AK305" s="88">
        <v>0</v>
      </c>
      <c r="AL305" s="88">
        <v>0</v>
      </c>
      <c r="AM305" s="88">
        <v>0</v>
      </c>
      <c r="AN305" s="88">
        <v>0</v>
      </c>
      <c r="AO305" s="88">
        <v>0</v>
      </c>
      <c r="AP305" s="88">
        <v>0</v>
      </c>
      <c r="AQ305" s="88">
        <v>0</v>
      </c>
      <c r="AR305" s="89">
        <v>0</v>
      </c>
      <c r="AS305" s="35"/>
      <c r="AT305" s="81"/>
      <c r="AU305" s="82"/>
      <c r="AV305" s="82"/>
    </row>
    <row r="306" spans="1:48" s="79" customFormat="1">
      <c r="A306" s="36" t="s">
        <v>54</v>
      </c>
      <c r="B306" s="37" t="s">
        <v>203</v>
      </c>
      <c r="C306" s="88">
        <v>0</v>
      </c>
      <c r="D306" s="88">
        <v>0</v>
      </c>
      <c r="E306" s="88">
        <v>0</v>
      </c>
      <c r="F306" s="88">
        <v>0</v>
      </c>
      <c r="G306" s="88">
        <v>0</v>
      </c>
      <c r="H306" s="88">
        <v>0</v>
      </c>
      <c r="I306" s="88">
        <f>+P260</f>
        <v>8.9015999999999998E-2</v>
      </c>
      <c r="J306" s="88">
        <v>0</v>
      </c>
      <c r="K306" s="88">
        <v>0</v>
      </c>
      <c r="L306" s="88">
        <v>0</v>
      </c>
      <c r="M306" s="88">
        <v>0</v>
      </c>
      <c r="N306" s="88">
        <v>0</v>
      </c>
      <c r="O306" s="88">
        <v>0</v>
      </c>
      <c r="P306" s="88">
        <v>0</v>
      </c>
      <c r="Q306" s="88">
        <v>0</v>
      </c>
      <c r="R306" s="88">
        <v>0</v>
      </c>
      <c r="S306" s="88">
        <v>0</v>
      </c>
      <c r="T306" s="88">
        <v>0</v>
      </c>
      <c r="U306" s="88">
        <v>0</v>
      </c>
      <c r="V306" s="88">
        <v>0</v>
      </c>
      <c r="W306" s="88">
        <v>0</v>
      </c>
      <c r="X306" s="88">
        <v>0</v>
      </c>
      <c r="Y306" s="88">
        <v>0</v>
      </c>
      <c r="Z306" s="88">
        <v>0</v>
      </c>
      <c r="AA306" s="88">
        <v>0</v>
      </c>
      <c r="AB306" s="88">
        <v>0</v>
      </c>
      <c r="AC306" s="88">
        <v>0</v>
      </c>
      <c r="AD306" s="88">
        <v>0</v>
      </c>
      <c r="AE306" s="88">
        <v>0</v>
      </c>
      <c r="AF306" s="88">
        <v>0</v>
      </c>
      <c r="AG306" s="88">
        <v>0</v>
      </c>
      <c r="AH306" s="88">
        <v>0</v>
      </c>
      <c r="AI306" s="88">
        <v>0</v>
      </c>
      <c r="AJ306" s="88">
        <v>0</v>
      </c>
      <c r="AK306" s="88">
        <v>0</v>
      </c>
      <c r="AL306" s="88">
        <v>0</v>
      </c>
      <c r="AM306" s="88">
        <v>0</v>
      </c>
      <c r="AN306" s="88">
        <v>0</v>
      </c>
      <c r="AO306" s="88">
        <v>0</v>
      </c>
      <c r="AP306" s="88">
        <v>0</v>
      </c>
      <c r="AQ306" s="88">
        <v>0</v>
      </c>
      <c r="AR306" s="89">
        <v>0</v>
      </c>
      <c r="AS306" s="35"/>
      <c r="AT306" s="81"/>
      <c r="AU306" s="82"/>
      <c r="AV306" s="82"/>
    </row>
    <row r="307" spans="1:48" s="79" customFormat="1">
      <c r="A307" s="36" t="s">
        <v>55</v>
      </c>
      <c r="B307" s="37" t="s">
        <v>204</v>
      </c>
      <c r="C307" s="88">
        <v>0</v>
      </c>
      <c r="D307" s="88">
        <v>0</v>
      </c>
      <c r="E307" s="88">
        <v>0</v>
      </c>
      <c r="F307" s="88">
        <v>0</v>
      </c>
      <c r="G307" s="88">
        <v>0</v>
      </c>
      <c r="H307" s="88">
        <v>0</v>
      </c>
      <c r="I307" s="88">
        <v>0</v>
      </c>
      <c r="J307" s="88">
        <f>+P261</f>
        <v>2.3869000000000001E-2</v>
      </c>
      <c r="K307" s="88">
        <v>0</v>
      </c>
      <c r="L307" s="88">
        <v>0</v>
      </c>
      <c r="M307" s="88">
        <v>0</v>
      </c>
      <c r="N307" s="88">
        <v>0</v>
      </c>
      <c r="O307" s="88">
        <v>0</v>
      </c>
      <c r="P307" s="88">
        <v>0</v>
      </c>
      <c r="Q307" s="88">
        <v>0</v>
      </c>
      <c r="R307" s="88">
        <v>0</v>
      </c>
      <c r="S307" s="88">
        <v>0</v>
      </c>
      <c r="T307" s="88">
        <v>0</v>
      </c>
      <c r="U307" s="88">
        <v>0</v>
      </c>
      <c r="V307" s="88">
        <v>0</v>
      </c>
      <c r="W307" s="88">
        <v>0</v>
      </c>
      <c r="X307" s="88">
        <v>0</v>
      </c>
      <c r="Y307" s="88">
        <v>0</v>
      </c>
      <c r="Z307" s="88">
        <v>0</v>
      </c>
      <c r="AA307" s="88">
        <v>0</v>
      </c>
      <c r="AB307" s="88">
        <v>0</v>
      </c>
      <c r="AC307" s="88">
        <v>0</v>
      </c>
      <c r="AD307" s="88">
        <v>0</v>
      </c>
      <c r="AE307" s="88">
        <v>0</v>
      </c>
      <c r="AF307" s="88">
        <v>0</v>
      </c>
      <c r="AG307" s="88">
        <v>0</v>
      </c>
      <c r="AH307" s="88">
        <v>0</v>
      </c>
      <c r="AI307" s="88">
        <v>0</v>
      </c>
      <c r="AJ307" s="88">
        <v>0</v>
      </c>
      <c r="AK307" s="88">
        <v>0</v>
      </c>
      <c r="AL307" s="88">
        <v>0</v>
      </c>
      <c r="AM307" s="88">
        <v>0</v>
      </c>
      <c r="AN307" s="88">
        <v>0</v>
      </c>
      <c r="AO307" s="88">
        <v>0</v>
      </c>
      <c r="AP307" s="88">
        <v>0</v>
      </c>
      <c r="AQ307" s="88">
        <v>0</v>
      </c>
      <c r="AR307" s="89">
        <v>0</v>
      </c>
      <c r="AS307" s="35"/>
      <c r="AT307" s="81"/>
      <c r="AU307" s="82"/>
      <c r="AV307" s="82"/>
    </row>
    <row r="308" spans="1:48" s="79" customFormat="1">
      <c r="A308" s="36" t="s">
        <v>56</v>
      </c>
      <c r="B308" s="37" t="s">
        <v>754</v>
      </c>
      <c r="C308" s="88">
        <v>0</v>
      </c>
      <c r="D308" s="88">
        <v>0</v>
      </c>
      <c r="E308" s="88">
        <v>0</v>
      </c>
      <c r="F308" s="88">
        <v>0</v>
      </c>
      <c r="G308" s="88">
        <v>0</v>
      </c>
      <c r="H308" s="88">
        <v>0</v>
      </c>
      <c r="I308" s="88">
        <v>0</v>
      </c>
      <c r="J308" s="88">
        <v>0</v>
      </c>
      <c r="K308" s="88">
        <f>+P262</f>
        <v>4.1142999999999999E-2</v>
      </c>
      <c r="L308" s="88">
        <v>0</v>
      </c>
      <c r="M308" s="88">
        <v>0</v>
      </c>
      <c r="N308" s="88">
        <v>0</v>
      </c>
      <c r="O308" s="88">
        <v>0</v>
      </c>
      <c r="P308" s="88">
        <v>0</v>
      </c>
      <c r="Q308" s="88">
        <v>0</v>
      </c>
      <c r="R308" s="88">
        <v>0</v>
      </c>
      <c r="S308" s="88">
        <v>0</v>
      </c>
      <c r="T308" s="88">
        <v>0</v>
      </c>
      <c r="U308" s="88">
        <v>0</v>
      </c>
      <c r="V308" s="88">
        <v>0</v>
      </c>
      <c r="W308" s="88">
        <v>0</v>
      </c>
      <c r="X308" s="88">
        <v>0</v>
      </c>
      <c r="Y308" s="88">
        <v>0</v>
      </c>
      <c r="Z308" s="88">
        <v>0</v>
      </c>
      <c r="AA308" s="88">
        <v>0</v>
      </c>
      <c r="AB308" s="88">
        <v>0</v>
      </c>
      <c r="AC308" s="88">
        <v>0</v>
      </c>
      <c r="AD308" s="88">
        <v>0</v>
      </c>
      <c r="AE308" s="88">
        <v>0</v>
      </c>
      <c r="AF308" s="88">
        <v>0</v>
      </c>
      <c r="AG308" s="88">
        <v>0</v>
      </c>
      <c r="AH308" s="88">
        <v>0</v>
      </c>
      <c r="AI308" s="88">
        <v>0</v>
      </c>
      <c r="AJ308" s="88">
        <v>0</v>
      </c>
      <c r="AK308" s="88">
        <v>0</v>
      </c>
      <c r="AL308" s="88">
        <v>0</v>
      </c>
      <c r="AM308" s="88">
        <v>0</v>
      </c>
      <c r="AN308" s="88">
        <v>0</v>
      </c>
      <c r="AO308" s="88">
        <v>0</v>
      </c>
      <c r="AP308" s="88">
        <v>0</v>
      </c>
      <c r="AQ308" s="88">
        <v>0</v>
      </c>
      <c r="AR308" s="89">
        <v>0</v>
      </c>
      <c r="AS308" s="35"/>
      <c r="AT308" s="81"/>
      <c r="AU308" s="82"/>
      <c r="AV308" s="82"/>
    </row>
    <row r="309" spans="1:48" s="79" customFormat="1">
      <c r="A309" s="39" t="s">
        <v>57</v>
      </c>
      <c r="B309" s="40" t="s">
        <v>126</v>
      </c>
      <c r="C309" s="90">
        <v>0</v>
      </c>
      <c r="D309" s="90">
        <v>0</v>
      </c>
      <c r="E309" s="90">
        <v>0</v>
      </c>
      <c r="F309" s="90">
        <v>0</v>
      </c>
      <c r="G309" s="90">
        <v>0</v>
      </c>
      <c r="H309" s="90">
        <v>0</v>
      </c>
      <c r="I309" s="90">
        <v>0</v>
      </c>
      <c r="J309" s="90">
        <v>0</v>
      </c>
      <c r="K309" s="90">
        <v>0</v>
      </c>
      <c r="L309" s="90">
        <f>+P263</f>
        <v>0.40021299999999999</v>
      </c>
      <c r="M309" s="90">
        <v>0</v>
      </c>
      <c r="N309" s="90">
        <v>0</v>
      </c>
      <c r="O309" s="90">
        <v>0</v>
      </c>
      <c r="P309" s="90">
        <v>0</v>
      </c>
      <c r="Q309" s="90">
        <v>0</v>
      </c>
      <c r="R309" s="90">
        <v>0</v>
      </c>
      <c r="S309" s="90">
        <v>0</v>
      </c>
      <c r="T309" s="90">
        <v>0</v>
      </c>
      <c r="U309" s="90">
        <v>0</v>
      </c>
      <c r="V309" s="90">
        <v>0</v>
      </c>
      <c r="W309" s="90">
        <v>0</v>
      </c>
      <c r="X309" s="90">
        <v>0</v>
      </c>
      <c r="Y309" s="90">
        <v>0</v>
      </c>
      <c r="Z309" s="90">
        <v>0</v>
      </c>
      <c r="AA309" s="90">
        <v>0</v>
      </c>
      <c r="AB309" s="90">
        <v>0</v>
      </c>
      <c r="AC309" s="90">
        <v>0</v>
      </c>
      <c r="AD309" s="90">
        <v>0</v>
      </c>
      <c r="AE309" s="90">
        <v>0</v>
      </c>
      <c r="AF309" s="90">
        <v>0</v>
      </c>
      <c r="AG309" s="90">
        <v>0</v>
      </c>
      <c r="AH309" s="90">
        <v>0</v>
      </c>
      <c r="AI309" s="90">
        <v>0</v>
      </c>
      <c r="AJ309" s="90">
        <v>0</v>
      </c>
      <c r="AK309" s="90">
        <v>0</v>
      </c>
      <c r="AL309" s="90">
        <v>0</v>
      </c>
      <c r="AM309" s="90">
        <v>0</v>
      </c>
      <c r="AN309" s="90">
        <v>0</v>
      </c>
      <c r="AO309" s="90">
        <v>0</v>
      </c>
      <c r="AP309" s="90">
        <v>0</v>
      </c>
      <c r="AQ309" s="90">
        <v>0</v>
      </c>
      <c r="AR309" s="91">
        <v>0</v>
      </c>
      <c r="AS309" s="35"/>
      <c r="AT309" s="81"/>
      <c r="AU309" s="82"/>
      <c r="AV309" s="82"/>
    </row>
    <row r="310" spans="1:48" s="79" customFormat="1">
      <c r="A310" s="36" t="s">
        <v>58</v>
      </c>
      <c r="B310" s="37" t="s">
        <v>127</v>
      </c>
      <c r="C310" s="88">
        <v>0</v>
      </c>
      <c r="D310" s="88">
        <v>0</v>
      </c>
      <c r="E310" s="88">
        <v>0</v>
      </c>
      <c r="F310" s="88">
        <v>0</v>
      </c>
      <c r="G310" s="88">
        <v>0</v>
      </c>
      <c r="H310" s="88">
        <v>0</v>
      </c>
      <c r="I310" s="88">
        <v>0</v>
      </c>
      <c r="J310" s="88">
        <v>0</v>
      </c>
      <c r="K310" s="88">
        <v>0</v>
      </c>
      <c r="L310" s="88">
        <v>0</v>
      </c>
      <c r="M310" s="88">
        <f>+P264</f>
        <v>2.5000000000000001E-4</v>
      </c>
      <c r="N310" s="88">
        <v>0</v>
      </c>
      <c r="O310" s="88">
        <v>0</v>
      </c>
      <c r="P310" s="88">
        <v>0</v>
      </c>
      <c r="Q310" s="88">
        <v>0</v>
      </c>
      <c r="R310" s="88">
        <v>0</v>
      </c>
      <c r="S310" s="88">
        <v>0</v>
      </c>
      <c r="T310" s="88">
        <v>0</v>
      </c>
      <c r="U310" s="88">
        <v>0</v>
      </c>
      <c r="V310" s="88">
        <v>0</v>
      </c>
      <c r="W310" s="88">
        <v>0</v>
      </c>
      <c r="X310" s="88">
        <v>0</v>
      </c>
      <c r="Y310" s="88">
        <v>0</v>
      </c>
      <c r="Z310" s="88">
        <v>0</v>
      </c>
      <c r="AA310" s="88">
        <v>0</v>
      </c>
      <c r="AB310" s="88">
        <v>0</v>
      </c>
      <c r="AC310" s="88">
        <v>0</v>
      </c>
      <c r="AD310" s="88">
        <v>0</v>
      </c>
      <c r="AE310" s="88">
        <v>0</v>
      </c>
      <c r="AF310" s="88">
        <v>0</v>
      </c>
      <c r="AG310" s="88">
        <v>0</v>
      </c>
      <c r="AH310" s="88">
        <v>0</v>
      </c>
      <c r="AI310" s="88">
        <v>0</v>
      </c>
      <c r="AJ310" s="88">
        <v>0</v>
      </c>
      <c r="AK310" s="88">
        <v>0</v>
      </c>
      <c r="AL310" s="88">
        <v>0</v>
      </c>
      <c r="AM310" s="88">
        <v>0</v>
      </c>
      <c r="AN310" s="88">
        <v>0</v>
      </c>
      <c r="AO310" s="88">
        <v>0</v>
      </c>
      <c r="AP310" s="88">
        <v>0</v>
      </c>
      <c r="AQ310" s="88">
        <v>0</v>
      </c>
      <c r="AR310" s="89">
        <v>0</v>
      </c>
      <c r="AS310" s="35"/>
      <c r="AT310" s="81"/>
      <c r="AU310" s="82"/>
      <c r="AV310" s="82"/>
    </row>
    <row r="311" spans="1:48" s="79" customFormat="1">
      <c r="A311" s="36" t="s">
        <v>59</v>
      </c>
      <c r="B311" s="37" t="s">
        <v>128</v>
      </c>
      <c r="C311" s="88">
        <v>0</v>
      </c>
      <c r="D311" s="88">
        <v>0</v>
      </c>
      <c r="E311" s="88">
        <v>0</v>
      </c>
      <c r="F311" s="88">
        <v>0</v>
      </c>
      <c r="G311" s="88">
        <v>0</v>
      </c>
      <c r="H311" s="88">
        <v>0</v>
      </c>
      <c r="I311" s="88">
        <v>0</v>
      </c>
      <c r="J311" s="88">
        <v>0</v>
      </c>
      <c r="K311" s="88">
        <v>0</v>
      </c>
      <c r="L311" s="88">
        <v>0</v>
      </c>
      <c r="M311" s="88">
        <v>0</v>
      </c>
      <c r="N311" s="88">
        <f>+P265</f>
        <v>9.0000000000000002E-6</v>
      </c>
      <c r="O311" s="88">
        <v>0</v>
      </c>
      <c r="P311" s="88">
        <v>0</v>
      </c>
      <c r="Q311" s="88">
        <v>0</v>
      </c>
      <c r="R311" s="88">
        <v>0</v>
      </c>
      <c r="S311" s="88">
        <v>0</v>
      </c>
      <c r="T311" s="88">
        <v>0</v>
      </c>
      <c r="U311" s="88">
        <v>0</v>
      </c>
      <c r="V311" s="88">
        <v>0</v>
      </c>
      <c r="W311" s="88">
        <v>0</v>
      </c>
      <c r="X311" s="88">
        <v>0</v>
      </c>
      <c r="Y311" s="88">
        <v>0</v>
      </c>
      <c r="Z311" s="88">
        <v>0</v>
      </c>
      <c r="AA311" s="88">
        <v>0</v>
      </c>
      <c r="AB311" s="88">
        <v>0</v>
      </c>
      <c r="AC311" s="88">
        <v>0</v>
      </c>
      <c r="AD311" s="88">
        <v>0</v>
      </c>
      <c r="AE311" s="88">
        <v>0</v>
      </c>
      <c r="AF311" s="88">
        <v>0</v>
      </c>
      <c r="AG311" s="88">
        <v>0</v>
      </c>
      <c r="AH311" s="88">
        <v>0</v>
      </c>
      <c r="AI311" s="88">
        <v>0</v>
      </c>
      <c r="AJ311" s="88">
        <v>0</v>
      </c>
      <c r="AK311" s="88">
        <v>0</v>
      </c>
      <c r="AL311" s="88">
        <v>0</v>
      </c>
      <c r="AM311" s="88">
        <v>0</v>
      </c>
      <c r="AN311" s="88">
        <v>0</v>
      </c>
      <c r="AO311" s="88">
        <v>0</v>
      </c>
      <c r="AP311" s="88">
        <v>0</v>
      </c>
      <c r="AQ311" s="88">
        <v>0</v>
      </c>
      <c r="AR311" s="89">
        <v>0</v>
      </c>
      <c r="AS311" s="35"/>
      <c r="AT311" s="81"/>
      <c r="AU311" s="82"/>
      <c r="AV311" s="82"/>
    </row>
    <row r="312" spans="1:48" s="79" customFormat="1">
      <c r="A312" s="36" t="s">
        <v>60</v>
      </c>
      <c r="B312" s="37" t="s">
        <v>129</v>
      </c>
      <c r="C312" s="88">
        <v>0</v>
      </c>
      <c r="D312" s="88">
        <v>0</v>
      </c>
      <c r="E312" s="88">
        <v>0</v>
      </c>
      <c r="F312" s="88">
        <v>0</v>
      </c>
      <c r="G312" s="88">
        <v>0</v>
      </c>
      <c r="H312" s="88">
        <v>0</v>
      </c>
      <c r="I312" s="88">
        <v>0</v>
      </c>
      <c r="J312" s="88">
        <v>0</v>
      </c>
      <c r="K312" s="88">
        <v>0</v>
      </c>
      <c r="L312" s="88">
        <v>0</v>
      </c>
      <c r="M312" s="88">
        <v>0</v>
      </c>
      <c r="N312" s="88">
        <v>0</v>
      </c>
      <c r="O312" s="88">
        <f>+P266</f>
        <v>0.33765600000000001</v>
      </c>
      <c r="P312" s="88">
        <v>0</v>
      </c>
      <c r="Q312" s="88">
        <v>0</v>
      </c>
      <c r="R312" s="88">
        <v>0</v>
      </c>
      <c r="S312" s="88">
        <v>0</v>
      </c>
      <c r="T312" s="88">
        <v>0</v>
      </c>
      <c r="U312" s="88">
        <v>0</v>
      </c>
      <c r="V312" s="88">
        <v>0</v>
      </c>
      <c r="W312" s="88">
        <v>0</v>
      </c>
      <c r="X312" s="88">
        <v>0</v>
      </c>
      <c r="Y312" s="88">
        <v>0</v>
      </c>
      <c r="Z312" s="88">
        <v>0</v>
      </c>
      <c r="AA312" s="88">
        <v>0</v>
      </c>
      <c r="AB312" s="88">
        <v>0</v>
      </c>
      <c r="AC312" s="88">
        <v>0</v>
      </c>
      <c r="AD312" s="88">
        <v>0</v>
      </c>
      <c r="AE312" s="88">
        <v>0</v>
      </c>
      <c r="AF312" s="88">
        <v>0</v>
      </c>
      <c r="AG312" s="88">
        <v>0</v>
      </c>
      <c r="AH312" s="88">
        <v>0</v>
      </c>
      <c r="AI312" s="88">
        <v>0</v>
      </c>
      <c r="AJ312" s="88">
        <v>0</v>
      </c>
      <c r="AK312" s="88">
        <v>0</v>
      </c>
      <c r="AL312" s="88">
        <v>0</v>
      </c>
      <c r="AM312" s="88">
        <v>0</v>
      </c>
      <c r="AN312" s="88">
        <v>0</v>
      </c>
      <c r="AO312" s="88">
        <v>0</v>
      </c>
      <c r="AP312" s="88">
        <v>0</v>
      </c>
      <c r="AQ312" s="88">
        <v>0</v>
      </c>
      <c r="AR312" s="89">
        <v>0</v>
      </c>
      <c r="AS312" s="35"/>
      <c r="AT312" s="81"/>
      <c r="AU312" s="82"/>
      <c r="AV312" s="82"/>
    </row>
    <row r="313" spans="1:48" s="79" customFormat="1">
      <c r="A313" s="36" t="s">
        <v>61</v>
      </c>
      <c r="B313" s="37" t="s">
        <v>130</v>
      </c>
      <c r="C313" s="88">
        <v>0</v>
      </c>
      <c r="D313" s="88">
        <v>0</v>
      </c>
      <c r="E313" s="88">
        <v>0</v>
      </c>
      <c r="F313" s="88">
        <v>0</v>
      </c>
      <c r="G313" s="88">
        <v>0</v>
      </c>
      <c r="H313" s="88">
        <v>0</v>
      </c>
      <c r="I313" s="88">
        <v>0</v>
      </c>
      <c r="J313" s="88">
        <v>0</v>
      </c>
      <c r="K313" s="88">
        <v>0</v>
      </c>
      <c r="L313" s="88">
        <v>0</v>
      </c>
      <c r="M313" s="88">
        <v>0</v>
      </c>
      <c r="N313" s="88">
        <v>0</v>
      </c>
      <c r="O313" s="88">
        <v>0</v>
      </c>
      <c r="P313" s="88">
        <f>+P267</f>
        <v>2.4528000000000001E-2</v>
      </c>
      <c r="Q313" s="88">
        <v>0</v>
      </c>
      <c r="R313" s="88">
        <v>0</v>
      </c>
      <c r="S313" s="88">
        <v>0</v>
      </c>
      <c r="T313" s="88">
        <v>0</v>
      </c>
      <c r="U313" s="88">
        <v>0</v>
      </c>
      <c r="V313" s="88">
        <v>0</v>
      </c>
      <c r="W313" s="88">
        <v>0</v>
      </c>
      <c r="X313" s="88">
        <v>0</v>
      </c>
      <c r="Y313" s="88">
        <v>0</v>
      </c>
      <c r="Z313" s="88">
        <v>0</v>
      </c>
      <c r="AA313" s="88">
        <v>0</v>
      </c>
      <c r="AB313" s="88">
        <v>0</v>
      </c>
      <c r="AC313" s="88">
        <v>0</v>
      </c>
      <c r="AD313" s="88">
        <v>0</v>
      </c>
      <c r="AE313" s="88">
        <v>0</v>
      </c>
      <c r="AF313" s="88">
        <v>0</v>
      </c>
      <c r="AG313" s="88">
        <v>0</v>
      </c>
      <c r="AH313" s="88">
        <v>0</v>
      </c>
      <c r="AI313" s="88">
        <v>0</v>
      </c>
      <c r="AJ313" s="88">
        <v>0</v>
      </c>
      <c r="AK313" s="88">
        <v>0</v>
      </c>
      <c r="AL313" s="88">
        <v>0</v>
      </c>
      <c r="AM313" s="88">
        <v>0</v>
      </c>
      <c r="AN313" s="88">
        <v>0</v>
      </c>
      <c r="AO313" s="88">
        <v>0</v>
      </c>
      <c r="AP313" s="88">
        <v>0</v>
      </c>
      <c r="AQ313" s="88">
        <v>0</v>
      </c>
      <c r="AR313" s="89">
        <v>0</v>
      </c>
      <c r="AS313" s="35"/>
      <c r="AT313" s="81"/>
      <c r="AU313" s="82"/>
      <c r="AV313" s="82"/>
    </row>
    <row r="314" spans="1:48" s="79" customFormat="1">
      <c r="A314" s="39" t="s">
        <v>62</v>
      </c>
      <c r="B314" s="40" t="s">
        <v>131</v>
      </c>
      <c r="C314" s="90">
        <v>0</v>
      </c>
      <c r="D314" s="90">
        <v>0</v>
      </c>
      <c r="E314" s="90">
        <v>0</v>
      </c>
      <c r="F314" s="90">
        <v>0</v>
      </c>
      <c r="G314" s="90">
        <v>0</v>
      </c>
      <c r="H314" s="90">
        <v>0</v>
      </c>
      <c r="I314" s="90">
        <v>0</v>
      </c>
      <c r="J314" s="90">
        <v>0</v>
      </c>
      <c r="K314" s="90">
        <v>0</v>
      </c>
      <c r="L314" s="90">
        <v>0</v>
      </c>
      <c r="M314" s="90">
        <v>0</v>
      </c>
      <c r="N314" s="90">
        <v>0</v>
      </c>
      <c r="O314" s="90">
        <v>0</v>
      </c>
      <c r="P314" s="90">
        <v>0</v>
      </c>
      <c r="Q314" s="90">
        <f>+P268</f>
        <v>0.173319</v>
      </c>
      <c r="R314" s="90">
        <v>0</v>
      </c>
      <c r="S314" s="90">
        <v>0</v>
      </c>
      <c r="T314" s="90">
        <v>0</v>
      </c>
      <c r="U314" s="90">
        <v>0</v>
      </c>
      <c r="V314" s="90">
        <v>0</v>
      </c>
      <c r="W314" s="90">
        <v>0</v>
      </c>
      <c r="X314" s="90">
        <v>0</v>
      </c>
      <c r="Y314" s="90">
        <v>0</v>
      </c>
      <c r="Z314" s="90">
        <v>0</v>
      </c>
      <c r="AA314" s="90">
        <v>0</v>
      </c>
      <c r="AB314" s="90">
        <v>0</v>
      </c>
      <c r="AC314" s="90">
        <v>0</v>
      </c>
      <c r="AD314" s="90">
        <v>0</v>
      </c>
      <c r="AE314" s="90">
        <v>0</v>
      </c>
      <c r="AF314" s="90">
        <v>0</v>
      </c>
      <c r="AG314" s="90">
        <v>0</v>
      </c>
      <c r="AH314" s="90">
        <v>0</v>
      </c>
      <c r="AI314" s="90">
        <v>0</v>
      </c>
      <c r="AJ314" s="90">
        <v>0</v>
      </c>
      <c r="AK314" s="90">
        <v>0</v>
      </c>
      <c r="AL314" s="90">
        <v>0</v>
      </c>
      <c r="AM314" s="90">
        <v>0</v>
      </c>
      <c r="AN314" s="90">
        <v>0</v>
      </c>
      <c r="AO314" s="90">
        <v>0</v>
      </c>
      <c r="AP314" s="90">
        <v>0</v>
      </c>
      <c r="AQ314" s="90">
        <v>0</v>
      </c>
      <c r="AR314" s="91">
        <v>0</v>
      </c>
      <c r="AS314" s="35"/>
      <c r="AT314" s="81"/>
      <c r="AU314" s="82"/>
      <c r="AV314" s="82"/>
    </row>
    <row r="315" spans="1:48" s="79" customFormat="1">
      <c r="A315" s="36" t="s">
        <v>63</v>
      </c>
      <c r="B315" s="37" t="s">
        <v>132</v>
      </c>
      <c r="C315" s="88">
        <v>0</v>
      </c>
      <c r="D315" s="88">
        <v>0</v>
      </c>
      <c r="E315" s="88">
        <v>0</v>
      </c>
      <c r="F315" s="88">
        <v>0</v>
      </c>
      <c r="G315" s="88">
        <v>0</v>
      </c>
      <c r="H315" s="88">
        <v>0</v>
      </c>
      <c r="I315" s="88">
        <v>0</v>
      </c>
      <c r="J315" s="88">
        <v>0</v>
      </c>
      <c r="K315" s="88">
        <v>0</v>
      </c>
      <c r="L315" s="88">
        <v>0</v>
      </c>
      <c r="M315" s="88">
        <v>0</v>
      </c>
      <c r="N315" s="88">
        <v>0</v>
      </c>
      <c r="O315" s="88">
        <v>0</v>
      </c>
      <c r="P315" s="88">
        <v>0</v>
      </c>
      <c r="Q315" s="88">
        <v>0</v>
      </c>
      <c r="R315" s="88">
        <f>+P269</f>
        <v>5.3402999999999999E-2</v>
      </c>
      <c r="S315" s="88">
        <v>0</v>
      </c>
      <c r="T315" s="88">
        <v>0</v>
      </c>
      <c r="U315" s="88">
        <v>0</v>
      </c>
      <c r="V315" s="88">
        <v>0</v>
      </c>
      <c r="W315" s="88">
        <v>0</v>
      </c>
      <c r="X315" s="88">
        <v>0</v>
      </c>
      <c r="Y315" s="88">
        <v>0</v>
      </c>
      <c r="Z315" s="88">
        <v>0</v>
      </c>
      <c r="AA315" s="88">
        <v>0</v>
      </c>
      <c r="AB315" s="88">
        <v>0</v>
      </c>
      <c r="AC315" s="88">
        <v>0</v>
      </c>
      <c r="AD315" s="88">
        <v>0</v>
      </c>
      <c r="AE315" s="88">
        <v>0</v>
      </c>
      <c r="AF315" s="88">
        <v>0</v>
      </c>
      <c r="AG315" s="88">
        <v>0</v>
      </c>
      <c r="AH315" s="88">
        <v>0</v>
      </c>
      <c r="AI315" s="88">
        <v>0</v>
      </c>
      <c r="AJ315" s="88">
        <v>0</v>
      </c>
      <c r="AK315" s="88">
        <v>0</v>
      </c>
      <c r="AL315" s="88">
        <v>0</v>
      </c>
      <c r="AM315" s="88">
        <v>0</v>
      </c>
      <c r="AN315" s="88">
        <v>0</v>
      </c>
      <c r="AO315" s="88">
        <v>0</v>
      </c>
      <c r="AP315" s="88">
        <v>0</v>
      </c>
      <c r="AQ315" s="88">
        <v>0</v>
      </c>
      <c r="AR315" s="89">
        <v>0</v>
      </c>
      <c r="AS315" s="35"/>
      <c r="AT315" s="81"/>
      <c r="AU315" s="82"/>
      <c r="AV315" s="82"/>
    </row>
    <row r="316" spans="1:48" s="79" customFormat="1">
      <c r="A316" s="36" t="s">
        <v>64</v>
      </c>
      <c r="B316" s="37" t="s">
        <v>133</v>
      </c>
      <c r="C316" s="88">
        <v>0</v>
      </c>
      <c r="D316" s="88">
        <v>0</v>
      </c>
      <c r="E316" s="88">
        <v>0</v>
      </c>
      <c r="F316" s="88">
        <v>0</v>
      </c>
      <c r="G316" s="88">
        <v>0</v>
      </c>
      <c r="H316" s="88">
        <v>0</v>
      </c>
      <c r="I316" s="88">
        <v>0</v>
      </c>
      <c r="J316" s="88">
        <v>0</v>
      </c>
      <c r="K316" s="88">
        <v>0</v>
      </c>
      <c r="L316" s="88">
        <v>0</v>
      </c>
      <c r="M316" s="88">
        <v>0</v>
      </c>
      <c r="N316" s="88">
        <v>0</v>
      </c>
      <c r="O316" s="88">
        <v>0</v>
      </c>
      <c r="P316" s="88">
        <v>0</v>
      </c>
      <c r="Q316" s="88">
        <v>0</v>
      </c>
      <c r="R316" s="88">
        <v>0</v>
      </c>
      <c r="S316" s="88">
        <f>+P270</f>
        <v>3.166E-3</v>
      </c>
      <c r="T316" s="88">
        <v>0</v>
      </c>
      <c r="U316" s="88">
        <v>0</v>
      </c>
      <c r="V316" s="88">
        <v>0</v>
      </c>
      <c r="W316" s="88">
        <v>0</v>
      </c>
      <c r="X316" s="88">
        <v>0</v>
      </c>
      <c r="Y316" s="88">
        <v>0</v>
      </c>
      <c r="Z316" s="88">
        <v>0</v>
      </c>
      <c r="AA316" s="88">
        <v>0</v>
      </c>
      <c r="AB316" s="88">
        <v>0</v>
      </c>
      <c r="AC316" s="88">
        <v>0</v>
      </c>
      <c r="AD316" s="88">
        <v>0</v>
      </c>
      <c r="AE316" s="88">
        <v>0</v>
      </c>
      <c r="AF316" s="88">
        <v>0</v>
      </c>
      <c r="AG316" s="88">
        <v>0</v>
      </c>
      <c r="AH316" s="88">
        <v>0</v>
      </c>
      <c r="AI316" s="88">
        <v>0</v>
      </c>
      <c r="AJ316" s="88">
        <v>0</v>
      </c>
      <c r="AK316" s="88">
        <v>0</v>
      </c>
      <c r="AL316" s="88">
        <v>0</v>
      </c>
      <c r="AM316" s="88">
        <v>0</v>
      </c>
      <c r="AN316" s="88">
        <v>0</v>
      </c>
      <c r="AO316" s="88">
        <v>0</v>
      </c>
      <c r="AP316" s="88">
        <v>0</v>
      </c>
      <c r="AQ316" s="88">
        <v>0</v>
      </c>
      <c r="AR316" s="89">
        <v>0</v>
      </c>
      <c r="AS316" s="35"/>
      <c r="AT316" s="81"/>
      <c r="AU316" s="82"/>
      <c r="AV316" s="82"/>
    </row>
    <row r="317" spans="1:48" s="79" customFormat="1">
      <c r="A317" s="36" t="s">
        <v>65</v>
      </c>
      <c r="B317" s="37" t="s">
        <v>134</v>
      </c>
      <c r="C317" s="88">
        <v>0</v>
      </c>
      <c r="D317" s="88">
        <v>0</v>
      </c>
      <c r="E317" s="88">
        <v>0</v>
      </c>
      <c r="F317" s="88">
        <v>0</v>
      </c>
      <c r="G317" s="88">
        <v>0</v>
      </c>
      <c r="H317" s="88">
        <v>0</v>
      </c>
      <c r="I317" s="88">
        <v>0</v>
      </c>
      <c r="J317" s="88">
        <v>0</v>
      </c>
      <c r="K317" s="88">
        <v>0</v>
      </c>
      <c r="L317" s="88">
        <v>0</v>
      </c>
      <c r="M317" s="88">
        <v>0</v>
      </c>
      <c r="N317" s="88">
        <v>0</v>
      </c>
      <c r="O317" s="88">
        <v>0</v>
      </c>
      <c r="P317" s="88">
        <v>0</v>
      </c>
      <c r="Q317" s="88">
        <v>0</v>
      </c>
      <c r="R317" s="88">
        <v>0</v>
      </c>
      <c r="S317" s="88">
        <v>0</v>
      </c>
      <c r="T317" s="88">
        <f>+P271</f>
        <v>6.0866000000000003E-2</v>
      </c>
      <c r="U317" s="88">
        <v>0</v>
      </c>
      <c r="V317" s="88">
        <v>0</v>
      </c>
      <c r="W317" s="88">
        <v>0</v>
      </c>
      <c r="X317" s="88">
        <v>0</v>
      </c>
      <c r="Y317" s="88">
        <v>0</v>
      </c>
      <c r="Z317" s="88">
        <v>0</v>
      </c>
      <c r="AA317" s="88">
        <v>0</v>
      </c>
      <c r="AB317" s="88">
        <v>0</v>
      </c>
      <c r="AC317" s="88">
        <v>0</v>
      </c>
      <c r="AD317" s="88">
        <v>0</v>
      </c>
      <c r="AE317" s="88">
        <v>0</v>
      </c>
      <c r="AF317" s="88">
        <v>0</v>
      </c>
      <c r="AG317" s="88">
        <v>0</v>
      </c>
      <c r="AH317" s="88">
        <v>0</v>
      </c>
      <c r="AI317" s="88">
        <v>0</v>
      </c>
      <c r="AJ317" s="88">
        <v>0</v>
      </c>
      <c r="AK317" s="88">
        <v>0</v>
      </c>
      <c r="AL317" s="88">
        <v>0</v>
      </c>
      <c r="AM317" s="88">
        <v>0</v>
      </c>
      <c r="AN317" s="88">
        <v>0</v>
      </c>
      <c r="AO317" s="88">
        <v>0</v>
      </c>
      <c r="AP317" s="88">
        <v>0</v>
      </c>
      <c r="AQ317" s="88">
        <v>0</v>
      </c>
      <c r="AR317" s="89">
        <v>0</v>
      </c>
      <c r="AS317" s="35"/>
      <c r="AT317" s="81"/>
      <c r="AU317" s="82"/>
      <c r="AV317" s="82"/>
    </row>
    <row r="318" spans="1:48" s="79" customFormat="1">
      <c r="A318" s="36" t="s">
        <v>66</v>
      </c>
      <c r="B318" s="37" t="s">
        <v>135</v>
      </c>
      <c r="C318" s="88">
        <v>0</v>
      </c>
      <c r="D318" s="88">
        <v>0</v>
      </c>
      <c r="E318" s="88">
        <v>0</v>
      </c>
      <c r="F318" s="88">
        <v>0</v>
      </c>
      <c r="G318" s="88">
        <v>0</v>
      </c>
      <c r="H318" s="88">
        <v>0</v>
      </c>
      <c r="I318" s="88">
        <v>0</v>
      </c>
      <c r="J318" s="88">
        <v>0</v>
      </c>
      <c r="K318" s="88">
        <v>0</v>
      </c>
      <c r="L318" s="88">
        <v>0</v>
      </c>
      <c r="M318" s="88">
        <v>0</v>
      </c>
      <c r="N318" s="88">
        <v>0</v>
      </c>
      <c r="O318" s="88">
        <v>0</v>
      </c>
      <c r="P318" s="88">
        <v>0</v>
      </c>
      <c r="Q318" s="88">
        <v>0</v>
      </c>
      <c r="R318" s="88">
        <v>0</v>
      </c>
      <c r="S318" s="88">
        <v>0</v>
      </c>
      <c r="T318" s="88">
        <v>0</v>
      </c>
      <c r="U318" s="88">
        <f>+P272</f>
        <v>0.130165</v>
      </c>
      <c r="V318" s="88">
        <v>0</v>
      </c>
      <c r="W318" s="88">
        <v>0</v>
      </c>
      <c r="X318" s="88">
        <v>0</v>
      </c>
      <c r="Y318" s="88">
        <v>0</v>
      </c>
      <c r="Z318" s="88">
        <v>0</v>
      </c>
      <c r="AA318" s="88">
        <v>0</v>
      </c>
      <c r="AB318" s="88">
        <v>0</v>
      </c>
      <c r="AC318" s="88">
        <v>0</v>
      </c>
      <c r="AD318" s="88">
        <v>0</v>
      </c>
      <c r="AE318" s="88">
        <v>0</v>
      </c>
      <c r="AF318" s="88">
        <v>0</v>
      </c>
      <c r="AG318" s="88">
        <v>0</v>
      </c>
      <c r="AH318" s="88">
        <v>0</v>
      </c>
      <c r="AI318" s="88">
        <v>0</v>
      </c>
      <c r="AJ318" s="88">
        <v>0</v>
      </c>
      <c r="AK318" s="88">
        <v>0</v>
      </c>
      <c r="AL318" s="88">
        <v>0</v>
      </c>
      <c r="AM318" s="88">
        <v>0</v>
      </c>
      <c r="AN318" s="88">
        <v>0</v>
      </c>
      <c r="AO318" s="88">
        <v>0</v>
      </c>
      <c r="AP318" s="88">
        <v>0</v>
      </c>
      <c r="AQ318" s="88">
        <v>0</v>
      </c>
      <c r="AR318" s="89">
        <v>0</v>
      </c>
      <c r="AS318" s="35"/>
      <c r="AT318" s="81"/>
      <c r="AU318" s="82"/>
      <c r="AV318" s="82"/>
    </row>
    <row r="319" spans="1:48" s="79" customFormat="1">
      <c r="A319" s="39" t="s">
        <v>67</v>
      </c>
      <c r="B319" s="40" t="s">
        <v>206</v>
      </c>
      <c r="C319" s="90">
        <v>0</v>
      </c>
      <c r="D319" s="90">
        <v>0</v>
      </c>
      <c r="E319" s="90">
        <v>0</v>
      </c>
      <c r="F319" s="90">
        <v>0</v>
      </c>
      <c r="G319" s="90">
        <v>0</v>
      </c>
      <c r="H319" s="90">
        <v>0</v>
      </c>
      <c r="I319" s="90">
        <v>0</v>
      </c>
      <c r="J319" s="90">
        <v>0</v>
      </c>
      <c r="K319" s="90">
        <v>0</v>
      </c>
      <c r="L319" s="90">
        <v>0</v>
      </c>
      <c r="M319" s="90">
        <v>0</v>
      </c>
      <c r="N319" s="90">
        <v>0</v>
      </c>
      <c r="O319" s="90">
        <v>0</v>
      </c>
      <c r="P319" s="90">
        <v>0</v>
      </c>
      <c r="Q319" s="90">
        <v>0</v>
      </c>
      <c r="R319" s="90">
        <v>0</v>
      </c>
      <c r="S319" s="90">
        <v>0</v>
      </c>
      <c r="T319" s="90">
        <v>0</v>
      </c>
      <c r="U319" s="90">
        <v>0</v>
      </c>
      <c r="V319" s="90">
        <f>+P273</f>
        <v>1</v>
      </c>
      <c r="W319" s="90">
        <v>0</v>
      </c>
      <c r="X319" s="90">
        <v>0</v>
      </c>
      <c r="Y319" s="90">
        <v>0</v>
      </c>
      <c r="Z319" s="90">
        <v>0</v>
      </c>
      <c r="AA319" s="90">
        <v>0</v>
      </c>
      <c r="AB319" s="90">
        <v>0</v>
      </c>
      <c r="AC319" s="90">
        <v>0</v>
      </c>
      <c r="AD319" s="90">
        <v>0</v>
      </c>
      <c r="AE319" s="90">
        <v>0</v>
      </c>
      <c r="AF319" s="90">
        <v>0</v>
      </c>
      <c r="AG319" s="90">
        <v>0</v>
      </c>
      <c r="AH319" s="90">
        <v>0</v>
      </c>
      <c r="AI319" s="90">
        <v>0</v>
      </c>
      <c r="AJ319" s="90">
        <v>0</v>
      </c>
      <c r="AK319" s="90">
        <v>0</v>
      </c>
      <c r="AL319" s="90">
        <v>0</v>
      </c>
      <c r="AM319" s="90">
        <v>0</v>
      </c>
      <c r="AN319" s="90">
        <v>0</v>
      </c>
      <c r="AO319" s="90">
        <v>0</v>
      </c>
      <c r="AP319" s="90">
        <v>0</v>
      </c>
      <c r="AQ319" s="90">
        <v>0</v>
      </c>
      <c r="AR319" s="91">
        <v>0</v>
      </c>
      <c r="AS319" s="35"/>
      <c r="AT319" s="81"/>
      <c r="AU319" s="82"/>
      <c r="AV319" s="82"/>
    </row>
    <row r="320" spans="1:48" s="79" customFormat="1">
      <c r="A320" s="36" t="s">
        <v>68</v>
      </c>
      <c r="B320" s="37" t="s">
        <v>207</v>
      </c>
      <c r="C320" s="88">
        <v>0</v>
      </c>
      <c r="D320" s="88">
        <v>0</v>
      </c>
      <c r="E320" s="88">
        <v>0</v>
      </c>
      <c r="F320" s="88">
        <v>0</v>
      </c>
      <c r="G320" s="88">
        <v>0</v>
      </c>
      <c r="H320" s="88">
        <v>0</v>
      </c>
      <c r="I320" s="88">
        <v>0</v>
      </c>
      <c r="J320" s="88">
        <v>0</v>
      </c>
      <c r="K320" s="88">
        <v>0</v>
      </c>
      <c r="L320" s="88">
        <v>0</v>
      </c>
      <c r="M320" s="88">
        <v>0</v>
      </c>
      <c r="N320" s="88">
        <v>0</v>
      </c>
      <c r="O320" s="88">
        <v>0</v>
      </c>
      <c r="P320" s="88">
        <v>0</v>
      </c>
      <c r="Q320" s="88">
        <v>0</v>
      </c>
      <c r="R320" s="88">
        <v>0</v>
      </c>
      <c r="S320" s="88">
        <v>0</v>
      </c>
      <c r="T320" s="88">
        <v>0</v>
      </c>
      <c r="U320" s="88">
        <v>0</v>
      </c>
      <c r="V320" s="88">
        <v>0</v>
      </c>
      <c r="W320" s="88">
        <f>+P274</f>
        <v>1</v>
      </c>
      <c r="X320" s="88">
        <v>0</v>
      </c>
      <c r="Y320" s="88">
        <v>0</v>
      </c>
      <c r="Z320" s="88">
        <v>0</v>
      </c>
      <c r="AA320" s="88">
        <v>0</v>
      </c>
      <c r="AB320" s="88">
        <v>0</v>
      </c>
      <c r="AC320" s="88">
        <v>0</v>
      </c>
      <c r="AD320" s="88">
        <v>0</v>
      </c>
      <c r="AE320" s="88">
        <v>0</v>
      </c>
      <c r="AF320" s="88">
        <v>0</v>
      </c>
      <c r="AG320" s="88">
        <v>0</v>
      </c>
      <c r="AH320" s="88">
        <v>0</v>
      </c>
      <c r="AI320" s="88">
        <v>0</v>
      </c>
      <c r="AJ320" s="88">
        <v>0</v>
      </c>
      <c r="AK320" s="88">
        <v>0</v>
      </c>
      <c r="AL320" s="88">
        <v>0</v>
      </c>
      <c r="AM320" s="88">
        <v>0</v>
      </c>
      <c r="AN320" s="88">
        <v>0</v>
      </c>
      <c r="AO320" s="88">
        <v>0</v>
      </c>
      <c r="AP320" s="88">
        <v>0</v>
      </c>
      <c r="AQ320" s="88">
        <v>0</v>
      </c>
      <c r="AR320" s="89">
        <v>0</v>
      </c>
      <c r="AS320" s="35"/>
      <c r="AT320" s="81"/>
      <c r="AU320" s="82"/>
      <c r="AV320" s="82"/>
    </row>
    <row r="321" spans="1:48" s="79" customFormat="1">
      <c r="A321" s="36" t="s">
        <v>69</v>
      </c>
      <c r="B321" s="37" t="s">
        <v>138</v>
      </c>
      <c r="C321" s="88">
        <v>0</v>
      </c>
      <c r="D321" s="88">
        <v>0</v>
      </c>
      <c r="E321" s="88">
        <v>0</v>
      </c>
      <c r="F321" s="88">
        <v>0</v>
      </c>
      <c r="G321" s="88">
        <v>0</v>
      </c>
      <c r="H321" s="88">
        <v>0</v>
      </c>
      <c r="I321" s="88">
        <v>0</v>
      </c>
      <c r="J321" s="88">
        <v>0</v>
      </c>
      <c r="K321" s="88">
        <v>0</v>
      </c>
      <c r="L321" s="88">
        <v>0</v>
      </c>
      <c r="M321" s="88">
        <v>0</v>
      </c>
      <c r="N321" s="88">
        <v>0</v>
      </c>
      <c r="O321" s="88">
        <v>0</v>
      </c>
      <c r="P321" s="88">
        <v>0</v>
      </c>
      <c r="Q321" s="88">
        <v>0</v>
      </c>
      <c r="R321" s="88">
        <v>0</v>
      </c>
      <c r="S321" s="88">
        <v>0</v>
      </c>
      <c r="T321" s="88">
        <v>0</v>
      </c>
      <c r="U321" s="88">
        <v>0</v>
      </c>
      <c r="V321" s="88">
        <v>0</v>
      </c>
      <c r="W321" s="88">
        <v>0</v>
      </c>
      <c r="X321" s="88">
        <f>+P275</f>
        <v>9.7359999999999999E-3</v>
      </c>
      <c r="Y321" s="88">
        <v>0</v>
      </c>
      <c r="Z321" s="88">
        <v>0</v>
      </c>
      <c r="AA321" s="88">
        <v>0</v>
      </c>
      <c r="AB321" s="88">
        <v>0</v>
      </c>
      <c r="AC321" s="88">
        <v>0</v>
      </c>
      <c r="AD321" s="88">
        <v>0</v>
      </c>
      <c r="AE321" s="88">
        <v>0</v>
      </c>
      <c r="AF321" s="88">
        <v>0</v>
      </c>
      <c r="AG321" s="88">
        <v>0</v>
      </c>
      <c r="AH321" s="88">
        <v>0</v>
      </c>
      <c r="AI321" s="88">
        <v>0</v>
      </c>
      <c r="AJ321" s="88">
        <v>0</v>
      </c>
      <c r="AK321" s="88">
        <v>0</v>
      </c>
      <c r="AL321" s="88">
        <v>0</v>
      </c>
      <c r="AM321" s="88">
        <v>0</v>
      </c>
      <c r="AN321" s="88">
        <v>0</v>
      </c>
      <c r="AO321" s="88">
        <v>0</v>
      </c>
      <c r="AP321" s="88">
        <v>0</v>
      </c>
      <c r="AQ321" s="88">
        <v>0</v>
      </c>
      <c r="AR321" s="89">
        <v>0</v>
      </c>
      <c r="AS321" s="35"/>
      <c r="AT321" s="81"/>
      <c r="AU321" s="82"/>
      <c r="AV321" s="82"/>
    </row>
    <row r="322" spans="1:48" s="79" customFormat="1">
      <c r="A322" s="36" t="s">
        <v>70</v>
      </c>
      <c r="B322" s="37" t="s">
        <v>139</v>
      </c>
      <c r="C322" s="88">
        <v>0</v>
      </c>
      <c r="D322" s="88">
        <v>0</v>
      </c>
      <c r="E322" s="88">
        <v>0</v>
      </c>
      <c r="F322" s="88">
        <v>0</v>
      </c>
      <c r="G322" s="88">
        <v>0</v>
      </c>
      <c r="H322" s="88">
        <v>0</v>
      </c>
      <c r="I322" s="88">
        <v>0</v>
      </c>
      <c r="J322" s="88">
        <v>0</v>
      </c>
      <c r="K322" s="88">
        <v>0</v>
      </c>
      <c r="L322" s="88">
        <v>0</v>
      </c>
      <c r="M322" s="88">
        <v>0</v>
      </c>
      <c r="N322" s="88">
        <v>0</v>
      </c>
      <c r="O322" s="88">
        <v>0</v>
      </c>
      <c r="P322" s="88">
        <v>0</v>
      </c>
      <c r="Q322" s="88">
        <v>0</v>
      </c>
      <c r="R322" s="88">
        <v>0</v>
      </c>
      <c r="S322" s="88">
        <v>0</v>
      </c>
      <c r="T322" s="88">
        <v>0</v>
      </c>
      <c r="U322" s="88">
        <v>0</v>
      </c>
      <c r="V322" s="88">
        <v>0</v>
      </c>
      <c r="W322" s="88">
        <v>0</v>
      </c>
      <c r="X322" s="88">
        <v>0</v>
      </c>
      <c r="Y322" s="88">
        <f>+P276</f>
        <v>0.99966600000000005</v>
      </c>
      <c r="Z322" s="88">
        <v>0</v>
      </c>
      <c r="AA322" s="88">
        <v>0</v>
      </c>
      <c r="AB322" s="88">
        <v>0</v>
      </c>
      <c r="AC322" s="88">
        <v>0</v>
      </c>
      <c r="AD322" s="88">
        <v>0</v>
      </c>
      <c r="AE322" s="88">
        <v>0</v>
      </c>
      <c r="AF322" s="88">
        <v>0</v>
      </c>
      <c r="AG322" s="88">
        <v>0</v>
      </c>
      <c r="AH322" s="88">
        <v>0</v>
      </c>
      <c r="AI322" s="88">
        <v>0</v>
      </c>
      <c r="AJ322" s="88">
        <v>0</v>
      </c>
      <c r="AK322" s="88">
        <v>0</v>
      </c>
      <c r="AL322" s="88">
        <v>0</v>
      </c>
      <c r="AM322" s="88">
        <v>0</v>
      </c>
      <c r="AN322" s="88">
        <v>0</v>
      </c>
      <c r="AO322" s="88">
        <v>0</v>
      </c>
      <c r="AP322" s="88">
        <v>0</v>
      </c>
      <c r="AQ322" s="88">
        <v>0</v>
      </c>
      <c r="AR322" s="89">
        <v>0</v>
      </c>
      <c r="AS322" s="35"/>
      <c r="AT322" s="81"/>
      <c r="AU322" s="82"/>
      <c r="AV322" s="82"/>
    </row>
    <row r="323" spans="1:48" s="79" customFormat="1">
      <c r="A323" s="36" t="s">
        <v>71</v>
      </c>
      <c r="B323" s="37" t="s">
        <v>140</v>
      </c>
      <c r="C323" s="88">
        <v>0</v>
      </c>
      <c r="D323" s="88">
        <v>0</v>
      </c>
      <c r="E323" s="88">
        <v>0</v>
      </c>
      <c r="F323" s="88">
        <v>0</v>
      </c>
      <c r="G323" s="88">
        <v>0</v>
      </c>
      <c r="H323" s="88">
        <v>0</v>
      </c>
      <c r="I323" s="88">
        <v>0</v>
      </c>
      <c r="J323" s="88">
        <v>0</v>
      </c>
      <c r="K323" s="88">
        <v>0</v>
      </c>
      <c r="L323" s="88">
        <v>0</v>
      </c>
      <c r="M323" s="88">
        <v>0</v>
      </c>
      <c r="N323" s="88">
        <v>0</v>
      </c>
      <c r="O323" s="88">
        <v>0</v>
      </c>
      <c r="P323" s="88">
        <v>0</v>
      </c>
      <c r="Q323" s="88">
        <v>0</v>
      </c>
      <c r="R323" s="88">
        <v>0</v>
      </c>
      <c r="S323" s="88">
        <v>0</v>
      </c>
      <c r="T323" s="88">
        <v>0</v>
      </c>
      <c r="U323" s="88">
        <v>0</v>
      </c>
      <c r="V323" s="88">
        <v>0</v>
      </c>
      <c r="W323" s="88">
        <v>0</v>
      </c>
      <c r="X323" s="88">
        <v>0</v>
      </c>
      <c r="Y323" s="88">
        <v>0</v>
      </c>
      <c r="Z323" s="88">
        <f>+P277</f>
        <v>0.99582400000000004</v>
      </c>
      <c r="AA323" s="88">
        <v>0</v>
      </c>
      <c r="AB323" s="88">
        <v>0</v>
      </c>
      <c r="AC323" s="88">
        <v>0</v>
      </c>
      <c r="AD323" s="88">
        <v>0</v>
      </c>
      <c r="AE323" s="88">
        <v>0</v>
      </c>
      <c r="AF323" s="88">
        <v>0</v>
      </c>
      <c r="AG323" s="88">
        <v>0</v>
      </c>
      <c r="AH323" s="88">
        <v>0</v>
      </c>
      <c r="AI323" s="88">
        <v>0</v>
      </c>
      <c r="AJ323" s="88">
        <v>0</v>
      </c>
      <c r="AK323" s="88">
        <v>0</v>
      </c>
      <c r="AL323" s="88">
        <v>0</v>
      </c>
      <c r="AM323" s="88">
        <v>0</v>
      </c>
      <c r="AN323" s="88">
        <v>0</v>
      </c>
      <c r="AO323" s="88">
        <v>0</v>
      </c>
      <c r="AP323" s="88">
        <v>0</v>
      </c>
      <c r="AQ323" s="88">
        <v>0</v>
      </c>
      <c r="AR323" s="89">
        <v>0</v>
      </c>
      <c r="AS323" s="35"/>
      <c r="AT323" s="81"/>
      <c r="AU323" s="82"/>
      <c r="AV323" s="82"/>
    </row>
    <row r="324" spans="1:48" s="79" customFormat="1">
      <c r="A324" s="39" t="s">
        <v>72</v>
      </c>
      <c r="B324" s="40" t="s">
        <v>141</v>
      </c>
      <c r="C324" s="90">
        <v>0</v>
      </c>
      <c r="D324" s="90">
        <v>0</v>
      </c>
      <c r="E324" s="90">
        <v>0</v>
      </c>
      <c r="F324" s="90">
        <v>0</v>
      </c>
      <c r="G324" s="90">
        <v>0</v>
      </c>
      <c r="H324" s="90">
        <v>0</v>
      </c>
      <c r="I324" s="90">
        <v>0</v>
      </c>
      <c r="J324" s="90">
        <v>0</v>
      </c>
      <c r="K324" s="90">
        <v>0</v>
      </c>
      <c r="L324" s="90">
        <v>0</v>
      </c>
      <c r="M324" s="90">
        <v>0</v>
      </c>
      <c r="N324" s="90">
        <v>0</v>
      </c>
      <c r="O324" s="90">
        <v>0</v>
      </c>
      <c r="P324" s="90">
        <v>0</v>
      </c>
      <c r="Q324" s="90">
        <v>0</v>
      </c>
      <c r="R324" s="90">
        <v>0</v>
      </c>
      <c r="S324" s="90">
        <v>0</v>
      </c>
      <c r="T324" s="90">
        <v>0</v>
      </c>
      <c r="U324" s="90">
        <v>0</v>
      </c>
      <c r="V324" s="90">
        <v>0</v>
      </c>
      <c r="W324" s="90">
        <v>0</v>
      </c>
      <c r="X324" s="90">
        <v>0</v>
      </c>
      <c r="Y324" s="90">
        <v>0</v>
      </c>
      <c r="Z324" s="90">
        <v>0</v>
      </c>
      <c r="AA324" s="90">
        <f>+P278</f>
        <v>0.47037299999999999</v>
      </c>
      <c r="AB324" s="90">
        <v>0</v>
      </c>
      <c r="AC324" s="90">
        <v>0</v>
      </c>
      <c r="AD324" s="90">
        <v>0</v>
      </c>
      <c r="AE324" s="90">
        <v>0</v>
      </c>
      <c r="AF324" s="90">
        <v>0</v>
      </c>
      <c r="AG324" s="90">
        <v>0</v>
      </c>
      <c r="AH324" s="90">
        <v>0</v>
      </c>
      <c r="AI324" s="90">
        <v>0</v>
      </c>
      <c r="AJ324" s="90">
        <v>0</v>
      </c>
      <c r="AK324" s="90">
        <v>0</v>
      </c>
      <c r="AL324" s="90">
        <v>0</v>
      </c>
      <c r="AM324" s="90">
        <v>0</v>
      </c>
      <c r="AN324" s="90">
        <v>0</v>
      </c>
      <c r="AO324" s="90">
        <v>0</v>
      </c>
      <c r="AP324" s="90">
        <v>0</v>
      </c>
      <c r="AQ324" s="90">
        <v>0</v>
      </c>
      <c r="AR324" s="91">
        <v>0</v>
      </c>
      <c r="AS324" s="35"/>
      <c r="AT324" s="81"/>
      <c r="AU324" s="82"/>
      <c r="AV324" s="82"/>
    </row>
    <row r="325" spans="1:48" s="79" customFormat="1">
      <c r="A325" s="36" t="s">
        <v>73</v>
      </c>
      <c r="B325" s="37" t="s">
        <v>142</v>
      </c>
      <c r="C325" s="88">
        <v>0</v>
      </c>
      <c r="D325" s="88">
        <v>0</v>
      </c>
      <c r="E325" s="88">
        <v>0</v>
      </c>
      <c r="F325" s="88">
        <v>0</v>
      </c>
      <c r="G325" s="88">
        <v>0</v>
      </c>
      <c r="H325" s="88">
        <v>0</v>
      </c>
      <c r="I325" s="88">
        <v>0</v>
      </c>
      <c r="J325" s="88">
        <v>0</v>
      </c>
      <c r="K325" s="88">
        <v>0</v>
      </c>
      <c r="L325" s="88">
        <v>0</v>
      </c>
      <c r="M325" s="88">
        <v>0</v>
      </c>
      <c r="N325" s="88">
        <v>0</v>
      </c>
      <c r="O325" s="88">
        <v>0</v>
      </c>
      <c r="P325" s="88">
        <v>0</v>
      </c>
      <c r="Q325" s="88">
        <v>0</v>
      </c>
      <c r="R325" s="88">
        <v>0</v>
      </c>
      <c r="S325" s="88">
        <v>0</v>
      </c>
      <c r="T325" s="88">
        <v>0</v>
      </c>
      <c r="U325" s="88">
        <v>0</v>
      </c>
      <c r="V325" s="88">
        <v>0</v>
      </c>
      <c r="W325" s="88">
        <v>0</v>
      </c>
      <c r="X325" s="88">
        <v>0</v>
      </c>
      <c r="Y325" s="88">
        <v>0</v>
      </c>
      <c r="Z325" s="88">
        <v>0</v>
      </c>
      <c r="AA325" s="88">
        <v>0</v>
      </c>
      <c r="AB325" s="88">
        <f>+P279</f>
        <v>0.67221900000000001</v>
      </c>
      <c r="AC325" s="88">
        <v>0</v>
      </c>
      <c r="AD325" s="88">
        <v>0</v>
      </c>
      <c r="AE325" s="88">
        <v>0</v>
      </c>
      <c r="AF325" s="88">
        <v>0</v>
      </c>
      <c r="AG325" s="88">
        <v>0</v>
      </c>
      <c r="AH325" s="88">
        <v>0</v>
      </c>
      <c r="AI325" s="88">
        <v>0</v>
      </c>
      <c r="AJ325" s="88">
        <v>0</v>
      </c>
      <c r="AK325" s="88">
        <v>0</v>
      </c>
      <c r="AL325" s="88">
        <v>0</v>
      </c>
      <c r="AM325" s="88">
        <v>0</v>
      </c>
      <c r="AN325" s="88">
        <v>0</v>
      </c>
      <c r="AO325" s="88">
        <v>0</v>
      </c>
      <c r="AP325" s="88">
        <v>0</v>
      </c>
      <c r="AQ325" s="88">
        <v>0</v>
      </c>
      <c r="AR325" s="89">
        <v>0</v>
      </c>
      <c r="AS325" s="35"/>
      <c r="AT325" s="81"/>
      <c r="AU325" s="82"/>
      <c r="AV325" s="82"/>
    </row>
    <row r="326" spans="1:48" s="79" customFormat="1">
      <c r="A326" s="36" t="s">
        <v>74</v>
      </c>
      <c r="B326" s="37" t="s">
        <v>143</v>
      </c>
      <c r="C326" s="88">
        <v>0</v>
      </c>
      <c r="D326" s="88">
        <v>0</v>
      </c>
      <c r="E326" s="88">
        <v>0</v>
      </c>
      <c r="F326" s="88">
        <v>0</v>
      </c>
      <c r="G326" s="88">
        <v>0</v>
      </c>
      <c r="H326" s="88">
        <v>0</v>
      </c>
      <c r="I326" s="88">
        <v>0</v>
      </c>
      <c r="J326" s="88">
        <v>0</v>
      </c>
      <c r="K326" s="88">
        <v>0</v>
      </c>
      <c r="L326" s="88">
        <v>0</v>
      </c>
      <c r="M326" s="88">
        <v>0</v>
      </c>
      <c r="N326" s="88">
        <v>0</v>
      </c>
      <c r="O326" s="88">
        <v>0</v>
      </c>
      <c r="P326" s="88">
        <v>0</v>
      </c>
      <c r="Q326" s="88">
        <v>0</v>
      </c>
      <c r="R326" s="88">
        <v>0</v>
      </c>
      <c r="S326" s="88">
        <v>0</v>
      </c>
      <c r="T326" s="88">
        <v>0</v>
      </c>
      <c r="U326" s="88">
        <v>0</v>
      </c>
      <c r="V326" s="88">
        <v>0</v>
      </c>
      <c r="W326" s="88">
        <v>0</v>
      </c>
      <c r="X326" s="88">
        <v>0</v>
      </c>
      <c r="Y326" s="88">
        <v>0</v>
      </c>
      <c r="Z326" s="88">
        <v>0</v>
      </c>
      <c r="AA326" s="88">
        <v>0</v>
      </c>
      <c r="AB326" s="88">
        <v>0</v>
      </c>
      <c r="AC326" s="88">
        <f>+P280</f>
        <v>0.87686799999999998</v>
      </c>
      <c r="AD326" s="88">
        <v>0</v>
      </c>
      <c r="AE326" s="88">
        <v>0</v>
      </c>
      <c r="AF326" s="88">
        <v>0</v>
      </c>
      <c r="AG326" s="88">
        <v>0</v>
      </c>
      <c r="AH326" s="88">
        <v>0</v>
      </c>
      <c r="AI326" s="88">
        <v>0</v>
      </c>
      <c r="AJ326" s="88">
        <v>0</v>
      </c>
      <c r="AK326" s="88">
        <v>0</v>
      </c>
      <c r="AL326" s="88">
        <v>0</v>
      </c>
      <c r="AM326" s="88">
        <v>0</v>
      </c>
      <c r="AN326" s="88">
        <v>0</v>
      </c>
      <c r="AO326" s="88">
        <v>0</v>
      </c>
      <c r="AP326" s="88">
        <v>0</v>
      </c>
      <c r="AQ326" s="88">
        <v>0</v>
      </c>
      <c r="AR326" s="89">
        <v>0</v>
      </c>
      <c r="AS326" s="35"/>
      <c r="AT326" s="81"/>
      <c r="AU326" s="82"/>
      <c r="AV326" s="82"/>
    </row>
    <row r="327" spans="1:48" s="79" customFormat="1">
      <c r="A327" s="36" t="s">
        <v>75</v>
      </c>
      <c r="B327" s="37" t="s">
        <v>208</v>
      </c>
      <c r="C327" s="88">
        <v>0</v>
      </c>
      <c r="D327" s="88">
        <v>0</v>
      </c>
      <c r="E327" s="88">
        <v>0</v>
      </c>
      <c r="F327" s="88">
        <v>0</v>
      </c>
      <c r="G327" s="88">
        <v>0</v>
      </c>
      <c r="H327" s="88">
        <v>0</v>
      </c>
      <c r="I327" s="88">
        <v>0</v>
      </c>
      <c r="J327" s="88">
        <v>0</v>
      </c>
      <c r="K327" s="88">
        <v>0</v>
      </c>
      <c r="L327" s="88">
        <v>0</v>
      </c>
      <c r="M327" s="88">
        <v>0</v>
      </c>
      <c r="N327" s="88">
        <v>0</v>
      </c>
      <c r="O327" s="88">
        <v>0</v>
      </c>
      <c r="P327" s="88">
        <v>0</v>
      </c>
      <c r="Q327" s="88">
        <v>0</v>
      </c>
      <c r="R327" s="88">
        <v>0</v>
      </c>
      <c r="S327" s="88">
        <v>0</v>
      </c>
      <c r="T327" s="88">
        <v>0</v>
      </c>
      <c r="U327" s="88">
        <v>0</v>
      </c>
      <c r="V327" s="88">
        <v>0</v>
      </c>
      <c r="W327" s="88">
        <v>0</v>
      </c>
      <c r="X327" s="88">
        <v>0</v>
      </c>
      <c r="Y327" s="88">
        <v>0</v>
      </c>
      <c r="Z327" s="88">
        <v>0</v>
      </c>
      <c r="AA327" s="88">
        <v>0</v>
      </c>
      <c r="AB327" s="88">
        <v>0</v>
      </c>
      <c r="AC327" s="88">
        <v>0</v>
      </c>
      <c r="AD327" s="88">
        <f>+P281</f>
        <v>0.42726700000000001</v>
      </c>
      <c r="AE327" s="88">
        <v>0</v>
      </c>
      <c r="AF327" s="88">
        <v>0</v>
      </c>
      <c r="AG327" s="88">
        <v>0</v>
      </c>
      <c r="AH327" s="88">
        <v>0</v>
      </c>
      <c r="AI327" s="88">
        <v>0</v>
      </c>
      <c r="AJ327" s="88">
        <v>0</v>
      </c>
      <c r="AK327" s="88">
        <v>0</v>
      </c>
      <c r="AL327" s="88">
        <v>0</v>
      </c>
      <c r="AM327" s="88">
        <v>0</v>
      </c>
      <c r="AN327" s="88">
        <v>0</v>
      </c>
      <c r="AO327" s="88">
        <v>0</v>
      </c>
      <c r="AP327" s="88">
        <v>0</v>
      </c>
      <c r="AQ327" s="88">
        <v>0</v>
      </c>
      <c r="AR327" s="89">
        <v>0</v>
      </c>
      <c r="AS327" s="35"/>
      <c r="AT327" s="81"/>
      <c r="AU327" s="82"/>
      <c r="AV327" s="82"/>
    </row>
    <row r="328" spans="1:48" s="79" customFormat="1">
      <c r="A328" s="36" t="s">
        <v>76</v>
      </c>
      <c r="B328" s="37" t="s">
        <v>209</v>
      </c>
      <c r="C328" s="88">
        <v>0</v>
      </c>
      <c r="D328" s="88">
        <v>0</v>
      </c>
      <c r="E328" s="88">
        <v>0</v>
      </c>
      <c r="F328" s="88">
        <v>0</v>
      </c>
      <c r="G328" s="88">
        <v>0</v>
      </c>
      <c r="H328" s="88">
        <v>0</v>
      </c>
      <c r="I328" s="88">
        <v>0</v>
      </c>
      <c r="J328" s="88">
        <v>0</v>
      </c>
      <c r="K328" s="88">
        <v>0</v>
      </c>
      <c r="L328" s="88">
        <v>0</v>
      </c>
      <c r="M328" s="88">
        <v>0</v>
      </c>
      <c r="N328" s="88">
        <v>0</v>
      </c>
      <c r="O328" s="88">
        <v>0</v>
      </c>
      <c r="P328" s="88">
        <v>0</v>
      </c>
      <c r="Q328" s="88">
        <v>0</v>
      </c>
      <c r="R328" s="88">
        <v>0</v>
      </c>
      <c r="S328" s="88">
        <v>0</v>
      </c>
      <c r="T328" s="88">
        <v>0</v>
      </c>
      <c r="U328" s="88">
        <v>0</v>
      </c>
      <c r="V328" s="88">
        <v>0</v>
      </c>
      <c r="W328" s="88">
        <v>0</v>
      </c>
      <c r="X328" s="88">
        <v>0</v>
      </c>
      <c r="Y328" s="88">
        <v>0</v>
      </c>
      <c r="Z328" s="88">
        <v>0</v>
      </c>
      <c r="AA328" s="88">
        <v>0</v>
      </c>
      <c r="AB328" s="88">
        <v>0</v>
      </c>
      <c r="AC328" s="88">
        <v>0</v>
      </c>
      <c r="AD328" s="88">
        <v>0</v>
      </c>
      <c r="AE328" s="88">
        <f>+P282</f>
        <v>0.74018799999999996</v>
      </c>
      <c r="AF328" s="88">
        <v>0</v>
      </c>
      <c r="AG328" s="88">
        <v>0</v>
      </c>
      <c r="AH328" s="88">
        <v>0</v>
      </c>
      <c r="AI328" s="88">
        <v>0</v>
      </c>
      <c r="AJ328" s="88">
        <v>0</v>
      </c>
      <c r="AK328" s="88">
        <v>0</v>
      </c>
      <c r="AL328" s="88">
        <v>0</v>
      </c>
      <c r="AM328" s="88">
        <v>0</v>
      </c>
      <c r="AN328" s="88">
        <v>0</v>
      </c>
      <c r="AO328" s="88">
        <v>0</v>
      </c>
      <c r="AP328" s="88">
        <v>0</v>
      </c>
      <c r="AQ328" s="88">
        <v>0</v>
      </c>
      <c r="AR328" s="89">
        <v>0</v>
      </c>
      <c r="AS328" s="35"/>
      <c r="AT328" s="81"/>
      <c r="AU328" s="82"/>
      <c r="AV328" s="82"/>
    </row>
    <row r="329" spans="1:48" s="79" customFormat="1">
      <c r="A329" s="39" t="s">
        <v>77</v>
      </c>
      <c r="B329" s="40" t="s">
        <v>146</v>
      </c>
      <c r="C329" s="90">
        <v>0</v>
      </c>
      <c r="D329" s="90">
        <v>0</v>
      </c>
      <c r="E329" s="90">
        <v>0</v>
      </c>
      <c r="F329" s="90">
        <v>0</v>
      </c>
      <c r="G329" s="90">
        <v>0</v>
      </c>
      <c r="H329" s="90">
        <v>0</v>
      </c>
      <c r="I329" s="90">
        <v>0</v>
      </c>
      <c r="J329" s="90">
        <v>0</v>
      </c>
      <c r="K329" s="90">
        <v>0</v>
      </c>
      <c r="L329" s="90">
        <v>0</v>
      </c>
      <c r="M329" s="90">
        <v>0</v>
      </c>
      <c r="N329" s="90">
        <v>0</v>
      </c>
      <c r="O329" s="90">
        <v>0</v>
      </c>
      <c r="P329" s="90">
        <v>0</v>
      </c>
      <c r="Q329" s="90">
        <v>0</v>
      </c>
      <c r="R329" s="90">
        <v>0</v>
      </c>
      <c r="S329" s="90">
        <v>0</v>
      </c>
      <c r="T329" s="90">
        <v>0</v>
      </c>
      <c r="U329" s="90">
        <v>0</v>
      </c>
      <c r="V329" s="90">
        <v>0</v>
      </c>
      <c r="W329" s="90">
        <v>0</v>
      </c>
      <c r="X329" s="90">
        <v>0</v>
      </c>
      <c r="Y329" s="90">
        <v>0</v>
      </c>
      <c r="Z329" s="90">
        <v>0</v>
      </c>
      <c r="AA329" s="90">
        <v>0</v>
      </c>
      <c r="AB329" s="90">
        <v>0</v>
      </c>
      <c r="AC329" s="90">
        <v>0</v>
      </c>
      <c r="AD329" s="90">
        <v>0</v>
      </c>
      <c r="AE329" s="90">
        <v>0</v>
      </c>
      <c r="AF329" s="90">
        <f>+P283</f>
        <v>0.44309300000000001</v>
      </c>
      <c r="AG329" s="90">
        <v>0</v>
      </c>
      <c r="AH329" s="90">
        <v>0</v>
      </c>
      <c r="AI329" s="90">
        <v>0</v>
      </c>
      <c r="AJ329" s="90">
        <v>0</v>
      </c>
      <c r="AK329" s="90">
        <v>0</v>
      </c>
      <c r="AL329" s="90">
        <v>0</v>
      </c>
      <c r="AM329" s="90">
        <v>0</v>
      </c>
      <c r="AN329" s="90">
        <v>0</v>
      </c>
      <c r="AO329" s="90">
        <v>0</v>
      </c>
      <c r="AP329" s="90">
        <v>0</v>
      </c>
      <c r="AQ329" s="90">
        <v>0</v>
      </c>
      <c r="AR329" s="91">
        <v>0</v>
      </c>
      <c r="AS329" s="35"/>
      <c r="AT329" s="81"/>
      <c r="AU329" s="82"/>
      <c r="AV329" s="82"/>
    </row>
    <row r="330" spans="1:48" s="79" customFormat="1">
      <c r="A330" s="36" t="s">
        <v>78</v>
      </c>
      <c r="B330" s="37" t="s">
        <v>147</v>
      </c>
      <c r="C330" s="88">
        <v>0</v>
      </c>
      <c r="D330" s="88">
        <v>0</v>
      </c>
      <c r="E330" s="88">
        <v>0</v>
      </c>
      <c r="F330" s="88">
        <v>0</v>
      </c>
      <c r="G330" s="88">
        <v>0</v>
      </c>
      <c r="H330" s="88">
        <v>0</v>
      </c>
      <c r="I330" s="88">
        <v>0</v>
      </c>
      <c r="J330" s="88">
        <v>0</v>
      </c>
      <c r="K330" s="88">
        <v>0</v>
      </c>
      <c r="L330" s="88">
        <v>0</v>
      </c>
      <c r="M330" s="88">
        <v>0</v>
      </c>
      <c r="N330" s="88">
        <v>0</v>
      </c>
      <c r="O330" s="88">
        <v>0</v>
      </c>
      <c r="P330" s="88">
        <v>0</v>
      </c>
      <c r="Q330" s="88">
        <v>0</v>
      </c>
      <c r="R330" s="88">
        <v>0</v>
      </c>
      <c r="S330" s="88">
        <v>0</v>
      </c>
      <c r="T330" s="88">
        <v>0</v>
      </c>
      <c r="U330" s="88">
        <v>0</v>
      </c>
      <c r="V330" s="88">
        <v>0</v>
      </c>
      <c r="W330" s="88">
        <v>0</v>
      </c>
      <c r="X330" s="88">
        <v>0</v>
      </c>
      <c r="Y330" s="88">
        <v>0</v>
      </c>
      <c r="Z330" s="88">
        <v>0</v>
      </c>
      <c r="AA330" s="88">
        <v>0</v>
      </c>
      <c r="AB330" s="88">
        <v>0</v>
      </c>
      <c r="AC330" s="88">
        <v>0</v>
      </c>
      <c r="AD330" s="88">
        <v>0</v>
      </c>
      <c r="AE330" s="88">
        <v>0</v>
      </c>
      <c r="AF330" s="88">
        <v>0</v>
      </c>
      <c r="AG330" s="88">
        <f>+P284</f>
        <v>1</v>
      </c>
      <c r="AH330" s="88">
        <v>0</v>
      </c>
      <c r="AI330" s="88">
        <v>0</v>
      </c>
      <c r="AJ330" s="88">
        <v>0</v>
      </c>
      <c r="AK330" s="88">
        <v>0</v>
      </c>
      <c r="AL330" s="88">
        <v>0</v>
      </c>
      <c r="AM330" s="88">
        <v>0</v>
      </c>
      <c r="AN330" s="88">
        <v>0</v>
      </c>
      <c r="AO330" s="88">
        <v>0</v>
      </c>
      <c r="AP330" s="88">
        <v>0</v>
      </c>
      <c r="AQ330" s="88">
        <v>0</v>
      </c>
      <c r="AR330" s="89">
        <v>0</v>
      </c>
      <c r="AS330" s="35"/>
      <c r="AT330" s="81"/>
      <c r="AU330" s="82"/>
      <c r="AV330" s="82"/>
    </row>
    <row r="331" spans="1:48" s="79" customFormat="1">
      <c r="A331" s="36" t="s">
        <v>79</v>
      </c>
      <c r="B331" s="37" t="s">
        <v>148</v>
      </c>
      <c r="C331" s="88">
        <v>0</v>
      </c>
      <c r="D331" s="88">
        <v>0</v>
      </c>
      <c r="E331" s="88">
        <v>0</v>
      </c>
      <c r="F331" s="88">
        <v>0</v>
      </c>
      <c r="G331" s="88">
        <v>0</v>
      </c>
      <c r="H331" s="88">
        <v>0</v>
      </c>
      <c r="I331" s="88">
        <v>0</v>
      </c>
      <c r="J331" s="88">
        <v>0</v>
      </c>
      <c r="K331" s="88">
        <v>0</v>
      </c>
      <c r="L331" s="88">
        <v>0</v>
      </c>
      <c r="M331" s="88">
        <v>0</v>
      </c>
      <c r="N331" s="88">
        <v>0</v>
      </c>
      <c r="O331" s="88">
        <v>0</v>
      </c>
      <c r="P331" s="88">
        <v>0</v>
      </c>
      <c r="Q331" s="88">
        <v>0</v>
      </c>
      <c r="R331" s="88">
        <v>0</v>
      </c>
      <c r="S331" s="88">
        <v>0</v>
      </c>
      <c r="T331" s="88">
        <v>0</v>
      </c>
      <c r="U331" s="88">
        <v>0</v>
      </c>
      <c r="V331" s="88">
        <v>0</v>
      </c>
      <c r="W331" s="88">
        <v>0</v>
      </c>
      <c r="X331" s="88">
        <v>0</v>
      </c>
      <c r="Y331" s="88">
        <v>0</v>
      </c>
      <c r="Z331" s="88">
        <v>0</v>
      </c>
      <c r="AA331" s="88">
        <v>0</v>
      </c>
      <c r="AB331" s="88">
        <v>0</v>
      </c>
      <c r="AC331" s="88">
        <v>0</v>
      </c>
      <c r="AD331" s="88">
        <v>0</v>
      </c>
      <c r="AE331" s="88">
        <v>0</v>
      </c>
      <c r="AF331" s="88">
        <v>0</v>
      </c>
      <c r="AG331" s="88">
        <v>0</v>
      </c>
      <c r="AH331" s="88">
        <f>+P285</f>
        <v>0.90819899999999998</v>
      </c>
      <c r="AI331" s="88">
        <v>0</v>
      </c>
      <c r="AJ331" s="88">
        <v>0</v>
      </c>
      <c r="AK331" s="88">
        <v>0</v>
      </c>
      <c r="AL331" s="88">
        <v>0</v>
      </c>
      <c r="AM331" s="88">
        <v>0</v>
      </c>
      <c r="AN331" s="88">
        <v>0</v>
      </c>
      <c r="AO331" s="88">
        <v>0</v>
      </c>
      <c r="AP331" s="88">
        <v>0</v>
      </c>
      <c r="AQ331" s="88">
        <v>0</v>
      </c>
      <c r="AR331" s="89">
        <v>0</v>
      </c>
      <c r="AS331" s="35"/>
      <c r="AT331" s="81"/>
      <c r="AU331" s="82"/>
      <c r="AV331" s="82"/>
    </row>
    <row r="332" spans="1:48" s="79" customFormat="1">
      <c r="A332" s="36" t="s">
        <v>80</v>
      </c>
      <c r="B332" s="37" t="s">
        <v>149</v>
      </c>
      <c r="C332" s="88">
        <v>0</v>
      </c>
      <c r="D332" s="88">
        <v>0</v>
      </c>
      <c r="E332" s="88">
        <v>0</v>
      </c>
      <c r="F332" s="88">
        <v>0</v>
      </c>
      <c r="G332" s="88">
        <v>0</v>
      </c>
      <c r="H332" s="88">
        <v>0</v>
      </c>
      <c r="I332" s="88">
        <v>0</v>
      </c>
      <c r="J332" s="88">
        <v>0</v>
      </c>
      <c r="K332" s="88">
        <v>0</v>
      </c>
      <c r="L332" s="88">
        <v>0</v>
      </c>
      <c r="M332" s="88">
        <v>0</v>
      </c>
      <c r="N332" s="88">
        <v>0</v>
      </c>
      <c r="O332" s="88">
        <v>0</v>
      </c>
      <c r="P332" s="88">
        <v>0</v>
      </c>
      <c r="Q332" s="88">
        <v>0</v>
      </c>
      <c r="R332" s="88">
        <v>0</v>
      </c>
      <c r="S332" s="88">
        <v>0</v>
      </c>
      <c r="T332" s="88">
        <v>0</v>
      </c>
      <c r="U332" s="88">
        <v>0</v>
      </c>
      <c r="V332" s="88">
        <v>0</v>
      </c>
      <c r="W332" s="88">
        <v>0</v>
      </c>
      <c r="X332" s="88">
        <v>0</v>
      </c>
      <c r="Y332" s="88">
        <v>0</v>
      </c>
      <c r="Z332" s="88">
        <v>0</v>
      </c>
      <c r="AA332" s="88">
        <v>0</v>
      </c>
      <c r="AB332" s="88">
        <v>0</v>
      </c>
      <c r="AC332" s="88">
        <v>0</v>
      </c>
      <c r="AD332" s="88">
        <v>0</v>
      </c>
      <c r="AE332" s="88">
        <v>0</v>
      </c>
      <c r="AF332" s="88">
        <v>0</v>
      </c>
      <c r="AG332" s="88">
        <v>0</v>
      </c>
      <c r="AH332" s="88">
        <v>0</v>
      </c>
      <c r="AI332" s="88">
        <f>+P286</f>
        <v>0.99073900000000004</v>
      </c>
      <c r="AJ332" s="88">
        <v>0</v>
      </c>
      <c r="AK332" s="88">
        <v>0</v>
      </c>
      <c r="AL332" s="88">
        <v>0</v>
      </c>
      <c r="AM332" s="88">
        <v>0</v>
      </c>
      <c r="AN332" s="88">
        <v>0</v>
      </c>
      <c r="AO332" s="88">
        <v>0</v>
      </c>
      <c r="AP332" s="88">
        <v>0</v>
      </c>
      <c r="AQ332" s="88">
        <v>0</v>
      </c>
      <c r="AR332" s="89">
        <v>0</v>
      </c>
      <c r="AS332" s="35"/>
      <c r="AT332" s="81"/>
      <c r="AU332" s="82"/>
      <c r="AV332" s="82"/>
    </row>
    <row r="333" spans="1:48" s="79" customFormat="1">
      <c r="A333" s="36" t="s">
        <v>81</v>
      </c>
      <c r="B333" s="37" t="s">
        <v>150</v>
      </c>
      <c r="C333" s="88">
        <v>0</v>
      </c>
      <c r="D333" s="88">
        <v>0</v>
      </c>
      <c r="E333" s="88">
        <v>0</v>
      </c>
      <c r="F333" s="88">
        <v>0</v>
      </c>
      <c r="G333" s="88">
        <v>0</v>
      </c>
      <c r="H333" s="88">
        <v>0</v>
      </c>
      <c r="I333" s="88">
        <v>0</v>
      </c>
      <c r="J333" s="88">
        <v>0</v>
      </c>
      <c r="K333" s="88">
        <v>0</v>
      </c>
      <c r="L333" s="88">
        <v>0</v>
      </c>
      <c r="M333" s="88">
        <v>0</v>
      </c>
      <c r="N333" s="88">
        <v>0</v>
      </c>
      <c r="O333" s="88">
        <v>0</v>
      </c>
      <c r="P333" s="88">
        <v>0</v>
      </c>
      <c r="Q333" s="88">
        <v>0</v>
      </c>
      <c r="R333" s="88">
        <v>0</v>
      </c>
      <c r="S333" s="88">
        <v>0</v>
      </c>
      <c r="T333" s="88">
        <v>0</v>
      </c>
      <c r="U333" s="88">
        <v>0</v>
      </c>
      <c r="V333" s="88">
        <v>0</v>
      </c>
      <c r="W333" s="88">
        <v>0</v>
      </c>
      <c r="X333" s="88">
        <v>0</v>
      </c>
      <c r="Y333" s="88">
        <v>0</v>
      </c>
      <c r="Z333" s="88">
        <v>0</v>
      </c>
      <c r="AA333" s="88">
        <v>0</v>
      </c>
      <c r="AB333" s="88">
        <v>0</v>
      </c>
      <c r="AC333" s="88">
        <v>0</v>
      </c>
      <c r="AD333" s="88">
        <v>0</v>
      </c>
      <c r="AE333" s="88">
        <v>0</v>
      </c>
      <c r="AF333" s="88">
        <v>0</v>
      </c>
      <c r="AG333" s="88">
        <v>0</v>
      </c>
      <c r="AH333" s="88">
        <v>0</v>
      </c>
      <c r="AI333" s="88">
        <v>0</v>
      </c>
      <c r="AJ333" s="88">
        <f>+P287</f>
        <v>0.96026999999999996</v>
      </c>
      <c r="AK333" s="88">
        <v>0</v>
      </c>
      <c r="AL333" s="88">
        <v>0</v>
      </c>
      <c r="AM333" s="88">
        <v>0</v>
      </c>
      <c r="AN333" s="88">
        <v>0</v>
      </c>
      <c r="AO333" s="88">
        <v>0</v>
      </c>
      <c r="AP333" s="88">
        <v>0</v>
      </c>
      <c r="AQ333" s="88">
        <v>0</v>
      </c>
      <c r="AR333" s="89">
        <v>0</v>
      </c>
      <c r="AS333" s="35"/>
      <c r="AT333" s="81"/>
      <c r="AU333" s="82"/>
      <c r="AV333" s="82"/>
    </row>
    <row r="334" spans="1:48" s="79" customFormat="1">
      <c r="A334" s="39" t="s">
        <v>82</v>
      </c>
      <c r="B334" s="40" t="s">
        <v>151</v>
      </c>
      <c r="C334" s="90">
        <v>0</v>
      </c>
      <c r="D334" s="90">
        <v>0</v>
      </c>
      <c r="E334" s="90">
        <v>0</v>
      </c>
      <c r="F334" s="90">
        <v>0</v>
      </c>
      <c r="G334" s="90">
        <v>0</v>
      </c>
      <c r="H334" s="90">
        <v>0</v>
      </c>
      <c r="I334" s="90">
        <v>0</v>
      </c>
      <c r="J334" s="90">
        <v>0</v>
      </c>
      <c r="K334" s="90">
        <v>0</v>
      </c>
      <c r="L334" s="90">
        <v>0</v>
      </c>
      <c r="M334" s="90">
        <v>0</v>
      </c>
      <c r="N334" s="90">
        <v>0</v>
      </c>
      <c r="O334" s="90">
        <v>0</v>
      </c>
      <c r="P334" s="90">
        <v>0</v>
      </c>
      <c r="Q334" s="90">
        <v>0</v>
      </c>
      <c r="R334" s="90">
        <v>0</v>
      </c>
      <c r="S334" s="90">
        <v>0</v>
      </c>
      <c r="T334" s="90">
        <v>0</v>
      </c>
      <c r="U334" s="90">
        <v>0</v>
      </c>
      <c r="V334" s="90">
        <v>0</v>
      </c>
      <c r="W334" s="90">
        <v>0</v>
      </c>
      <c r="X334" s="90">
        <v>0</v>
      </c>
      <c r="Y334" s="90">
        <v>0</v>
      </c>
      <c r="Z334" s="90">
        <v>0</v>
      </c>
      <c r="AA334" s="90">
        <v>0</v>
      </c>
      <c r="AB334" s="90">
        <v>0</v>
      </c>
      <c r="AC334" s="90">
        <v>0</v>
      </c>
      <c r="AD334" s="90">
        <v>0</v>
      </c>
      <c r="AE334" s="90">
        <v>0</v>
      </c>
      <c r="AF334" s="90">
        <v>0</v>
      </c>
      <c r="AG334" s="90">
        <v>0</v>
      </c>
      <c r="AH334" s="90">
        <v>0</v>
      </c>
      <c r="AI334" s="90">
        <v>0</v>
      </c>
      <c r="AJ334" s="90">
        <v>0</v>
      </c>
      <c r="AK334" s="90">
        <f>+P288</f>
        <v>0.34545700000000001</v>
      </c>
      <c r="AL334" s="90">
        <v>0</v>
      </c>
      <c r="AM334" s="90">
        <v>0</v>
      </c>
      <c r="AN334" s="90">
        <v>0</v>
      </c>
      <c r="AO334" s="90">
        <v>0</v>
      </c>
      <c r="AP334" s="90">
        <v>0</v>
      </c>
      <c r="AQ334" s="90">
        <v>0</v>
      </c>
      <c r="AR334" s="91">
        <v>0</v>
      </c>
      <c r="AS334" s="35"/>
      <c r="AT334" s="81"/>
      <c r="AU334" s="82"/>
      <c r="AV334" s="82"/>
    </row>
    <row r="335" spans="1:48" s="79" customFormat="1">
      <c r="A335" s="36" t="s">
        <v>83</v>
      </c>
      <c r="B335" s="37" t="s">
        <v>210</v>
      </c>
      <c r="C335" s="88">
        <v>0</v>
      </c>
      <c r="D335" s="88">
        <v>0</v>
      </c>
      <c r="E335" s="88">
        <v>0</v>
      </c>
      <c r="F335" s="88">
        <v>0</v>
      </c>
      <c r="G335" s="88">
        <v>0</v>
      </c>
      <c r="H335" s="88">
        <v>0</v>
      </c>
      <c r="I335" s="88">
        <v>0</v>
      </c>
      <c r="J335" s="88">
        <v>0</v>
      </c>
      <c r="K335" s="88">
        <v>0</v>
      </c>
      <c r="L335" s="88">
        <v>0</v>
      </c>
      <c r="M335" s="88">
        <v>0</v>
      </c>
      <c r="N335" s="88">
        <v>0</v>
      </c>
      <c r="O335" s="88">
        <v>0</v>
      </c>
      <c r="P335" s="88">
        <v>0</v>
      </c>
      <c r="Q335" s="88">
        <v>0</v>
      </c>
      <c r="R335" s="88">
        <v>0</v>
      </c>
      <c r="S335" s="88">
        <v>0</v>
      </c>
      <c r="T335" s="88">
        <v>0</v>
      </c>
      <c r="U335" s="88">
        <v>0</v>
      </c>
      <c r="V335" s="88">
        <v>0</v>
      </c>
      <c r="W335" s="88">
        <v>0</v>
      </c>
      <c r="X335" s="88">
        <v>0</v>
      </c>
      <c r="Y335" s="88">
        <v>0</v>
      </c>
      <c r="Z335" s="88">
        <v>0</v>
      </c>
      <c r="AA335" s="88">
        <v>0</v>
      </c>
      <c r="AB335" s="88">
        <v>0</v>
      </c>
      <c r="AC335" s="88">
        <v>0</v>
      </c>
      <c r="AD335" s="88">
        <v>0</v>
      </c>
      <c r="AE335" s="88">
        <v>0</v>
      </c>
      <c r="AF335" s="88">
        <v>0</v>
      </c>
      <c r="AG335" s="88">
        <v>0</v>
      </c>
      <c r="AH335" s="88">
        <v>0</v>
      </c>
      <c r="AI335" s="88">
        <v>0</v>
      </c>
      <c r="AJ335" s="88">
        <v>0</v>
      </c>
      <c r="AK335" s="88">
        <v>0</v>
      </c>
      <c r="AL335" s="88">
        <f>+P289</f>
        <v>5.9677000000000001E-2</v>
      </c>
      <c r="AM335" s="88">
        <v>0</v>
      </c>
      <c r="AN335" s="88">
        <v>0</v>
      </c>
      <c r="AO335" s="88">
        <v>0</v>
      </c>
      <c r="AP335" s="88">
        <v>0</v>
      </c>
      <c r="AQ335" s="88">
        <v>0</v>
      </c>
      <c r="AR335" s="89">
        <v>0</v>
      </c>
      <c r="AS335" s="35"/>
      <c r="AT335" s="81"/>
      <c r="AU335" s="82"/>
      <c r="AV335" s="82"/>
    </row>
    <row r="336" spans="1:48" s="79" customFormat="1">
      <c r="A336" s="36" t="s">
        <v>84</v>
      </c>
      <c r="B336" s="37" t="s">
        <v>211</v>
      </c>
      <c r="C336" s="88">
        <v>0</v>
      </c>
      <c r="D336" s="88">
        <v>0</v>
      </c>
      <c r="E336" s="88">
        <v>0</v>
      </c>
      <c r="F336" s="88">
        <v>0</v>
      </c>
      <c r="G336" s="88">
        <v>0</v>
      </c>
      <c r="H336" s="88">
        <v>0</v>
      </c>
      <c r="I336" s="88">
        <v>0</v>
      </c>
      <c r="J336" s="88">
        <v>0</v>
      </c>
      <c r="K336" s="88">
        <v>0</v>
      </c>
      <c r="L336" s="88">
        <v>0</v>
      </c>
      <c r="M336" s="88">
        <v>0</v>
      </c>
      <c r="N336" s="88">
        <v>0</v>
      </c>
      <c r="O336" s="88">
        <v>0</v>
      </c>
      <c r="P336" s="88">
        <v>0</v>
      </c>
      <c r="Q336" s="88">
        <v>0</v>
      </c>
      <c r="R336" s="88">
        <v>0</v>
      </c>
      <c r="S336" s="88">
        <v>0</v>
      </c>
      <c r="T336" s="88">
        <v>0</v>
      </c>
      <c r="U336" s="88">
        <v>0</v>
      </c>
      <c r="V336" s="88">
        <v>0</v>
      </c>
      <c r="W336" s="88">
        <v>0</v>
      </c>
      <c r="X336" s="88">
        <v>0</v>
      </c>
      <c r="Y336" s="88">
        <v>0</v>
      </c>
      <c r="Z336" s="88">
        <v>0</v>
      </c>
      <c r="AA336" s="88">
        <v>0</v>
      </c>
      <c r="AB336" s="88">
        <v>0</v>
      </c>
      <c r="AC336" s="88">
        <v>0</v>
      </c>
      <c r="AD336" s="88">
        <v>0</v>
      </c>
      <c r="AE336" s="88">
        <v>0</v>
      </c>
      <c r="AF336" s="88">
        <v>0</v>
      </c>
      <c r="AG336" s="88">
        <v>0</v>
      </c>
      <c r="AH336" s="88">
        <v>0</v>
      </c>
      <c r="AI336" s="88">
        <v>0</v>
      </c>
      <c r="AJ336" s="88">
        <v>0</v>
      </c>
      <c r="AK336" s="88">
        <v>0</v>
      </c>
      <c r="AL336" s="88">
        <v>0</v>
      </c>
      <c r="AM336" s="88">
        <f>+P290</f>
        <v>0.74173</v>
      </c>
      <c r="AN336" s="88">
        <v>0</v>
      </c>
      <c r="AO336" s="88">
        <v>0</v>
      </c>
      <c r="AP336" s="88">
        <v>0</v>
      </c>
      <c r="AQ336" s="88">
        <v>0</v>
      </c>
      <c r="AR336" s="89">
        <v>0</v>
      </c>
      <c r="AS336" s="35"/>
      <c r="AT336" s="81"/>
      <c r="AU336" s="82"/>
      <c r="AV336" s="82"/>
    </row>
    <row r="337" spans="1:48" s="79" customFormat="1">
      <c r="A337" s="36" t="s">
        <v>85</v>
      </c>
      <c r="B337" s="37" t="s">
        <v>212</v>
      </c>
      <c r="C337" s="88">
        <v>0</v>
      </c>
      <c r="D337" s="88">
        <v>0</v>
      </c>
      <c r="E337" s="88">
        <v>0</v>
      </c>
      <c r="F337" s="88">
        <v>0</v>
      </c>
      <c r="G337" s="88">
        <v>0</v>
      </c>
      <c r="H337" s="88">
        <v>0</v>
      </c>
      <c r="I337" s="88">
        <v>0</v>
      </c>
      <c r="J337" s="88">
        <v>0</v>
      </c>
      <c r="K337" s="88">
        <v>0</v>
      </c>
      <c r="L337" s="88">
        <v>0</v>
      </c>
      <c r="M337" s="88">
        <v>0</v>
      </c>
      <c r="N337" s="88">
        <v>0</v>
      </c>
      <c r="O337" s="88">
        <v>0</v>
      </c>
      <c r="P337" s="88">
        <v>0</v>
      </c>
      <c r="Q337" s="88">
        <v>0</v>
      </c>
      <c r="R337" s="88">
        <v>0</v>
      </c>
      <c r="S337" s="88">
        <v>0</v>
      </c>
      <c r="T337" s="88">
        <v>0</v>
      </c>
      <c r="U337" s="88">
        <v>0</v>
      </c>
      <c r="V337" s="88">
        <v>0</v>
      </c>
      <c r="W337" s="88">
        <v>0</v>
      </c>
      <c r="X337" s="88">
        <v>0</v>
      </c>
      <c r="Y337" s="88">
        <v>0</v>
      </c>
      <c r="Z337" s="88">
        <v>0</v>
      </c>
      <c r="AA337" s="88">
        <v>0</v>
      </c>
      <c r="AB337" s="88">
        <v>0</v>
      </c>
      <c r="AC337" s="88">
        <v>0</v>
      </c>
      <c r="AD337" s="88">
        <v>0</v>
      </c>
      <c r="AE337" s="88">
        <v>0</v>
      </c>
      <c r="AF337" s="88">
        <v>0</v>
      </c>
      <c r="AG337" s="88">
        <v>0</v>
      </c>
      <c r="AH337" s="88">
        <v>0</v>
      </c>
      <c r="AI337" s="88">
        <v>0</v>
      </c>
      <c r="AJ337" s="88">
        <v>0</v>
      </c>
      <c r="AK337" s="88">
        <v>0</v>
      </c>
      <c r="AL337" s="88">
        <v>0</v>
      </c>
      <c r="AM337" s="88">
        <v>0</v>
      </c>
      <c r="AN337" s="88">
        <f>+P291</f>
        <v>0.90076599999999996</v>
      </c>
      <c r="AO337" s="88">
        <v>0</v>
      </c>
      <c r="AP337" s="88">
        <v>0</v>
      </c>
      <c r="AQ337" s="88">
        <v>0</v>
      </c>
      <c r="AR337" s="89">
        <v>0</v>
      </c>
      <c r="AS337" s="35"/>
      <c r="AT337" s="81"/>
      <c r="AU337" s="82"/>
      <c r="AV337" s="82"/>
    </row>
    <row r="338" spans="1:48" s="79" customFormat="1">
      <c r="A338" s="36" t="s">
        <v>86</v>
      </c>
      <c r="B338" s="37" t="s">
        <v>213</v>
      </c>
      <c r="C338" s="88">
        <v>0</v>
      </c>
      <c r="D338" s="88">
        <v>0</v>
      </c>
      <c r="E338" s="88">
        <v>0</v>
      </c>
      <c r="F338" s="88">
        <v>0</v>
      </c>
      <c r="G338" s="88">
        <v>0</v>
      </c>
      <c r="H338" s="88">
        <v>0</v>
      </c>
      <c r="I338" s="88">
        <v>0</v>
      </c>
      <c r="J338" s="88">
        <v>0</v>
      </c>
      <c r="K338" s="88">
        <v>0</v>
      </c>
      <c r="L338" s="88">
        <v>0</v>
      </c>
      <c r="M338" s="88">
        <v>0</v>
      </c>
      <c r="N338" s="88">
        <v>0</v>
      </c>
      <c r="O338" s="88">
        <v>0</v>
      </c>
      <c r="P338" s="88">
        <v>0</v>
      </c>
      <c r="Q338" s="88">
        <v>0</v>
      </c>
      <c r="R338" s="88">
        <v>0</v>
      </c>
      <c r="S338" s="88">
        <v>0</v>
      </c>
      <c r="T338" s="88">
        <v>0</v>
      </c>
      <c r="U338" s="88">
        <v>0</v>
      </c>
      <c r="V338" s="88">
        <v>0</v>
      </c>
      <c r="W338" s="88">
        <v>0</v>
      </c>
      <c r="X338" s="88">
        <v>0</v>
      </c>
      <c r="Y338" s="88">
        <v>0</v>
      </c>
      <c r="Z338" s="88">
        <v>0</v>
      </c>
      <c r="AA338" s="88">
        <v>0</v>
      </c>
      <c r="AB338" s="88">
        <v>0</v>
      </c>
      <c r="AC338" s="88">
        <v>0</v>
      </c>
      <c r="AD338" s="88">
        <v>0</v>
      </c>
      <c r="AE338" s="88">
        <v>0</v>
      </c>
      <c r="AF338" s="88">
        <v>0</v>
      </c>
      <c r="AG338" s="88">
        <v>0</v>
      </c>
      <c r="AH338" s="88">
        <v>0</v>
      </c>
      <c r="AI338" s="88">
        <v>0</v>
      </c>
      <c r="AJ338" s="88">
        <v>0</v>
      </c>
      <c r="AK338" s="88">
        <v>0</v>
      </c>
      <c r="AL338" s="88">
        <v>0</v>
      </c>
      <c r="AM338" s="88">
        <v>0</v>
      </c>
      <c r="AN338" s="88">
        <v>0</v>
      </c>
      <c r="AO338" s="88">
        <f>+P292</f>
        <v>0.76415599999999995</v>
      </c>
      <c r="AP338" s="88">
        <v>0</v>
      </c>
      <c r="AQ338" s="88">
        <v>0</v>
      </c>
      <c r="AR338" s="89">
        <v>0</v>
      </c>
      <c r="AS338" s="35"/>
      <c r="AT338" s="81"/>
      <c r="AU338" s="82"/>
      <c r="AV338" s="82"/>
    </row>
    <row r="339" spans="1:48" s="79" customFormat="1">
      <c r="A339" s="39" t="s">
        <v>87</v>
      </c>
      <c r="B339" s="40" t="s">
        <v>214</v>
      </c>
      <c r="C339" s="90">
        <v>0</v>
      </c>
      <c r="D339" s="90">
        <v>0</v>
      </c>
      <c r="E339" s="90">
        <v>0</v>
      </c>
      <c r="F339" s="90">
        <v>0</v>
      </c>
      <c r="G339" s="90">
        <v>0</v>
      </c>
      <c r="H339" s="90">
        <v>0</v>
      </c>
      <c r="I339" s="90">
        <v>0</v>
      </c>
      <c r="J339" s="90">
        <v>0</v>
      </c>
      <c r="K339" s="90">
        <v>0</v>
      </c>
      <c r="L339" s="90">
        <v>0</v>
      </c>
      <c r="M339" s="90">
        <v>0</v>
      </c>
      <c r="N339" s="90">
        <v>0</v>
      </c>
      <c r="O339" s="90">
        <v>0</v>
      </c>
      <c r="P339" s="90">
        <v>0</v>
      </c>
      <c r="Q339" s="90">
        <v>0</v>
      </c>
      <c r="R339" s="90">
        <v>0</v>
      </c>
      <c r="S339" s="90">
        <v>0</v>
      </c>
      <c r="T339" s="90">
        <v>0</v>
      </c>
      <c r="U339" s="90">
        <v>0</v>
      </c>
      <c r="V339" s="90">
        <v>0</v>
      </c>
      <c r="W339" s="90">
        <v>0</v>
      </c>
      <c r="X339" s="90">
        <v>0</v>
      </c>
      <c r="Y339" s="90">
        <v>0</v>
      </c>
      <c r="Z339" s="90">
        <v>0</v>
      </c>
      <c r="AA339" s="90">
        <v>0</v>
      </c>
      <c r="AB339" s="90">
        <v>0</v>
      </c>
      <c r="AC339" s="90">
        <v>0</v>
      </c>
      <c r="AD339" s="90">
        <v>0</v>
      </c>
      <c r="AE339" s="90">
        <v>0</v>
      </c>
      <c r="AF339" s="90">
        <v>0</v>
      </c>
      <c r="AG339" s="90">
        <v>0</v>
      </c>
      <c r="AH339" s="90">
        <v>0</v>
      </c>
      <c r="AI339" s="90">
        <v>0</v>
      </c>
      <c r="AJ339" s="90">
        <v>0</v>
      </c>
      <c r="AK339" s="90">
        <v>0</v>
      </c>
      <c r="AL339" s="90">
        <v>0</v>
      </c>
      <c r="AM339" s="90">
        <v>0</v>
      </c>
      <c r="AN339" s="90">
        <v>0</v>
      </c>
      <c r="AO339" s="90">
        <v>0</v>
      </c>
      <c r="AP339" s="90">
        <f>+P293</f>
        <v>0.79818999999999996</v>
      </c>
      <c r="AQ339" s="90">
        <v>0</v>
      </c>
      <c r="AR339" s="91">
        <v>0</v>
      </c>
      <c r="AS339" s="35"/>
      <c r="AT339" s="81"/>
      <c r="AU339" s="82"/>
      <c r="AV339" s="82"/>
    </row>
    <row r="340" spans="1:48" s="79" customFormat="1">
      <c r="A340" s="36" t="s">
        <v>88</v>
      </c>
      <c r="B340" s="37" t="s">
        <v>157</v>
      </c>
      <c r="C340" s="88">
        <v>0</v>
      </c>
      <c r="D340" s="88">
        <v>0</v>
      </c>
      <c r="E340" s="88">
        <v>0</v>
      </c>
      <c r="F340" s="88">
        <v>0</v>
      </c>
      <c r="G340" s="88">
        <v>0</v>
      </c>
      <c r="H340" s="88">
        <v>0</v>
      </c>
      <c r="I340" s="88">
        <v>0</v>
      </c>
      <c r="J340" s="88">
        <v>0</v>
      </c>
      <c r="K340" s="88">
        <v>0</v>
      </c>
      <c r="L340" s="88">
        <v>0</v>
      </c>
      <c r="M340" s="88">
        <v>0</v>
      </c>
      <c r="N340" s="88">
        <v>0</v>
      </c>
      <c r="O340" s="88">
        <v>0</v>
      </c>
      <c r="P340" s="88">
        <v>0</v>
      </c>
      <c r="Q340" s="88">
        <v>0</v>
      </c>
      <c r="R340" s="88">
        <v>0</v>
      </c>
      <c r="S340" s="88">
        <v>0</v>
      </c>
      <c r="T340" s="88">
        <v>0</v>
      </c>
      <c r="U340" s="88">
        <v>0</v>
      </c>
      <c r="V340" s="88">
        <v>0</v>
      </c>
      <c r="W340" s="88">
        <v>0</v>
      </c>
      <c r="X340" s="88">
        <v>0</v>
      </c>
      <c r="Y340" s="88">
        <v>0</v>
      </c>
      <c r="Z340" s="88">
        <v>0</v>
      </c>
      <c r="AA340" s="88">
        <v>0</v>
      </c>
      <c r="AB340" s="88">
        <v>0</v>
      </c>
      <c r="AC340" s="88">
        <v>0</v>
      </c>
      <c r="AD340" s="88">
        <v>0</v>
      </c>
      <c r="AE340" s="88">
        <v>0</v>
      </c>
      <c r="AF340" s="88">
        <v>0</v>
      </c>
      <c r="AG340" s="88">
        <v>0</v>
      </c>
      <c r="AH340" s="88">
        <v>0</v>
      </c>
      <c r="AI340" s="88">
        <v>0</v>
      </c>
      <c r="AJ340" s="88">
        <v>0</v>
      </c>
      <c r="AK340" s="88">
        <v>0</v>
      </c>
      <c r="AL340" s="88">
        <v>0</v>
      </c>
      <c r="AM340" s="88">
        <v>0</v>
      </c>
      <c r="AN340" s="88">
        <v>0</v>
      </c>
      <c r="AO340" s="88">
        <v>0</v>
      </c>
      <c r="AP340" s="88">
        <v>0</v>
      </c>
      <c r="AQ340" s="88">
        <f>+P294</f>
        <v>1</v>
      </c>
      <c r="AR340" s="89">
        <v>0</v>
      </c>
      <c r="AS340" s="35"/>
      <c r="AT340" s="81"/>
      <c r="AU340" s="82"/>
      <c r="AV340" s="82"/>
    </row>
    <row r="341" spans="1:48" s="79" customFormat="1">
      <c r="A341" s="84" t="s">
        <v>89</v>
      </c>
      <c r="B341" s="85" t="s">
        <v>215</v>
      </c>
      <c r="C341" s="94">
        <v>0</v>
      </c>
      <c r="D341" s="94">
        <v>0</v>
      </c>
      <c r="E341" s="94">
        <v>0</v>
      </c>
      <c r="F341" s="94">
        <v>0</v>
      </c>
      <c r="G341" s="94">
        <v>0</v>
      </c>
      <c r="H341" s="94">
        <v>0</v>
      </c>
      <c r="I341" s="94">
        <v>0</v>
      </c>
      <c r="J341" s="94">
        <v>0</v>
      </c>
      <c r="K341" s="94">
        <v>0</v>
      </c>
      <c r="L341" s="94">
        <v>0</v>
      </c>
      <c r="M341" s="94">
        <v>0</v>
      </c>
      <c r="N341" s="94">
        <v>0</v>
      </c>
      <c r="O341" s="94">
        <v>0</v>
      </c>
      <c r="P341" s="94">
        <v>0</v>
      </c>
      <c r="Q341" s="94">
        <v>0</v>
      </c>
      <c r="R341" s="94">
        <v>0</v>
      </c>
      <c r="S341" s="94">
        <v>0</v>
      </c>
      <c r="T341" s="94">
        <v>0</v>
      </c>
      <c r="U341" s="94">
        <v>0</v>
      </c>
      <c r="V341" s="94">
        <v>0</v>
      </c>
      <c r="W341" s="94">
        <v>0</v>
      </c>
      <c r="X341" s="94">
        <v>0</v>
      </c>
      <c r="Y341" s="94">
        <v>0</v>
      </c>
      <c r="Z341" s="94">
        <v>0</v>
      </c>
      <c r="AA341" s="94">
        <v>0</v>
      </c>
      <c r="AB341" s="94">
        <v>0</v>
      </c>
      <c r="AC341" s="94">
        <v>0</v>
      </c>
      <c r="AD341" s="94">
        <v>0</v>
      </c>
      <c r="AE341" s="94">
        <v>0</v>
      </c>
      <c r="AF341" s="94">
        <v>0</v>
      </c>
      <c r="AG341" s="94">
        <v>0</v>
      </c>
      <c r="AH341" s="94">
        <v>0</v>
      </c>
      <c r="AI341" s="94">
        <v>0</v>
      </c>
      <c r="AJ341" s="94">
        <v>0</v>
      </c>
      <c r="AK341" s="94">
        <v>0</v>
      </c>
      <c r="AL341" s="94">
        <v>0</v>
      </c>
      <c r="AM341" s="94">
        <v>0</v>
      </c>
      <c r="AN341" s="94">
        <v>0</v>
      </c>
      <c r="AO341" s="94">
        <v>0</v>
      </c>
      <c r="AP341" s="94">
        <v>0</v>
      </c>
      <c r="AQ341" s="94">
        <v>0</v>
      </c>
      <c r="AR341" s="95">
        <f>+P295</f>
        <v>0.99201899999999998</v>
      </c>
      <c r="AS341" s="35"/>
      <c r="AT341" s="81"/>
      <c r="AU341" s="82"/>
      <c r="AV341" s="82"/>
    </row>
  </sheetData>
  <sheetProtection algorithmName="SHA-512" hashValue="5kYQ0odLKcF105yryffWr6LdyCmUDCkGf0s2SKAivWokJPNyOQE934Z7dBLA26Ju5sPNGYJtE+NR45e2Vb8yYw==" saltValue="g5W67+Sw5DYCNTiua94poQ==" spinCount="100000" sheet="1" objects="1" scenarios="1"/>
  <phoneticPr fontId="3"/>
  <pageMargins left="0.31496062992125984" right="0.31496062992125984" top="0.74803149606299213" bottom="0.74803149606299213" header="0.31496062992125984" footer="0.3149606299212598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49"/>
  <sheetViews>
    <sheetView zoomScale="70" zoomScaleNormal="70" workbookViewId="0">
      <selection activeCell="AH6" sqref="AH6"/>
    </sheetView>
  </sheetViews>
  <sheetFormatPr defaultRowHeight="13.5"/>
  <cols>
    <col min="1" max="1" width="7.875" style="47" customWidth="1"/>
    <col min="2" max="2" width="31" style="48" customWidth="1"/>
    <col min="3" max="3" width="9.875" style="55" customWidth="1"/>
    <col min="4" max="4" width="9.875" style="223" customWidth="1"/>
    <col min="5" max="93" width="9.875" style="55" customWidth="1"/>
    <col min="94" max="94" width="10" style="55" customWidth="1"/>
    <col min="95" max="16384" width="9" style="56"/>
  </cols>
  <sheetData>
    <row r="1" spans="1:95" ht="34.5" customHeight="1">
      <c r="A1" s="221" t="s">
        <v>270</v>
      </c>
      <c r="B1" s="222"/>
      <c r="C1" s="120"/>
      <c r="D1" s="280"/>
      <c r="E1" s="120"/>
      <c r="F1" s="120"/>
      <c r="G1" s="120"/>
      <c r="H1" s="120"/>
      <c r="I1" s="120"/>
      <c r="J1" s="120"/>
      <c r="K1" s="120"/>
      <c r="CN1" s="21"/>
      <c r="CO1" s="21"/>
    </row>
    <row r="2" spans="1:95" ht="19.5" customHeight="1">
      <c r="A2" s="223"/>
      <c r="B2" s="223"/>
      <c r="C2" s="223"/>
      <c r="E2" s="223"/>
      <c r="F2" s="223"/>
      <c r="G2" s="223"/>
      <c r="H2" s="223"/>
      <c r="I2" s="223"/>
      <c r="J2" s="55">
        <v>1</v>
      </c>
      <c r="K2" s="55">
        <v>2</v>
      </c>
      <c r="M2" s="55">
        <v>1</v>
      </c>
      <c r="N2" s="55">
        <v>2</v>
      </c>
      <c r="O2" s="55">
        <v>1</v>
      </c>
      <c r="P2" s="55">
        <v>2</v>
      </c>
      <c r="Q2" s="55">
        <v>1</v>
      </c>
      <c r="R2" s="55">
        <v>2</v>
      </c>
      <c r="T2" s="55">
        <v>1</v>
      </c>
      <c r="U2" s="55">
        <v>2</v>
      </c>
      <c r="W2" s="55">
        <v>1</v>
      </c>
      <c r="X2" s="55">
        <v>2</v>
      </c>
      <c r="Y2" s="55">
        <v>1</v>
      </c>
      <c r="Z2" s="55">
        <v>2</v>
      </c>
      <c r="AA2" s="55">
        <v>1</v>
      </c>
      <c r="AB2" s="55">
        <v>2</v>
      </c>
      <c r="AC2" s="55">
        <v>1</v>
      </c>
      <c r="AD2" s="55">
        <v>2</v>
      </c>
      <c r="AE2" s="55">
        <v>1</v>
      </c>
      <c r="AF2" s="55">
        <v>2</v>
      </c>
      <c r="AK2" s="55">
        <v>1</v>
      </c>
      <c r="AL2" s="55">
        <v>2</v>
      </c>
      <c r="AM2" s="55">
        <v>1</v>
      </c>
      <c r="AN2" s="55">
        <v>2</v>
      </c>
      <c r="AP2" s="55">
        <v>1</v>
      </c>
      <c r="AQ2" s="55">
        <v>2</v>
      </c>
      <c r="AR2" s="55">
        <v>1</v>
      </c>
      <c r="AS2" s="55">
        <v>2</v>
      </c>
      <c r="CN2" s="21"/>
      <c r="CO2" s="21"/>
    </row>
    <row r="3" spans="1:95" ht="16.5" customHeight="1">
      <c r="A3" s="98"/>
      <c r="B3" s="99"/>
      <c r="C3" s="277"/>
      <c r="D3" s="281"/>
      <c r="E3" s="100" t="s">
        <v>263</v>
      </c>
      <c r="F3" s="108"/>
      <c r="G3" s="108"/>
      <c r="H3" s="101"/>
      <c r="J3" s="100" t="s">
        <v>744</v>
      </c>
      <c r="K3" s="101"/>
      <c r="M3" s="100" t="s">
        <v>254</v>
      </c>
      <c r="N3" s="101"/>
      <c r="O3" s="100"/>
      <c r="P3" s="101"/>
      <c r="Q3" s="100"/>
      <c r="R3" s="101"/>
      <c r="T3" s="100" t="s">
        <v>262</v>
      </c>
      <c r="U3" s="101"/>
      <c r="V3" s="100"/>
      <c r="W3" s="101"/>
      <c r="X3" s="100"/>
      <c r="Y3" s="101"/>
      <c r="Z3" s="100"/>
      <c r="AA3" s="101"/>
      <c r="AB3" s="100"/>
      <c r="AC3" s="100"/>
      <c r="AD3" s="101"/>
      <c r="AE3" s="100"/>
      <c r="AF3" s="101"/>
      <c r="AH3" s="100" t="s">
        <v>37</v>
      </c>
      <c r="AI3" s="101"/>
      <c r="AK3" s="100" t="s">
        <v>254</v>
      </c>
      <c r="AL3" s="101"/>
      <c r="AM3" s="100"/>
      <c r="AN3" s="101"/>
      <c r="AP3" s="100" t="s">
        <v>262</v>
      </c>
      <c r="AQ3" s="101"/>
      <c r="AR3" s="100"/>
      <c r="AS3" s="101"/>
      <c r="CM3" s="78"/>
      <c r="CN3" s="78"/>
      <c r="CP3" s="56"/>
    </row>
    <row r="4" spans="1:95">
      <c r="A4" s="96"/>
      <c r="B4" s="97"/>
      <c r="C4" s="278"/>
      <c r="D4" s="279"/>
      <c r="E4" s="470" t="s">
        <v>252</v>
      </c>
      <c r="F4" s="470" t="s">
        <v>289</v>
      </c>
      <c r="G4" s="470" t="s">
        <v>255</v>
      </c>
      <c r="H4" s="470" t="s">
        <v>256</v>
      </c>
      <c r="J4" s="100" t="s">
        <v>289</v>
      </c>
      <c r="K4" s="101"/>
      <c r="M4" s="100" t="s">
        <v>252</v>
      </c>
      <c r="N4" s="101"/>
      <c r="O4" s="100" t="s">
        <v>255</v>
      </c>
      <c r="P4" s="101"/>
      <c r="Q4" s="100" t="s">
        <v>256</v>
      </c>
      <c r="R4" s="101"/>
      <c r="T4" s="100" t="s">
        <v>260</v>
      </c>
      <c r="U4" s="108"/>
      <c r="V4" s="101"/>
      <c r="W4" s="100" t="s">
        <v>261</v>
      </c>
      <c r="X4" s="101"/>
      <c r="Y4" s="100" t="s">
        <v>292</v>
      </c>
      <c r="Z4" s="101"/>
      <c r="AA4" s="100" t="s">
        <v>252</v>
      </c>
      <c r="AB4" s="101"/>
      <c r="AC4" s="100" t="s">
        <v>255</v>
      </c>
      <c r="AD4" s="101"/>
      <c r="AE4" s="100" t="s">
        <v>256</v>
      </c>
      <c r="AF4" s="101"/>
      <c r="AH4" s="470" t="s">
        <v>306</v>
      </c>
      <c r="AI4" s="470" t="s">
        <v>305</v>
      </c>
      <c r="AK4" s="100" t="s">
        <v>306</v>
      </c>
      <c r="AL4" s="101"/>
      <c r="AM4" s="100" t="s">
        <v>305</v>
      </c>
      <c r="AN4" s="101"/>
      <c r="AP4" s="100" t="s">
        <v>306</v>
      </c>
      <c r="AQ4" s="101"/>
      <c r="AR4" s="100" t="s">
        <v>305</v>
      </c>
      <c r="AS4" s="101"/>
      <c r="CQ4" s="26"/>
    </row>
    <row r="5" spans="1:95" ht="66.75" customHeight="1">
      <c r="A5" s="27"/>
      <c r="B5" s="28"/>
      <c r="C5" s="30" t="s">
        <v>750</v>
      </c>
      <c r="D5" s="282"/>
      <c r="E5" s="471"/>
      <c r="F5" s="471"/>
      <c r="G5" s="471"/>
      <c r="H5" s="471"/>
      <c r="J5" s="30" t="s">
        <v>30</v>
      </c>
      <c r="K5" s="30" t="s">
        <v>31</v>
      </c>
      <c r="M5" s="30" t="s">
        <v>30</v>
      </c>
      <c r="N5" s="30" t="s">
        <v>31</v>
      </c>
      <c r="O5" s="30" t="s">
        <v>30</v>
      </c>
      <c r="P5" s="30" t="s">
        <v>31</v>
      </c>
      <c r="Q5" s="30" t="s">
        <v>30</v>
      </c>
      <c r="R5" s="30" t="s">
        <v>31</v>
      </c>
      <c r="T5" s="30" t="s">
        <v>30</v>
      </c>
      <c r="U5" s="30" t="s">
        <v>31</v>
      </c>
      <c r="V5" s="107" t="s">
        <v>5</v>
      </c>
      <c r="W5" s="30" t="s">
        <v>30</v>
      </c>
      <c r="X5" s="30" t="s">
        <v>31</v>
      </c>
      <c r="Y5" s="30" t="s">
        <v>30</v>
      </c>
      <c r="Z5" s="30" t="s">
        <v>31</v>
      </c>
      <c r="AA5" s="30" t="s">
        <v>30</v>
      </c>
      <c r="AB5" s="30" t="s">
        <v>31</v>
      </c>
      <c r="AC5" s="30" t="s">
        <v>30</v>
      </c>
      <c r="AD5" s="30" t="s">
        <v>31</v>
      </c>
      <c r="AE5" s="30" t="s">
        <v>30</v>
      </c>
      <c r="AF5" s="30" t="s">
        <v>31</v>
      </c>
      <c r="AH5" s="471"/>
      <c r="AI5" s="471"/>
      <c r="AK5" s="30" t="s">
        <v>30</v>
      </c>
      <c r="AL5" s="30" t="s">
        <v>31</v>
      </c>
      <c r="AM5" s="30" t="s">
        <v>30</v>
      </c>
      <c r="AN5" s="30" t="s">
        <v>31</v>
      </c>
      <c r="AP5" s="30" t="s">
        <v>30</v>
      </c>
      <c r="AQ5" s="30" t="s">
        <v>31</v>
      </c>
      <c r="AR5" s="30" t="s">
        <v>30</v>
      </c>
      <c r="AS5" s="30" t="s">
        <v>31</v>
      </c>
      <c r="CQ5" s="31"/>
    </row>
    <row r="6" spans="1:95">
      <c r="A6" s="32" t="s">
        <v>48</v>
      </c>
      <c r="B6" s="33" t="s">
        <v>118</v>
      </c>
      <c r="C6" s="59">
        <f>設備投資額!I4</f>
        <v>0</v>
      </c>
      <c r="D6" s="61"/>
      <c r="E6" s="59">
        <f t="shared" ref="E6:E47" si="0">C6</f>
        <v>0</v>
      </c>
      <c r="F6" s="59">
        <f t="array" ref="F6:F47">MMULT(産業連関表!C59:AR100,計算!E6:E47)</f>
        <v>77.236010999999991</v>
      </c>
      <c r="G6" s="59">
        <f>E6*産業連関表!E254</f>
        <v>0</v>
      </c>
      <c r="H6" s="59">
        <f>E6*産業連関表!G254</f>
        <v>0</v>
      </c>
      <c r="J6" s="59">
        <f t="array" ref="J6:J47">MMULT(産業連関表!C300:AR341,計算!F6:F47)</f>
        <v>32.646580545545994</v>
      </c>
      <c r="K6" s="59">
        <f t="shared" ref="K6:K47" si="1">F6</f>
        <v>77.236010999999991</v>
      </c>
      <c r="M6" s="59">
        <f t="array" ref="M6:M47">MMULT(産業連関表!C160:AR201,計算!J6:J47)</f>
        <v>40.362792231487305</v>
      </c>
      <c r="N6" s="59">
        <f t="array" ref="N6:N47">MMULT(産業連関表!C207:AR248,計算!K6:K47)</f>
        <v>297.66319672932786</v>
      </c>
      <c r="O6" s="59">
        <f>M6*産業連関表!E254</f>
        <v>17.010388828227509</v>
      </c>
      <c r="P6" s="59">
        <f>N6*産業連関表!E254</f>
        <v>125.44639347991085</v>
      </c>
      <c r="Q6" s="59">
        <f>M6*産業連関表!G254</f>
        <v>3.0479699677183398</v>
      </c>
      <c r="R6" s="59">
        <f>N6*産業連関表!G254</f>
        <v>22.47784243772562</v>
      </c>
      <c r="T6" s="59">
        <f>H6+Q6</f>
        <v>3.0479699677183398</v>
      </c>
      <c r="U6" s="59">
        <f t="shared" ref="U6:U47" si="2">H6+R6</f>
        <v>22.47784243772562</v>
      </c>
      <c r="V6" s="109">
        <f>入力→推計!S17/100</f>
        <v>0.73299999999999998</v>
      </c>
      <c r="W6" s="110">
        <f>産業連関表!$L254*計算!W$48</f>
        <v>576.66554766208333</v>
      </c>
      <c r="X6" s="110">
        <f>産業連関表!$L254*計算!X$48</f>
        <v>889.3930055484276</v>
      </c>
      <c r="Y6" s="110">
        <f t="array" ref="Y6:Y47">MMULT(産業連関表!C300:AR341,計算!W6:W47)</f>
        <v>243.74845367909535</v>
      </c>
      <c r="Z6" s="110">
        <f>X6*1</f>
        <v>889.3930055484276</v>
      </c>
      <c r="AA6" s="59">
        <f t="array" ref="AA6:AA47">MMULT(産業連関表!C160:AR201,計算!Y6:Y47)</f>
        <v>367.34997364517466</v>
      </c>
      <c r="AB6" s="59">
        <f t="array" ref="AB6:AB47">MMULT(産業連関表!C207:AR248,計算!Z6:Z47)</f>
        <v>4216.3420654450902</v>
      </c>
      <c r="AC6" s="59">
        <f>AA6*産業連関表!E254</f>
        <v>154.81500516381126</v>
      </c>
      <c r="AD6" s="59">
        <f>AB6*産業連関表!E254</f>
        <v>1776.9240927311839</v>
      </c>
      <c r="AE6" s="59">
        <f>AA6*産業連関表!G254</f>
        <v>27.740194010640128</v>
      </c>
      <c r="AF6" s="59">
        <f>AB6*産業連関表!G254</f>
        <v>318.39432503578803</v>
      </c>
      <c r="AH6" s="59">
        <f>E6*産業連関表!T254</f>
        <v>0</v>
      </c>
      <c r="AI6" s="59">
        <f>E6*産業連関表!U254</f>
        <v>0</v>
      </c>
      <c r="AK6" s="59">
        <f>M6*産業連関表!T254</f>
        <v>0.1346220025060394</v>
      </c>
      <c r="AL6" s="59">
        <f>N6*産業連関表!T254</f>
        <v>0.99279592418263873</v>
      </c>
      <c r="AM6" s="59">
        <f>M6*産業連関表!U254</f>
        <v>1.4061407976891947E-2</v>
      </c>
      <c r="AN6" s="59">
        <f>N6*産業連関表!U254</f>
        <v>0.10369856537456643</v>
      </c>
      <c r="AP6" s="59">
        <f>AA6*産業連関表!T254</f>
        <v>1.2252221994214578</v>
      </c>
      <c r="AQ6" s="59">
        <f>AB6*産業連関表!T254</f>
        <v>14.062763766325109</v>
      </c>
      <c r="AR6" s="59">
        <f>AA6*産業連関表!U254</f>
        <v>0.12797573121553507</v>
      </c>
      <c r="AS6" s="59">
        <f>AB6*産業連関表!U254</f>
        <v>1.4688702806369252</v>
      </c>
      <c r="CQ6" s="35"/>
    </row>
    <row r="7" spans="1:95">
      <c r="A7" s="36" t="s">
        <v>49</v>
      </c>
      <c r="B7" s="37" t="s">
        <v>119</v>
      </c>
      <c r="C7" s="61">
        <f>設備投資額!I5</f>
        <v>0</v>
      </c>
      <c r="D7" s="61"/>
      <c r="E7" s="61">
        <f t="shared" si="0"/>
        <v>0</v>
      </c>
      <c r="F7" s="61">
        <v>289.05712899999997</v>
      </c>
      <c r="G7" s="61">
        <f>E7*産業連関表!E255</f>
        <v>0</v>
      </c>
      <c r="H7" s="61">
        <f>E7*産業連関表!G255</f>
        <v>0</v>
      </c>
      <c r="J7" s="61">
        <v>195.66652836277697</v>
      </c>
      <c r="K7" s="61">
        <f t="shared" si="1"/>
        <v>289.05712899999997</v>
      </c>
      <c r="M7" s="61">
        <v>231.70755140837315</v>
      </c>
      <c r="N7" s="61">
        <v>914.62880765319835</v>
      </c>
      <c r="O7" s="61">
        <f>M7*産業連関表!E255</f>
        <v>163.57513682324569</v>
      </c>
      <c r="P7" s="61">
        <f>N7*産業連関表!E255</f>
        <v>645.68690767731084</v>
      </c>
      <c r="Q7" s="61">
        <f>M7*産業連関表!G255</f>
        <v>62.563369024846644</v>
      </c>
      <c r="R7" s="61">
        <f>N7*産業連関表!G255</f>
        <v>246.95897594252816</v>
      </c>
      <c r="T7" s="61">
        <f t="shared" ref="T7:T47" si="3">H7+Q7</f>
        <v>62.563369024846644</v>
      </c>
      <c r="U7" s="61">
        <f t="shared" si="2"/>
        <v>246.95897594252816</v>
      </c>
      <c r="W7" s="111">
        <f>産業連関表!$L255*計算!W$48</f>
        <v>32.513790946792611</v>
      </c>
      <c r="X7" s="111">
        <f>産業連関表!$L255*計算!X$48</f>
        <v>50.146117397126595</v>
      </c>
      <c r="Y7" s="111">
        <v>22.009007771166225</v>
      </c>
      <c r="Z7" s="111">
        <f t="shared" ref="Z7:Z47" si="4">X7*1</f>
        <v>50.146117397126595</v>
      </c>
      <c r="AA7" s="61">
        <v>29.007978552815736</v>
      </c>
      <c r="AB7" s="61">
        <v>359.8407400224944</v>
      </c>
      <c r="AC7" s="61">
        <f>AA7*産業連関表!E255</f>
        <v>20.47833155156782</v>
      </c>
      <c r="AD7" s="61">
        <f>AB7*産業連関表!E255</f>
        <v>254.03141989109321</v>
      </c>
      <c r="AE7" s="61">
        <f>AA7*産業連関表!G255</f>
        <v>7.8324459251916529</v>
      </c>
      <c r="AF7" s="61">
        <f>AB7*産業連関表!G255</f>
        <v>97.160618509680901</v>
      </c>
      <c r="AH7" s="61">
        <f>E7*産業連関表!T255</f>
        <v>0</v>
      </c>
      <c r="AI7" s="61">
        <f>E7*産業連関表!U255</f>
        <v>0</v>
      </c>
      <c r="AK7" s="61">
        <f>M7*産業連関表!T255</f>
        <v>0.53998568012182624</v>
      </c>
      <c r="AL7" s="61">
        <f>N7*産業連関表!T255</f>
        <v>2.1315078242278638</v>
      </c>
      <c r="AM7" s="61">
        <f>M7*産業連関表!U255</f>
        <v>3.9511147325987289E-2</v>
      </c>
      <c r="AN7" s="61">
        <f>N7*産業連関表!U255</f>
        <v>0.15596398713862419</v>
      </c>
      <c r="AP7" s="61">
        <f>AA7*産業連関表!T255</f>
        <v>6.7601996277603896E-2</v>
      </c>
      <c r="AQ7" s="61">
        <f>AB7*産業連関表!T255</f>
        <v>0.83859522728341351</v>
      </c>
      <c r="AR7" s="61">
        <f>AA7*産業連関表!U255</f>
        <v>4.9464875325076025E-3</v>
      </c>
      <c r="AS7" s="61">
        <f>AB7*産業連関表!U255</f>
        <v>6.136062638659124E-2</v>
      </c>
      <c r="CQ7" s="35"/>
    </row>
    <row r="8" spans="1:95">
      <c r="A8" s="36" t="s">
        <v>50</v>
      </c>
      <c r="B8" s="37" t="s">
        <v>120</v>
      </c>
      <c r="C8" s="61">
        <f>設備投資額!I6</f>
        <v>0</v>
      </c>
      <c r="D8" s="61"/>
      <c r="E8" s="61">
        <f t="shared" si="0"/>
        <v>0</v>
      </c>
      <c r="F8" s="61">
        <v>52.697589000000001</v>
      </c>
      <c r="G8" s="61">
        <f>E8*産業連関表!E256</f>
        <v>0</v>
      </c>
      <c r="H8" s="61">
        <f>E8*産業連関表!G256</f>
        <v>0</v>
      </c>
      <c r="J8" s="61">
        <v>6.974473206561</v>
      </c>
      <c r="K8" s="61">
        <f t="shared" si="1"/>
        <v>52.697589000000001</v>
      </c>
      <c r="M8" s="61">
        <v>7.6113943585712844</v>
      </c>
      <c r="N8" s="61">
        <v>124.72946286837103</v>
      </c>
      <c r="O8" s="61">
        <f>M8*産業連関表!E256</f>
        <v>2.3668505795462247</v>
      </c>
      <c r="P8" s="61">
        <f>N8*産業連関表!E256</f>
        <v>38.786060420591262</v>
      </c>
      <c r="Q8" s="61">
        <f>M8*産業連関表!G256</f>
        <v>0.73923552347471133</v>
      </c>
      <c r="R8" s="61">
        <f>N8*産業連関表!G256</f>
        <v>12.114002432732613</v>
      </c>
      <c r="T8" s="61">
        <f t="shared" si="3"/>
        <v>0.73923552347471133</v>
      </c>
      <c r="U8" s="61">
        <f t="shared" si="2"/>
        <v>12.114002432732613</v>
      </c>
      <c r="W8" s="111">
        <f>産業連関表!$L256*計算!W$48</f>
        <v>61.51918461808291</v>
      </c>
      <c r="X8" s="111">
        <f>産業連関表!$L256*計算!X$48</f>
        <v>94.881223142581945</v>
      </c>
      <c r="Y8" s="111">
        <v>8.1420025650186556</v>
      </c>
      <c r="Z8" s="111">
        <f t="shared" si="4"/>
        <v>94.881223142581945</v>
      </c>
      <c r="AA8" s="61">
        <v>12.419227907917829</v>
      </c>
      <c r="AB8" s="61">
        <v>643.72320031479239</v>
      </c>
      <c r="AC8" s="61">
        <f>AA8*産業連関表!E256</f>
        <v>3.861901694565399</v>
      </c>
      <c r="AD8" s="61">
        <f>AB8*産業連関表!E256</f>
        <v>200.17312964695833</v>
      </c>
      <c r="AE8" s="61">
        <f>AA8*産業連関表!G256</f>
        <v>1.2061829950149467</v>
      </c>
      <c r="AF8" s="61">
        <f>AB8*産業連関表!G256</f>
        <v>62.519826793844523</v>
      </c>
      <c r="AH8" s="61">
        <f>E8*産業連関表!T256</f>
        <v>0</v>
      </c>
      <c r="AI8" s="61">
        <f>E8*産業連関表!U256</f>
        <v>0</v>
      </c>
      <c r="AK8" s="61">
        <f>M8*産業連関表!T256</f>
        <v>7.0583736521805229E-3</v>
      </c>
      <c r="AL8" s="61">
        <f>N8*産業連関表!T256</f>
        <v>0.115667000405691</v>
      </c>
      <c r="AM8" s="61">
        <f>M8*産業連関表!U256</f>
        <v>6.3123666808118496E-4</v>
      </c>
      <c r="AN8" s="61">
        <f>N8*産業連関表!U256</f>
        <v>1.0344203288313829E-2</v>
      </c>
      <c r="AP8" s="61">
        <f>AA8*産業連関表!T256</f>
        <v>1.1516884675270799E-2</v>
      </c>
      <c r="AQ8" s="61">
        <f>AB8*産業連関表!T256</f>
        <v>0.59695223533945629</v>
      </c>
      <c r="AR8" s="61">
        <f>AA8*産業連関表!U256</f>
        <v>1.0299652961624293E-3</v>
      </c>
      <c r="AS8" s="61">
        <f>AB8*産業連関表!U256</f>
        <v>5.338597226613024E-2</v>
      </c>
      <c r="CQ8" s="35"/>
    </row>
    <row r="9" spans="1:95">
      <c r="A9" s="36" t="s">
        <v>51</v>
      </c>
      <c r="B9" s="37" t="s">
        <v>121</v>
      </c>
      <c r="C9" s="61">
        <f>設備投資額!I7</f>
        <v>0</v>
      </c>
      <c r="D9" s="61"/>
      <c r="E9" s="61">
        <f t="shared" si="0"/>
        <v>0</v>
      </c>
      <c r="F9" s="61">
        <v>15.568508000000007</v>
      </c>
      <c r="G9" s="61">
        <f>E9*産業連関表!E257</f>
        <v>0</v>
      </c>
      <c r="H9" s="61">
        <f>E9*産業連関表!G257</f>
        <v>0</v>
      </c>
      <c r="J9" s="61">
        <v>10.941018093128005</v>
      </c>
      <c r="K9" s="61">
        <f t="shared" si="1"/>
        <v>15.568508000000007</v>
      </c>
      <c r="M9" s="61">
        <v>22.040498235941211</v>
      </c>
      <c r="N9" s="61">
        <v>2222.2568397156451</v>
      </c>
      <c r="O9" s="61">
        <f>M9*産業連関表!E257</f>
        <v>9.0070347653652743</v>
      </c>
      <c r="P9" s="61">
        <f>N9*産業連関表!E257</f>
        <v>908.14392663092292</v>
      </c>
      <c r="Q9" s="61">
        <f>M9*産業連関表!G257</f>
        <v>4.4286176378844679</v>
      </c>
      <c r="R9" s="61">
        <f>N9*産業連関表!G257</f>
        <v>446.52011632956777</v>
      </c>
      <c r="T9" s="61">
        <f t="shared" si="3"/>
        <v>4.4286176378844679</v>
      </c>
      <c r="U9" s="61">
        <f t="shared" si="2"/>
        <v>446.52011632956777</v>
      </c>
      <c r="W9" s="111">
        <f>産業連関表!$L257*計算!W$48</f>
        <v>-1.1496443049668592</v>
      </c>
      <c r="X9" s="111">
        <f>産業連関表!$L257*計算!X$48</f>
        <v>-1.7730998632595056</v>
      </c>
      <c r="Y9" s="111">
        <v>-0.80793092962433977</v>
      </c>
      <c r="Z9" s="111">
        <f t="shared" si="4"/>
        <v>-1.7730998632595056</v>
      </c>
      <c r="AA9" s="61">
        <v>0.9894084753735628</v>
      </c>
      <c r="AB9" s="61">
        <v>259.53489057265335</v>
      </c>
      <c r="AC9" s="61">
        <f>AA9*産業連関表!E257</f>
        <v>0.40433008543811499</v>
      </c>
      <c r="AD9" s="61">
        <f>AB9*産業連関表!E257</f>
        <v>106.06111337361676</v>
      </c>
      <c r="AE9" s="61">
        <f>AA9*産業連関表!G257</f>
        <v>0.19880275746065162</v>
      </c>
      <c r="AF9" s="61">
        <f>AB9*産業連関表!G257</f>
        <v>52.148584924554228</v>
      </c>
      <c r="AH9" s="61">
        <f>E9*産業連関表!T257</f>
        <v>0</v>
      </c>
      <c r="AI9" s="61">
        <f>E9*産業連関表!U257</f>
        <v>0</v>
      </c>
      <c r="AK9" s="61">
        <f>M9*産業連関表!T257</f>
        <v>1.9973265279511748E-2</v>
      </c>
      <c r="AL9" s="61">
        <f>N9*産業連関表!T257</f>
        <v>2.0138258629049797</v>
      </c>
      <c r="AM9" s="61">
        <f>M9*産業連関表!U257</f>
        <v>1.5887824654157071E-2</v>
      </c>
      <c r="AN9" s="61">
        <f>N9*産業連関表!U257</f>
        <v>1.6019069364016885</v>
      </c>
      <c r="AP9" s="61">
        <f>AA9*産業連関表!T257</f>
        <v>8.9660940224156127E-4</v>
      </c>
      <c r="AQ9" s="61">
        <f>AB9*産業連関表!T257</f>
        <v>0.23519246993443893</v>
      </c>
      <c r="AR9" s="61">
        <f>AA9*産業連関表!U257</f>
        <v>7.1321202451033285E-4</v>
      </c>
      <c r="AS9" s="61">
        <f>AB9*産業連関表!U257</f>
        <v>0.18708491926603096</v>
      </c>
      <c r="CQ9" s="35"/>
    </row>
    <row r="10" spans="1:95">
      <c r="A10" s="39" t="s">
        <v>52</v>
      </c>
      <c r="B10" s="40" t="s">
        <v>122</v>
      </c>
      <c r="C10" s="63">
        <f>設備投資額!I8</f>
        <v>0</v>
      </c>
      <c r="D10" s="61"/>
      <c r="E10" s="63">
        <f t="shared" si="0"/>
        <v>0</v>
      </c>
      <c r="F10" s="63">
        <v>190.71715700000001</v>
      </c>
      <c r="G10" s="63">
        <f>E10*産業連関表!E258</f>
        <v>0</v>
      </c>
      <c r="H10" s="63">
        <f>E10*産業連関表!G258</f>
        <v>0</v>
      </c>
      <c r="J10" s="63">
        <v>22.87270863901</v>
      </c>
      <c r="K10" s="63">
        <f t="shared" si="1"/>
        <v>190.71715700000001</v>
      </c>
      <c r="M10" s="63">
        <v>26.249521781260285</v>
      </c>
      <c r="N10" s="63">
        <v>425.06287951294007</v>
      </c>
      <c r="O10" s="63">
        <f>M10*産業連関表!E258</f>
        <v>6.7079791788493059</v>
      </c>
      <c r="P10" s="63">
        <f>N10*産業連関表!E258</f>
        <v>108.62342442787302</v>
      </c>
      <c r="Q10" s="63">
        <f>M10*産業連関表!G258</f>
        <v>4.7575562437014272</v>
      </c>
      <c r="R10" s="63">
        <f>N10*産業連関表!G258</f>
        <v>77.039900888259268</v>
      </c>
      <c r="T10" s="63">
        <f t="shared" si="3"/>
        <v>4.7575562437014272</v>
      </c>
      <c r="U10" s="63">
        <f t="shared" si="2"/>
        <v>77.039900888259268</v>
      </c>
      <c r="W10" s="112">
        <f>産業連関表!$L258*計算!W$48</f>
        <v>4959.8298176741491</v>
      </c>
      <c r="X10" s="112">
        <f>産業連関表!$L258*計算!X$48</f>
        <v>7649.5604192654755</v>
      </c>
      <c r="Y10" s="112">
        <v>594.83239003366066</v>
      </c>
      <c r="Z10" s="112">
        <f t="shared" si="4"/>
        <v>7649.5604192654755</v>
      </c>
      <c r="AA10" s="63">
        <v>648.85777582876176</v>
      </c>
      <c r="AB10" s="63">
        <v>10548.731838992328</v>
      </c>
      <c r="AC10" s="63">
        <f>AA10*産業連関表!E258</f>
        <v>165.81347601544124</v>
      </c>
      <c r="AD10" s="63">
        <f>AB10*産業連関表!E258</f>
        <v>2695.6938160199861</v>
      </c>
      <c r="AE10" s="63">
        <f>AA10*産業連関表!G258</f>
        <v>117.60128006873485</v>
      </c>
      <c r="AF10" s="63">
        <f>AB10*産業連関表!G258</f>
        <v>1911.8894980996663</v>
      </c>
      <c r="AH10" s="63">
        <f>E10*産業連関表!T258</f>
        <v>0</v>
      </c>
      <c r="AI10" s="63">
        <f>E10*産業連関表!U258</f>
        <v>0</v>
      </c>
      <c r="AK10" s="63">
        <f>M10*産業連関表!T258</f>
        <v>1.9287074637042351E-2</v>
      </c>
      <c r="AL10" s="63">
        <f>N10*産業連関表!T258</f>
        <v>0.31231881292614555</v>
      </c>
      <c r="AM10" s="63">
        <f>M10*産業連関表!U258</f>
        <v>1.5877979120083291E-2</v>
      </c>
      <c r="AN10" s="63">
        <f>N10*産業連関表!U258</f>
        <v>0.25711476124670579</v>
      </c>
      <c r="AP10" s="63">
        <f>AA10*産業連関表!T258</f>
        <v>0.47675414643815944</v>
      </c>
      <c r="AQ10" s="63">
        <f>AB10*産業連関表!T258</f>
        <v>7.7507765665291988</v>
      </c>
      <c r="AR10" s="63">
        <f>AA10*産業連関表!U258</f>
        <v>0.39248525372632981</v>
      </c>
      <c r="AS10" s="63">
        <f>AB10*産業連関表!U258</f>
        <v>6.3807845826148375</v>
      </c>
      <c r="CQ10" s="35"/>
    </row>
    <row r="11" spans="1:95">
      <c r="A11" s="36" t="s">
        <v>53</v>
      </c>
      <c r="B11" s="37" t="s">
        <v>123</v>
      </c>
      <c r="C11" s="61">
        <f>設備投資額!I9</f>
        <v>344</v>
      </c>
      <c r="D11" s="61"/>
      <c r="E11" s="61">
        <f t="shared" si="0"/>
        <v>344</v>
      </c>
      <c r="F11" s="61">
        <v>381.26103500000005</v>
      </c>
      <c r="G11" s="61">
        <f>E11*産業連関表!E259</f>
        <v>137.52521018180852</v>
      </c>
      <c r="H11" s="61">
        <f>E11*産業連関表!G259</f>
        <v>59.728932785037777</v>
      </c>
      <c r="J11" s="61">
        <v>25.085451058860002</v>
      </c>
      <c r="K11" s="61">
        <f t="shared" si="1"/>
        <v>381.26103500000005</v>
      </c>
      <c r="M11" s="61">
        <v>29.877257979311736</v>
      </c>
      <c r="N11" s="61">
        <v>1102.1702593796078</v>
      </c>
      <c r="O11" s="61">
        <f>M11*産業連関表!E259</f>
        <v>11.944407509479541</v>
      </c>
      <c r="P11" s="61">
        <f>N11*産業連関表!E259</f>
        <v>440.62847842243889</v>
      </c>
      <c r="Q11" s="61">
        <f>M11*産業連関表!G259</f>
        <v>5.18760678385914</v>
      </c>
      <c r="R11" s="61">
        <f>N11*産業連関表!G259</f>
        <v>191.37050389579142</v>
      </c>
      <c r="T11" s="61">
        <f t="shared" si="3"/>
        <v>64.916539568896923</v>
      </c>
      <c r="U11" s="61">
        <f t="shared" si="2"/>
        <v>251.0994366808292</v>
      </c>
      <c r="W11" s="111">
        <f>産業連関表!$L259*計算!W$48</f>
        <v>820.42978322212525</v>
      </c>
      <c r="X11" s="111">
        <f>産業連関表!$L259*計算!X$48</f>
        <v>1265.3513179340378</v>
      </c>
      <c r="Y11" s="111">
        <v>53.98099801688295</v>
      </c>
      <c r="Z11" s="111">
        <f t="shared" si="4"/>
        <v>1265.3513179340378</v>
      </c>
      <c r="AA11" s="61">
        <v>59.134059589556472</v>
      </c>
      <c r="AB11" s="61">
        <v>2256.2924762244393</v>
      </c>
      <c r="AC11" s="61">
        <f>AA11*産業連関表!E259</f>
        <v>23.640767366155067</v>
      </c>
      <c r="AD11" s="61">
        <f>AB11*産業連関表!E259</f>
        <v>902.0264448383698</v>
      </c>
      <c r="AE11" s="61">
        <f>AA11*産業連関表!G259</f>
        <v>10.267483344566969</v>
      </c>
      <c r="AF11" s="61">
        <f>AB11*産業連関表!G259</f>
        <v>391.76145830173249</v>
      </c>
      <c r="AH11" s="61">
        <f>E11*産業連関表!T259</f>
        <v>0.23900721715628753</v>
      </c>
      <c r="AI11" s="61">
        <f>E11*産業連関表!U259</f>
        <v>0.20813068671025992</v>
      </c>
      <c r="AK11" s="61">
        <f>M11*産業連関表!T259</f>
        <v>2.0758372924115653E-2</v>
      </c>
      <c r="AL11" s="61">
        <f>N11*産業連関表!T259</f>
        <v>0.76577513525216179</v>
      </c>
      <c r="AM11" s="61">
        <f>M11*産業連関表!U259</f>
        <v>1.8076669244923675E-2</v>
      </c>
      <c r="AN11" s="61">
        <f>N11*産業連関表!U259</f>
        <v>0.66684724696599729</v>
      </c>
      <c r="AP11" s="61">
        <f>AA11*産業連関表!T259</f>
        <v>4.1085659946668518E-2</v>
      </c>
      <c r="AQ11" s="61">
        <f>AB11*産業連関表!T259</f>
        <v>1.5676458890496285</v>
      </c>
      <c r="AR11" s="61">
        <f>AA11*産業連関表!U259</f>
        <v>3.5777943111452964E-2</v>
      </c>
      <c r="AS11" s="61">
        <f>AB11*産業連関表!U259</f>
        <v>1.3651270421389108</v>
      </c>
      <c r="CQ11" s="35"/>
    </row>
    <row r="12" spans="1:95">
      <c r="A12" s="36" t="s">
        <v>54</v>
      </c>
      <c r="B12" s="37" t="s">
        <v>124</v>
      </c>
      <c r="C12" s="61">
        <f>設備投資額!I10</f>
        <v>1639</v>
      </c>
      <c r="D12" s="61"/>
      <c r="E12" s="61">
        <f t="shared" si="0"/>
        <v>1639</v>
      </c>
      <c r="F12" s="61">
        <v>1233.9498890000002</v>
      </c>
      <c r="G12" s="61">
        <f>E12*産業連関表!E260</f>
        <v>647.51893461597103</v>
      </c>
      <c r="H12" s="61">
        <f>E12*産業連関表!G260</f>
        <v>398.95290603384944</v>
      </c>
      <c r="J12" s="61">
        <v>109.84128331922402</v>
      </c>
      <c r="K12" s="61">
        <f t="shared" si="1"/>
        <v>1233.9498890000002</v>
      </c>
      <c r="M12" s="61">
        <v>138.44502962714387</v>
      </c>
      <c r="N12" s="61">
        <v>2899.5979478601694</v>
      </c>
      <c r="O12" s="61">
        <f>M12*産業連関表!E260</f>
        <v>54.695410669337853</v>
      </c>
      <c r="P12" s="61">
        <f>N12*産業連関表!E260</f>
        <v>1145.5427541263409</v>
      </c>
      <c r="Q12" s="61">
        <f>M12*産業連関表!G260</f>
        <v>33.699235445815397</v>
      </c>
      <c r="R12" s="61">
        <f>N12*産業連関表!G260</f>
        <v>705.79806444698045</v>
      </c>
      <c r="T12" s="61">
        <f t="shared" si="3"/>
        <v>432.65214147966486</v>
      </c>
      <c r="U12" s="61">
        <f t="shared" si="2"/>
        <v>1104.7509704808299</v>
      </c>
      <c r="W12" s="111">
        <f>産業連関表!$L260*計算!W$48</f>
        <v>64.327223868720353</v>
      </c>
      <c r="X12" s="111">
        <f>産業連関表!$L260*計算!X$48</f>
        <v>99.21207050973878</v>
      </c>
      <c r="Y12" s="111">
        <v>5.7261521598980112</v>
      </c>
      <c r="Z12" s="111">
        <f t="shared" si="4"/>
        <v>99.21207050973878</v>
      </c>
      <c r="AA12" s="61">
        <v>21.029500462156399</v>
      </c>
      <c r="AB12" s="61">
        <v>1442.2746702152285</v>
      </c>
      <c r="AC12" s="61">
        <f>AA12*産業連関表!E260</f>
        <v>8.3081145422584388</v>
      </c>
      <c r="AD12" s="61">
        <f>AB12*産業連関表!E260</f>
        <v>569.79875404598272</v>
      </c>
      <c r="AE12" s="61">
        <f>AA12*産業連関表!G260</f>
        <v>5.1188409529087711</v>
      </c>
      <c r="AF12" s="61">
        <f>AB12*産業連関表!G260</f>
        <v>351.06752347857065</v>
      </c>
      <c r="AH12" s="61">
        <f>E12*産業連関表!T260</f>
        <v>1.1836477551529601</v>
      </c>
      <c r="AI12" s="61">
        <f>E12*産業連関表!U260</f>
        <v>0.94964445614959181</v>
      </c>
      <c r="AK12" s="61">
        <f>M12*産業連関表!T260</f>
        <v>9.9981786778678403E-2</v>
      </c>
      <c r="AL12" s="61">
        <f>N12*産業連関表!T260</f>
        <v>2.094022331806479</v>
      </c>
      <c r="AM12" s="61">
        <f>M12*産業連関表!U260</f>
        <v>8.0215713768690147E-2</v>
      </c>
      <c r="AN12" s="61">
        <f>N12*産業連関表!U260</f>
        <v>1.6800409495107644</v>
      </c>
      <c r="AP12" s="61">
        <f>AA12*産業連関表!T260</f>
        <v>1.5187017092141281E-2</v>
      </c>
      <c r="AQ12" s="61">
        <f>AB12*産業連関表!T260</f>
        <v>1.0415772884162484</v>
      </c>
      <c r="AR12" s="61">
        <f>AA12*産業連関表!U260</f>
        <v>1.2184593367591277E-2</v>
      </c>
      <c r="AS12" s="61">
        <f>AB12*産業連関表!U260</f>
        <v>0.83566085711706684</v>
      </c>
      <c r="CQ12" s="35"/>
    </row>
    <row r="13" spans="1:95">
      <c r="A13" s="36" t="s">
        <v>55</v>
      </c>
      <c r="B13" s="37" t="s">
        <v>125</v>
      </c>
      <c r="C13" s="61">
        <f>設備投資額!I11</f>
        <v>0</v>
      </c>
      <c r="D13" s="61"/>
      <c r="E13" s="61">
        <f t="shared" si="0"/>
        <v>0</v>
      </c>
      <c r="F13" s="61">
        <v>1260.6646209999999</v>
      </c>
      <c r="G13" s="61">
        <f>E13*産業連関表!E261</f>
        <v>0</v>
      </c>
      <c r="H13" s="61">
        <f>E13*産業連関表!G261</f>
        <v>0</v>
      </c>
      <c r="J13" s="61">
        <v>30.090803838648998</v>
      </c>
      <c r="K13" s="61">
        <f t="shared" si="1"/>
        <v>1260.6646209999999</v>
      </c>
      <c r="M13" s="61">
        <v>33.711332254712282</v>
      </c>
      <c r="N13" s="61">
        <v>5863.7357451670396</v>
      </c>
      <c r="O13" s="61">
        <f>M13*産業連関表!E261</f>
        <v>14.808641661130581</v>
      </c>
      <c r="P13" s="61">
        <f>N13*産業連関表!E261</f>
        <v>2575.8092498288393</v>
      </c>
      <c r="Q13" s="61">
        <f>M13*産業連関表!G261</f>
        <v>3.7550111785249496</v>
      </c>
      <c r="R13" s="61">
        <f>N13*産業連関表!G261</f>
        <v>653.14515322783643</v>
      </c>
      <c r="T13" s="61">
        <f t="shared" si="3"/>
        <v>3.7550111785249496</v>
      </c>
      <c r="U13" s="61">
        <f t="shared" si="2"/>
        <v>653.14515322783643</v>
      </c>
      <c r="W13" s="111">
        <f>産業連関表!$L261*計算!W$48</f>
        <v>474.12916853115985</v>
      </c>
      <c r="X13" s="111">
        <f>産業連関表!$L261*計算!X$48</f>
        <v>731.25084015805817</v>
      </c>
      <c r="Y13" s="111">
        <v>11.316989123670256</v>
      </c>
      <c r="Z13" s="111">
        <f t="shared" si="4"/>
        <v>731.25084015805817</v>
      </c>
      <c r="AA13" s="61">
        <v>20.603554738070837</v>
      </c>
      <c r="AB13" s="61">
        <v>4161.1671932281433</v>
      </c>
      <c r="AC13" s="61">
        <f>AA13*産業連関表!E261</f>
        <v>9.050685293487053</v>
      </c>
      <c r="AD13" s="61">
        <f>AB13*産業連関表!E261</f>
        <v>1827.908591418972</v>
      </c>
      <c r="AE13" s="61">
        <f>AA13*産業連関表!G261</f>
        <v>2.2949724375841636</v>
      </c>
      <c r="AF13" s="61">
        <f>AB13*産業連関表!G261</f>
        <v>463.5007957627904</v>
      </c>
      <c r="AH13" s="61">
        <f>E13*産業連関表!T261</f>
        <v>0</v>
      </c>
      <c r="AI13" s="61">
        <f>E13*産業連関表!U261</f>
        <v>0</v>
      </c>
      <c r="AK13" s="61">
        <f>M13*産業連関表!T261</f>
        <v>1.1720674767147716E-2</v>
      </c>
      <c r="AL13" s="61">
        <f>N13*産業連関表!T261</f>
        <v>2.0386895145621113</v>
      </c>
      <c r="AM13" s="61">
        <f>M13*産業連関表!U261</f>
        <v>1.1634493335036335E-2</v>
      </c>
      <c r="AN13" s="61">
        <f>N13*産業連関表!U261</f>
        <v>2.0236991504844486</v>
      </c>
      <c r="AP13" s="61">
        <f>AA13*産業連関表!T261</f>
        <v>7.1633942647964521E-3</v>
      </c>
      <c r="AQ13" s="61">
        <f>AB13*産業連関表!T261</f>
        <v>1.4467445829505747</v>
      </c>
      <c r="AR13" s="61">
        <f>AA13*産業連関表!U261</f>
        <v>7.1107222481435368E-3</v>
      </c>
      <c r="AS13" s="61">
        <f>AB13*産業連関表!U261</f>
        <v>1.4361067551347617</v>
      </c>
      <c r="CQ13" s="35"/>
    </row>
    <row r="14" spans="1:95">
      <c r="A14" s="36" t="s">
        <v>56</v>
      </c>
      <c r="B14" s="37" t="s">
        <v>754</v>
      </c>
      <c r="C14" s="61">
        <f>設備投資額!I12</f>
        <v>0</v>
      </c>
      <c r="D14" s="61"/>
      <c r="E14" s="61">
        <f t="shared" si="0"/>
        <v>0</v>
      </c>
      <c r="F14" s="61">
        <v>3939.8090960000009</v>
      </c>
      <c r="G14" s="61">
        <f>E14*産業連関表!E262</f>
        <v>0</v>
      </c>
      <c r="H14" s="61">
        <f>E14*産業連関表!G262</f>
        <v>0</v>
      </c>
      <c r="J14" s="61">
        <v>162.09556563672803</v>
      </c>
      <c r="K14" s="61">
        <f t="shared" si="1"/>
        <v>3939.8090960000009</v>
      </c>
      <c r="M14" s="61">
        <v>225.95703158149763</v>
      </c>
      <c r="N14" s="61">
        <v>11129.504791663876</v>
      </c>
      <c r="O14" s="61">
        <f>M14*産業連関表!E262</f>
        <v>96.444844973218537</v>
      </c>
      <c r="P14" s="61">
        <f>N14*産業連関表!E262</f>
        <v>4750.3870835441121</v>
      </c>
      <c r="Q14" s="61">
        <f>M14*産業連関表!G262</f>
        <v>36.187372991304301</v>
      </c>
      <c r="R14" s="61">
        <f>N14*産業連関表!G262</f>
        <v>1782.4076475318147</v>
      </c>
      <c r="T14" s="61">
        <f t="shared" si="3"/>
        <v>36.187372991304301</v>
      </c>
      <c r="U14" s="61">
        <f t="shared" si="2"/>
        <v>1782.4076475318147</v>
      </c>
      <c r="W14" s="111">
        <f>産業連関表!$L262*計算!W$48</f>
        <v>1117.1239068688885</v>
      </c>
      <c r="X14" s="111">
        <f>産業連関表!$L262*計算!X$48</f>
        <v>1722.9435556332799</v>
      </c>
      <c r="Y14" s="111">
        <v>45.961828900306678</v>
      </c>
      <c r="Z14" s="111">
        <f t="shared" si="4"/>
        <v>1722.9435556332799</v>
      </c>
      <c r="AA14" s="61">
        <v>65.545278406962112</v>
      </c>
      <c r="AB14" s="61">
        <v>5032.8426040860068</v>
      </c>
      <c r="AC14" s="61">
        <f>AA14*産業連関表!E262</f>
        <v>27.976576654601185</v>
      </c>
      <c r="AD14" s="61">
        <f>AB14*産業連関表!E262</f>
        <v>2148.1594147718056</v>
      </c>
      <c r="AE14" s="61">
        <f>AA14*産業連関表!G262</f>
        <v>10.497179135919595</v>
      </c>
      <c r="AF14" s="61">
        <f>AB14*産業連関表!G262</f>
        <v>806.01763638808927</v>
      </c>
      <c r="AH14" s="61">
        <f>E14*産業連関表!T262</f>
        <v>0</v>
      </c>
      <c r="AI14" s="61">
        <f>E14*産業連関表!U262</f>
        <v>0</v>
      </c>
      <c r="AK14" s="61">
        <f>M14*産業連関表!T262</f>
        <v>0.11413252240618917</v>
      </c>
      <c r="AL14" s="61">
        <f>N14*産業連関表!T262</f>
        <v>5.6215929467378425</v>
      </c>
      <c r="AM14" s="61">
        <f>M14*産業連関表!U262</f>
        <v>9.4496819626629744E-2</v>
      </c>
      <c r="AN14" s="61">
        <f>N14*産業連関表!U262</f>
        <v>4.6544371709549885</v>
      </c>
      <c r="AP14" s="61">
        <f>AA14*産業連関表!T262</f>
        <v>3.3107391719758614E-2</v>
      </c>
      <c r="AQ14" s="61">
        <f>AB14*産業連関表!T262</f>
        <v>2.5421250104823243</v>
      </c>
      <c r="AR14" s="61">
        <f>AA14*産業連関表!U262</f>
        <v>2.7411496370122725E-2</v>
      </c>
      <c r="AS14" s="61">
        <f>AB14*産業連関表!U262</f>
        <v>2.1047701699692367</v>
      </c>
      <c r="CQ14" s="35"/>
    </row>
    <row r="15" spans="1:95">
      <c r="A15" s="39" t="s">
        <v>57</v>
      </c>
      <c r="B15" s="40" t="s">
        <v>126</v>
      </c>
      <c r="C15" s="63">
        <f>設備投資額!I13</f>
        <v>0</v>
      </c>
      <c r="D15" s="61"/>
      <c r="E15" s="63">
        <f t="shared" si="0"/>
        <v>0</v>
      </c>
      <c r="F15" s="63">
        <v>914.33561600000007</v>
      </c>
      <c r="G15" s="63">
        <f>E15*産業連関表!E263</f>
        <v>0</v>
      </c>
      <c r="H15" s="63">
        <f>E15*産業連関表!G263</f>
        <v>0</v>
      </c>
      <c r="J15" s="63">
        <v>365.92899988620803</v>
      </c>
      <c r="K15" s="63">
        <f t="shared" si="1"/>
        <v>914.33561600000007</v>
      </c>
      <c r="M15" s="63">
        <v>446.08690710842041</v>
      </c>
      <c r="N15" s="63">
        <v>2432.813969440042</v>
      </c>
      <c r="O15" s="63">
        <f>M15*産業連関表!E263</f>
        <v>214.13268251485945</v>
      </c>
      <c r="P15" s="63">
        <f>N15*産業連関表!E263</f>
        <v>1167.8105163691905</v>
      </c>
      <c r="Q15" s="63">
        <f>M15*産業連関表!G263</f>
        <v>69.659246996082885</v>
      </c>
      <c r="R15" s="63">
        <f>N15*産業連関表!G263</f>
        <v>379.89904319598401</v>
      </c>
      <c r="T15" s="63">
        <f t="shared" si="3"/>
        <v>69.659246996082885</v>
      </c>
      <c r="U15" s="63">
        <f t="shared" si="2"/>
        <v>379.89904319598401</v>
      </c>
      <c r="W15" s="112">
        <f>産業連関表!$L263*計算!W$48</f>
        <v>25.292174709270899</v>
      </c>
      <c r="X15" s="112">
        <f>産業連関表!$L263*計算!X$48</f>
        <v>39.00819699170912</v>
      </c>
      <c r="Y15" s="112">
        <v>10.122257116921434</v>
      </c>
      <c r="Z15" s="112">
        <f t="shared" si="4"/>
        <v>39.00819699170912</v>
      </c>
      <c r="AA15" s="63">
        <v>24.270587495570478</v>
      </c>
      <c r="AB15" s="63">
        <v>483.02105662652258</v>
      </c>
      <c r="AC15" s="63">
        <f>AA15*産業連関表!E263</f>
        <v>11.650478693325471</v>
      </c>
      <c r="AD15" s="63">
        <f>AB15*産業連関表!E263</f>
        <v>231.86198231426806</v>
      </c>
      <c r="AE15" s="63">
        <f>AA15*産業連関表!G263</f>
        <v>3.7900032979068601</v>
      </c>
      <c r="AF15" s="63">
        <f>AB15*産業連関表!G263</f>
        <v>75.426744321993908</v>
      </c>
      <c r="AH15" s="63">
        <f>E15*産業連関表!T263</f>
        <v>0</v>
      </c>
      <c r="AI15" s="63">
        <f>E15*産業連関表!U263</f>
        <v>0</v>
      </c>
      <c r="AK15" s="63">
        <f>M15*産業連関表!T263</f>
        <v>0.19353710854698453</v>
      </c>
      <c r="AL15" s="63">
        <f>N15*産業連関表!T263</f>
        <v>1.0554889053574064</v>
      </c>
      <c r="AM15" s="63">
        <f>M15*産業連関表!U263</f>
        <v>0.14918485450496724</v>
      </c>
      <c r="AN15" s="63">
        <f>N15*産業連関表!U263</f>
        <v>0.81360603121300079</v>
      </c>
      <c r="AP15" s="63">
        <f>AA15*産業連関表!T263</f>
        <v>1.0529919734872762E-2</v>
      </c>
      <c r="AQ15" s="63">
        <f>AB15*産業連関表!T263</f>
        <v>0.20956118006863123</v>
      </c>
      <c r="AR15" s="63">
        <f>AA15*産業連関表!U263</f>
        <v>8.1168131289644212E-3</v>
      </c>
      <c r="AS15" s="63">
        <f>AB15*産業連関表!U263</f>
        <v>0.16153674296956991</v>
      </c>
      <c r="CQ15" s="35"/>
    </row>
    <row r="16" spans="1:95">
      <c r="A16" s="36" t="s">
        <v>58</v>
      </c>
      <c r="B16" s="37" t="s">
        <v>127</v>
      </c>
      <c r="C16" s="61">
        <f>設備投資額!I14</f>
        <v>0</v>
      </c>
      <c r="D16" s="61"/>
      <c r="E16" s="61">
        <f t="shared" si="0"/>
        <v>0</v>
      </c>
      <c r="F16" s="61">
        <v>16102.494102000002</v>
      </c>
      <c r="G16" s="61">
        <f>E16*産業連関表!E264</f>
        <v>0</v>
      </c>
      <c r="H16" s="61">
        <f>E16*産業連関表!G264</f>
        <v>0</v>
      </c>
      <c r="J16" s="61">
        <v>4.0256235255000004</v>
      </c>
      <c r="K16" s="61">
        <f t="shared" si="1"/>
        <v>16102.494102000002</v>
      </c>
      <c r="M16" s="61">
        <v>4.1565802838511905</v>
      </c>
      <c r="N16" s="61">
        <v>38312.004665232445</v>
      </c>
      <c r="O16" s="61">
        <f>M16*産業連関表!E264</f>
        <v>1.4831466600717036</v>
      </c>
      <c r="P16" s="61">
        <f>N16*産業連関表!E264</f>
        <v>13670.449715756127</v>
      </c>
      <c r="Q16" s="61">
        <f>M16*産業連関表!G264</f>
        <v>0.48480032010673252</v>
      </c>
      <c r="R16" s="61">
        <f>N16*産業連関表!G264</f>
        <v>4468.498346536514</v>
      </c>
      <c r="T16" s="61">
        <f t="shared" si="3"/>
        <v>0.48480032010673252</v>
      </c>
      <c r="U16" s="61">
        <f t="shared" si="2"/>
        <v>4468.498346536514</v>
      </c>
      <c r="W16" s="111">
        <f>産業連関表!$L264*計算!W$48</f>
        <v>-6.4551867008771353</v>
      </c>
      <c r="X16" s="111">
        <f>産業連関表!$L264*計算!X$48</f>
        <v>-9.955853829911133</v>
      </c>
      <c r="Y16" s="111">
        <v>-1.6137966752192839E-3</v>
      </c>
      <c r="Z16" s="111">
        <f t="shared" si="4"/>
        <v>-9.955853829911133</v>
      </c>
      <c r="AA16" s="61">
        <v>4.7869656655638634E-3</v>
      </c>
      <c r="AB16" s="61">
        <v>2256.7173917703831</v>
      </c>
      <c r="AC16" s="61">
        <f>AA16*産業連関表!E264</f>
        <v>1.7080801172883449E-3</v>
      </c>
      <c r="AD16" s="61">
        <f>AB16*産業連関表!E264</f>
        <v>805.2395560200365</v>
      </c>
      <c r="AE16" s="61">
        <f>AA16*産業連関表!G264</f>
        <v>5.5832495188931684E-4</v>
      </c>
      <c r="AF16" s="61">
        <f>AB16*産業連関表!G264</f>
        <v>263.21091840118066</v>
      </c>
      <c r="AH16" s="61">
        <f>E16*産業連関表!T264</f>
        <v>0</v>
      </c>
      <c r="AI16" s="61">
        <f>E16*産業連関表!U264</f>
        <v>0</v>
      </c>
      <c r="AK16" s="61">
        <f>M16*産業連関表!T264</f>
        <v>9.4129495407954634E-4</v>
      </c>
      <c r="AL16" s="61">
        <f>N16*産業連関表!T264</f>
        <v>8.6760977075708094</v>
      </c>
      <c r="AM16" s="61">
        <f>M16*産業連関表!U264</f>
        <v>9.0787619831340862E-4</v>
      </c>
      <c r="AN16" s="61">
        <f>N16*産業連関表!U264</f>
        <v>8.3680705700239173</v>
      </c>
      <c r="AP16" s="61">
        <f>AA16*産業連関表!T264</f>
        <v>1.084051388073374E-6</v>
      </c>
      <c r="AQ16" s="61">
        <f>AB16*産業連関表!T264</f>
        <v>0.51105393101870999</v>
      </c>
      <c r="AR16" s="61">
        <f>AA16*産業連関表!U264</f>
        <v>1.0455643565441417E-6</v>
      </c>
      <c r="AS16" s="61">
        <f>AB16*産業連関表!U264</f>
        <v>0.49291000447366701</v>
      </c>
      <c r="CQ16" s="35"/>
    </row>
    <row r="17" spans="1:95">
      <c r="A17" s="36" t="s">
        <v>59</v>
      </c>
      <c r="B17" s="37" t="s">
        <v>128</v>
      </c>
      <c r="C17" s="61">
        <f>設備投資額!I15</f>
        <v>0</v>
      </c>
      <c r="D17" s="61"/>
      <c r="E17" s="61">
        <f t="shared" si="0"/>
        <v>0</v>
      </c>
      <c r="F17" s="61">
        <v>3502.4473710000016</v>
      </c>
      <c r="G17" s="61">
        <f>E17*産業連関表!E265</f>
        <v>0</v>
      </c>
      <c r="H17" s="61">
        <f>E17*産業連関表!G265</f>
        <v>0</v>
      </c>
      <c r="J17" s="61">
        <v>3.1522026339000017E-2</v>
      </c>
      <c r="K17" s="61">
        <f t="shared" si="1"/>
        <v>3502.4473710000016</v>
      </c>
      <c r="M17" s="61">
        <v>3.1543824455636582E-2</v>
      </c>
      <c r="N17" s="61">
        <v>6388.5680531928319</v>
      </c>
      <c r="O17" s="61">
        <f>M17*産業連関表!E265</f>
        <v>8.4019281844711826E-3</v>
      </c>
      <c r="P17" s="61">
        <f>N17*産業連関表!E265</f>
        <v>1701.6417923585548</v>
      </c>
      <c r="Q17" s="61">
        <f>M17*産業連関表!G265</f>
        <v>1.668675632455949E-3</v>
      </c>
      <c r="R17" s="61">
        <f>N17*産業連関表!G265</f>
        <v>337.95673228027044</v>
      </c>
      <c r="T17" s="61">
        <f t="shared" si="3"/>
        <v>1.668675632455949E-3</v>
      </c>
      <c r="U17" s="61">
        <f t="shared" si="2"/>
        <v>337.95673228027044</v>
      </c>
      <c r="W17" s="111">
        <f>産業連関表!$L265*計算!W$48</f>
        <v>31.542539723630956</v>
      </c>
      <c r="X17" s="111">
        <f>産業連関表!$L265*計算!X$48</f>
        <v>48.648153719545292</v>
      </c>
      <c r="Y17" s="111">
        <v>2.838828575126786E-4</v>
      </c>
      <c r="Z17" s="111">
        <f t="shared" si="4"/>
        <v>48.648153719545292</v>
      </c>
      <c r="AA17" s="61">
        <v>2.8783444165024437E-4</v>
      </c>
      <c r="AB17" s="61">
        <v>642.00835716588472</v>
      </c>
      <c r="AC17" s="61">
        <f>AA17*産業連関表!E265</f>
        <v>7.6666807195935148E-5</v>
      </c>
      <c r="AD17" s="61">
        <f>AB17*産業連関表!E265</f>
        <v>171.00361810358135</v>
      </c>
      <c r="AE17" s="61">
        <f>AA17*産業連関表!G265</f>
        <v>1.5226508746231025E-5</v>
      </c>
      <c r="AF17" s="61">
        <f>AB17*産業連関表!G265</f>
        <v>33.962391051930794</v>
      </c>
      <c r="AH17" s="61">
        <f>E17*産業連関表!T265</f>
        <v>0</v>
      </c>
      <c r="AI17" s="61">
        <f>E17*産業連関表!U265</f>
        <v>0</v>
      </c>
      <c r="AK17" s="61">
        <f>M17*産業連関表!T265</f>
        <v>1.7565006657431044E-5</v>
      </c>
      <c r="AL17" s="61">
        <f>N17*産業連関表!T265</f>
        <v>3.5574392871607414</v>
      </c>
      <c r="AM17" s="61">
        <f>M17*産業連関表!U265</f>
        <v>5.8550022191436817E-6</v>
      </c>
      <c r="AN17" s="61">
        <f>N17*産業連関表!U265</f>
        <v>1.1858130957202473</v>
      </c>
      <c r="AP17" s="61">
        <f>AA17*産業連関表!T265</f>
        <v>1.6027903943401077E-7</v>
      </c>
      <c r="AQ17" s="61">
        <f>AB17*産業連関表!T265</f>
        <v>0.35749885317821883</v>
      </c>
      <c r="AR17" s="61">
        <f>AA17*産業連関表!U265</f>
        <v>5.3426346478003598E-8</v>
      </c>
      <c r="AS17" s="61">
        <f>AB17*産業連関表!U265</f>
        <v>0.11916628439273963</v>
      </c>
      <c r="CQ17" s="35"/>
    </row>
    <row r="18" spans="1:95">
      <c r="A18" s="36" t="s">
        <v>60</v>
      </c>
      <c r="B18" s="37" t="s">
        <v>129</v>
      </c>
      <c r="C18" s="61">
        <f>設備投資額!I16</f>
        <v>5015</v>
      </c>
      <c r="D18" s="61"/>
      <c r="E18" s="61">
        <f t="shared" si="0"/>
        <v>5015</v>
      </c>
      <c r="F18" s="61">
        <v>2871.5269540000008</v>
      </c>
      <c r="G18" s="61">
        <f>E18*産業連関表!E266</f>
        <v>2478.8125090377075</v>
      </c>
      <c r="H18" s="61">
        <f>E18*産業連関表!G266</f>
        <v>655.29968734089084</v>
      </c>
      <c r="J18" s="61">
        <v>969.58830517982437</v>
      </c>
      <c r="K18" s="61">
        <f t="shared" si="1"/>
        <v>2871.5269540000008</v>
      </c>
      <c r="M18" s="61">
        <v>1017.0470325362487</v>
      </c>
      <c r="N18" s="61">
        <v>4295.1569359667237</v>
      </c>
      <c r="O18" s="61">
        <f>M18*産業連関表!E266</f>
        <v>502.70566431316723</v>
      </c>
      <c r="P18" s="61">
        <f>N18*産業連関表!E266</f>
        <v>2123.0087220646833</v>
      </c>
      <c r="Q18" s="61">
        <f>M18*産業連関表!G266</f>
        <v>132.89543418384537</v>
      </c>
      <c r="R18" s="61">
        <f>N18*産業連関表!G266</f>
        <v>561.23928159901345</v>
      </c>
      <c r="T18" s="61">
        <f t="shared" si="3"/>
        <v>788.19512152473624</v>
      </c>
      <c r="U18" s="61">
        <f t="shared" si="2"/>
        <v>1216.5389689399044</v>
      </c>
      <c r="W18" s="111">
        <f>産業連関表!$L266*計算!W$48</f>
        <v>52.163458550076747</v>
      </c>
      <c r="X18" s="111">
        <f>産業連関表!$L266*計算!X$48</f>
        <v>80.451858738125267</v>
      </c>
      <c r="Y18" s="111">
        <v>17.613304760184715</v>
      </c>
      <c r="Z18" s="111">
        <f t="shared" si="4"/>
        <v>80.451858738125267</v>
      </c>
      <c r="AA18" s="61">
        <v>35.799236731002772</v>
      </c>
      <c r="AB18" s="61">
        <v>676.73908052023819</v>
      </c>
      <c r="AC18" s="61">
        <f>AA18*産業連関表!E266</f>
        <v>17.694834660580625</v>
      </c>
      <c r="AD18" s="61">
        <f>AB18*産業連関表!E266</f>
        <v>334.49836453604047</v>
      </c>
      <c r="AE18" s="61">
        <f>AA18*産業連関表!G266</f>
        <v>4.6778122905022235</v>
      </c>
      <c r="AF18" s="61">
        <f>AB18*産業連関表!G266</f>
        <v>88.428097283404597</v>
      </c>
      <c r="AH18" s="61">
        <f>E18*産業連関表!T266</f>
        <v>1.7246011560974603</v>
      </c>
      <c r="AI18" s="61">
        <f>E18*産業連関表!U266</f>
        <v>1.5448282440660994</v>
      </c>
      <c r="AK18" s="61">
        <f>M18*産業連関表!T266</f>
        <v>0.34975084508823645</v>
      </c>
      <c r="AL18" s="61">
        <f>N18*産業連関表!T266</f>
        <v>1.477055357405431</v>
      </c>
      <c r="AM18" s="61">
        <f>M18*産業連関表!U266</f>
        <v>0.31329271812674181</v>
      </c>
      <c r="AN18" s="61">
        <f>N18*産業連関表!U266</f>
        <v>1.3230866894073383</v>
      </c>
      <c r="AP18" s="61">
        <f>AA18*産業連関表!T266</f>
        <v>1.2310948166240088E-2</v>
      </c>
      <c r="AQ18" s="61">
        <f>AB18*産業連関表!T266</f>
        <v>0.23272283163340679</v>
      </c>
      <c r="AR18" s="61">
        <f>AA18*産業連関表!U266</f>
        <v>1.1027651449264531E-2</v>
      </c>
      <c r="AS18" s="61">
        <f>AB18*産業連関表!U266</f>
        <v>0.20846373787656755</v>
      </c>
      <c r="CQ18" s="35"/>
    </row>
    <row r="19" spans="1:95">
      <c r="A19" s="36" t="s">
        <v>61</v>
      </c>
      <c r="B19" s="37" t="s">
        <v>130</v>
      </c>
      <c r="C19" s="61">
        <f>設備投資額!I17</f>
        <v>22248</v>
      </c>
      <c r="D19" s="61"/>
      <c r="E19" s="61">
        <f t="shared" si="0"/>
        <v>22248</v>
      </c>
      <c r="F19" s="61">
        <v>2836.0080380000013</v>
      </c>
      <c r="G19" s="61">
        <f>E19*産業連関表!E267</f>
        <v>10146.039205182797</v>
      </c>
      <c r="H19" s="61">
        <f>E19*産業連関表!G267</f>
        <v>2695.0725623569328</v>
      </c>
      <c r="J19" s="61">
        <v>69.561605156064033</v>
      </c>
      <c r="K19" s="61">
        <f t="shared" si="1"/>
        <v>2836.0080380000013</v>
      </c>
      <c r="M19" s="61">
        <v>70.892670680381585</v>
      </c>
      <c r="N19" s="61">
        <v>3428.5289057891714</v>
      </c>
      <c r="O19" s="61">
        <f>M19*産業連関表!E267</f>
        <v>32.33008882071487</v>
      </c>
      <c r="P19" s="61">
        <f>N19*産業連関表!E267</f>
        <v>1563.5557665515735</v>
      </c>
      <c r="Q19" s="61">
        <f>M19*産業連関表!G267</f>
        <v>8.5877783002023644</v>
      </c>
      <c r="R19" s="61">
        <f>N19*産業連関表!G267</f>
        <v>415.32426210176345</v>
      </c>
      <c r="T19" s="61">
        <f t="shared" si="3"/>
        <v>2703.6603406571353</v>
      </c>
      <c r="U19" s="61">
        <f t="shared" si="2"/>
        <v>3110.3968244586963</v>
      </c>
      <c r="W19" s="111">
        <f>産業連関表!$L267*計算!W$48</f>
        <v>2.4842888429168912</v>
      </c>
      <c r="X19" s="111">
        <f>産業連関表!$L267*計算!X$48</f>
        <v>3.8315261412964032</v>
      </c>
      <c r="Y19" s="111">
        <v>6.0934636739065511E-2</v>
      </c>
      <c r="Z19" s="111">
        <f t="shared" si="4"/>
        <v>3.8315261412964032</v>
      </c>
      <c r="AA19" s="61">
        <v>0.20865063003528692</v>
      </c>
      <c r="AB19" s="61">
        <v>93.78751839753761</v>
      </c>
      <c r="AC19" s="61">
        <f>AA19*産業連関表!E267</f>
        <v>9.5153608078214325E-2</v>
      </c>
      <c r="AD19" s="61">
        <f>AB19*産業連関表!E267</f>
        <v>42.771118240660705</v>
      </c>
      <c r="AE19" s="61">
        <f>AA19*産業連関表!G267</f>
        <v>2.5275466924064596E-2</v>
      </c>
      <c r="AF19" s="61">
        <f>AB19*産業連関表!G267</f>
        <v>11.36120853671115</v>
      </c>
      <c r="AH19" s="61">
        <f>E19*産業連関表!T267</f>
        <v>5.6424744738481021</v>
      </c>
      <c r="AI19" s="61">
        <f>E19*産業連関表!U267</f>
        <v>5.5501910128272209</v>
      </c>
      <c r="AK19" s="61">
        <f>M19*産業連関表!T267</f>
        <v>1.797959747828896E-2</v>
      </c>
      <c r="AL19" s="61">
        <f>N19*産業連関表!T267</f>
        <v>0.86953374837134856</v>
      </c>
      <c r="AM19" s="61">
        <f>M19*産業連関表!U267</f>
        <v>1.7685538641027225E-2</v>
      </c>
      <c r="AN19" s="61">
        <f>N19*産業連関表!U267</f>
        <v>0.85531240201948067</v>
      </c>
      <c r="AP19" s="61">
        <f>AA19*産業連関表!T267</f>
        <v>5.291737926673995E-5</v>
      </c>
      <c r="AQ19" s="61">
        <f>AB19*産業連関表!T267</f>
        <v>2.3786123630153956E-2</v>
      </c>
      <c r="AR19" s="61">
        <f>AA19*産業連関表!U267</f>
        <v>5.2051908110508225E-5</v>
      </c>
      <c r="AS19" s="61">
        <f>AB19*産業連関表!U267</f>
        <v>2.3397098243679474E-2</v>
      </c>
      <c r="CQ19" s="35"/>
    </row>
    <row r="20" spans="1:95">
      <c r="A20" s="39" t="s">
        <v>62</v>
      </c>
      <c r="B20" s="40" t="s">
        <v>131</v>
      </c>
      <c r="C20" s="63">
        <f>設備投資額!I18</f>
        <v>36433.000000000029</v>
      </c>
      <c r="D20" s="61"/>
      <c r="E20" s="63">
        <f t="shared" si="0"/>
        <v>36433.000000000029</v>
      </c>
      <c r="F20" s="63">
        <v>3736.3077460000027</v>
      </c>
      <c r="G20" s="63">
        <f>E20*産業連関表!E268</f>
        <v>16715.65119152196</v>
      </c>
      <c r="H20" s="63">
        <f>E20*産業連関表!G268</f>
        <v>10848.486717806838</v>
      </c>
      <c r="J20" s="63">
        <v>647.57312222897451</v>
      </c>
      <c r="K20" s="63">
        <f t="shared" si="1"/>
        <v>3736.3077460000027</v>
      </c>
      <c r="M20" s="63">
        <v>660.23738512761281</v>
      </c>
      <c r="N20" s="63">
        <v>4276.5964476104446</v>
      </c>
      <c r="O20" s="63">
        <f>M20*産業連関表!E268</f>
        <v>302.92036981296394</v>
      </c>
      <c r="P20" s="63">
        <f>N20*産業連関表!E268</f>
        <v>1962.1248457485808</v>
      </c>
      <c r="Q20" s="63">
        <f>M20*産業連関表!G268</f>
        <v>196.5958472581566</v>
      </c>
      <c r="R20" s="63">
        <f>N20*産業連関表!G268</f>
        <v>1273.4224400769021</v>
      </c>
      <c r="T20" s="63">
        <f t="shared" si="3"/>
        <v>11045.082565064995</v>
      </c>
      <c r="U20" s="63">
        <f t="shared" si="2"/>
        <v>12121.90915788374</v>
      </c>
      <c r="W20" s="112">
        <f>産業連関表!$L268*計算!W$48</f>
        <v>1.4535732591535</v>
      </c>
      <c r="X20" s="112">
        <f>産業連関表!$L268*計算!X$48</f>
        <v>2.2418504018223633</v>
      </c>
      <c r="Y20" s="112">
        <v>0.25193186370322546</v>
      </c>
      <c r="Z20" s="112">
        <f t="shared" si="4"/>
        <v>2.2418504018223633</v>
      </c>
      <c r="AA20" s="63">
        <v>0.49875135108822521</v>
      </c>
      <c r="AB20" s="63">
        <v>37.185619194564758</v>
      </c>
      <c r="AC20" s="63">
        <f>AA20*産業連関表!E268</f>
        <v>0.22882973172923096</v>
      </c>
      <c r="AD20" s="63">
        <f>AB20*産業連関表!E268</f>
        <v>17.060956819287671</v>
      </c>
      <c r="AE20" s="63">
        <f>AA20*産業連関表!G268</f>
        <v>0.14851089418298855</v>
      </c>
      <c r="AF20" s="63">
        <f>AB20*産業連関表!G268</f>
        <v>11.072590671250197</v>
      </c>
      <c r="AH20" s="63">
        <f>E20*産業連関表!T268</f>
        <v>22.419886414348078</v>
      </c>
      <c r="AI20" s="63">
        <f>E20*産業連関表!U268</f>
        <v>20.622872617778192</v>
      </c>
      <c r="AK20" s="63">
        <f>M20*産業連関表!T268</f>
        <v>0.40629229492677665</v>
      </c>
      <c r="AL20" s="63">
        <f>N20*産業連関表!T268</f>
        <v>2.6317022094098914</v>
      </c>
      <c r="AM20" s="63">
        <f>M20*産業連関表!U268</f>
        <v>0.37372688197463039</v>
      </c>
      <c r="AN20" s="63">
        <f>N20*産業連関表!U268</f>
        <v>2.4207642460602434</v>
      </c>
      <c r="AP20" s="63">
        <f>AA20*産業連関表!T268</f>
        <v>3.0691814125657067E-4</v>
      </c>
      <c r="AQ20" s="63">
        <f>AB20*産業連関表!T268</f>
        <v>2.2883027985324919E-2</v>
      </c>
      <c r="AR20" s="63">
        <f>AA20*産業連関表!U268</f>
        <v>2.8231783222455546E-4</v>
      </c>
      <c r="AS20" s="63">
        <f>AB20*産業連関表!U268</f>
        <v>2.1048892154440099E-2</v>
      </c>
      <c r="CQ20" s="35"/>
    </row>
    <row r="21" spans="1:95">
      <c r="A21" s="36" t="s">
        <v>63</v>
      </c>
      <c r="B21" s="37" t="s">
        <v>132</v>
      </c>
      <c r="C21" s="61">
        <f>設備投資額!I19</f>
        <v>9455</v>
      </c>
      <c r="D21" s="61"/>
      <c r="E21" s="61">
        <f t="shared" si="0"/>
        <v>9455</v>
      </c>
      <c r="F21" s="61">
        <v>3907.8439590000003</v>
      </c>
      <c r="G21" s="61">
        <f>E21*産業連関表!E269</f>
        <v>3379.359817988483</v>
      </c>
      <c r="H21" s="61">
        <f>E21*産業連関表!G269</f>
        <v>4088.3575117727482</v>
      </c>
      <c r="J21" s="61">
        <v>208.690590942477</v>
      </c>
      <c r="K21" s="61">
        <f t="shared" si="1"/>
        <v>3907.8439590000003</v>
      </c>
      <c r="M21" s="61">
        <v>214.14288546122501</v>
      </c>
      <c r="N21" s="61">
        <v>6418.8511445079566</v>
      </c>
      <c r="O21" s="61">
        <f>M21*産業連関表!E269</f>
        <v>76.537901896961813</v>
      </c>
      <c r="P21" s="61">
        <f>N21*産業連関表!E269</f>
        <v>2294.1943559386118</v>
      </c>
      <c r="Q21" s="61">
        <f>M21*産業連関表!G269</f>
        <v>92.595734993981011</v>
      </c>
      <c r="R21" s="61">
        <f>N21*産業連関表!G269</f>
        <v>2775.5217655843689</v>
      </c>
      <c r="T21" s="61">
        <f t="shared" si="3"/>
        <v>4180.9532467667295</v>
      </c>
      <c r="U21" s="61">
        <f t="shared" si="2"/>
        <v>6863.8792773571167</v>
      </c>
      <c r="W21" s="111">
        <f>産業連関表!$L269*計算!W$48</f>
        <v>16.82841405029075</v>
      </c>
      <c r="X21" s="111">
        <f>産業連関表!$L269*計算!X$48</f>
        <v>25.954513515643455</v>
      </c>
      <c r="Y21" s="111">
        <v>0.89868779552767686</v>
      </c>
      <c r="Z21" s="111">
        <f t="shared" si="4"/>
        <v>25.954513515643455</v>
      </c>
      <c r="AA21" s="61">
        <v>2.5976734150432153</v>
      </c>
      <c r="AB21" s="61">
        <v>157.89285154074517</v>
      </c>
      <c r="AC21" s="61">
        <f>AA21*産業連関表!E269</f>
        <v>0.92844771645203183</v>
      </c>
      <c r="AD21" s="61">
        <f>AB21*産業連関表!E269</f>
        <v>56.433290115749884</v>
      </c>
      <c r="AE21" s="61">
        <f>AA21*産業連関表!G269</f>
        <v>1.1232382463801478</v>
      </c>
      <c r="AF21" s="61">
        <f>AB21*産業連関表!G269</f>
        <v>68.273128043556298</v>
      </c>
      <c r="AH21" s="61">
        <f>E21*産業連関表!T269</f>
        <v>8.4217958101445873</v>
      </c>
      <c r="AI21" s="61">
        <f>E21*産業連関表!U269</f>
        <v>8.0300843771146067</v>
      </c>
      <c r="AK21" s="61">
        <f>M21*産業連関表!T269</f>
        <v>0.19074221634580824</v>
      </c>
      <c r="AL21" s="61">
        <f>N21*産業連関表!T269</f>
        <v>5.7174250317037432</v>
      </c>
      <c r="AM21" s="61">
        <f>M21*産業連関表!U269</f>
        <v>0.18187048535297998</v>
      </c>
      <c r="AN21" s="61">
        <f>N21*産業連関表!U269</f>
        <v>5.4514982860431047</v>
      </c>
      <c r="AP21" s="61">
        <f>AA21*産業連関表!T269</f>
        <v>2.3138101621295536E-3</v>
      </c>
      <c r="AQ21" s="61">
        <f>AB21*産業連関表!T269</f>
        <v>0.14063895881096022</v>
      </c>
      <c r="AR21" s="61">
        <f>AA21*産業連関表!U269</f>
        <v>2.2061910848212027E-3</v>
      </c>
      <c r="AS21" s="61">
        <f>AB21*産業連関表!U269</f>
        <v>0.13409761188952024</v>
      </c>
      <c r="CQ21" s="35"/>
    </row>
    <row r="22" spans="1:95">
      <c r="A22" s="36" t="s">
        <v>64</v>
      </c>
      <c r="B22" s="37" t="s">
        <v>133</v>
      </c>
      <c r="C22" s="61">
        <f>設備投資額!I20</f>
        <v>18616</v>
      </c>
      <c r="D22" s="61"/>
      <c r="E22" s="61">
        <f t="shared" si="0"/>
        <v>18616</v>
      </c>
      <c r="F22" s="61">
        <v>6865.152427</v>
      </c>
      <c r="G22" s="61">
        <f>E22*産業連関表!E270</f>
        <v>6855.7824303692596</v>
      </c>
      <c r="H22" s="61">
        <f>E22*産業連関表!G270</f>
        <v>2428.0323705271931</v>
      </c>
      <c r="J22" s="61">
        <v>21.735072583882001</v>
      </c>
      <c r="K22" s="61">
        <f t="shared" si="1"/>
        <v>6865.152427</v>
      </c>
      <c r="M22" s="61">
        <v>22.134176898933806</v>
      </c>
      <c r="N22" s="61">
        <v>10409.703032225498</v>
      </c>
      <c r="O22" s="61">
        <f>M22*産業連関表!E270</f>
        <v>8.1514343088953325</v>
      </c>
      <c r="P22" s="61">
        <f>N22*産業連関表!E270</f>
        <v>3833.6194216637928</v>
      </c>
      <c r="Q22" s="61">
        <f>M22*産業連関表!G270</f>
        <v>2.8868982598617579</v>
      </c>
      <c r="R22" s="61">
        <f>N22*産業連関表!G270</f>
        <v>1357.708204223173</v>
      </c>
      <c r="T22" s="61">
        <f t="shared" si="3"/>
        <v>2430.919268787055</v>
      </c>
      <c r="U22" s="61">
        <f t="shared" si="2"/>
        <v>3785.7405747503662</v>
      </c>
      <c r="W22" s="111">
        <f>産業連関表!$L270*計算!W$48</f>
        <v>1247.9521073438816</v>
      </c>
      <c r="X22" s="111">
        <f>産業連関表!$L270*計算!X$48</f>
        <v>1924.7202820263919</v>
      </c>
      <c r="Y22" s="111">
        <v>3.951016371850729</v>
      </c>
      <c r="Z22" s="111">
        <f t="shared" si="4"/>
        <v>1924.7202820263919</v>
      </c>
      <c r="AA22" s="61">
        <v>4.0266365252696144</v>
      </c>
      <c r="AB22" s="61">
        <v>2796.1039456366939</v>
      </c>
      <c r="AC22" s="61">
        <f>AA22*産業連関表!E270</f>
        <v>1.4829041654182717</v>
      </c>
      <c r="AD22" s="61">
        <f>AB22*産業連関表!E270</f>
        <v>1029.731430166642</v>
      </c>
      <c r="AE22" s="61">
        <f>AA22*産業連関表!G270</f>
        <v>0.52518284420400529</v>
      </c>
      <c r="AF22" s="61">
        <f>AB22*産業連関表!G270</f>
        <v>364.6879507608885</v>
      </c>
      <c r="AH22" s="61">
        <f>E22*産業連関表!T270</f>
        <v>7.0189026515306541</v>
      </c>
      <c r="AI22" s="61">
        <f>E22*産業連関表!U270</f>
        <v>6.695663713631216</v>
      </c>
      <c r="AK22" s="61">
        <f>M22*産業連関表!T270</f>
        <v>8.3453820866660425E-3</v>
      </c>
      <c r="AL22" s="61">
        <f>N22*産業連関表!T270</f>
        <v>3.9248330583656124</v>
      </c>
      <c r="AM22" s="61">
        <f>M22*産業連関表!U270</f>
        <v>7.9610552800432645E-3</v>
      </c>
      <c r="AN22" s="61">
        <f>N22*産業連関表!U270</f>
        <v>3.7440841675198273</v>
      </c>
      <c r="AP22" s="61">
        <f>AA22*産業連関表!T270</f>
        <v>1.5181870317987256E-3</v>
      </c>
      <c r="AQ22" s="61">
        <f>AB22*産業連関表!T270</f>
        <v>1.054231918671289</v>
      </c>
      <c r="AR22" s="61">
        <f>AA22*産業連関表!U270</f>
        <v>1.4482705237553633E-3</v>
      </c>
      <c r="AS22" s="61">
        <f>AB22*産業連関表!U270</f>
        <v>1.0056817645219533</v>
      </c>
      <c r="CQ22" s="35"/>
    </row>
    <row r="23" spans="1:95">
      <c r="A23" s="36" t="s">
        <v>65</v>
      </c>
      <c r="B23" s="37" t="s">
        <v>134</v>
      </c>
      <c r="C23" s="61">
        <f>設備投資額!I21</f>
        <v>14454</v>
      </c>
      <c r="D23" s="61"/>
      <c r="E23" s="61">
        <f t="shared" si="0"/>
        <v>14454</v>
      </c>
      <c r="F23" s="61">
        <v>4622.7160129999993</v>
      </c>
      <c r="G23" s="61">
        <f>E23*産業連関表!E271</f>
        <v>4410.6335777915219</v>
      </c>
      <c r="H23" s="61">
        <f>E23*産業連関表!G271</f>
        <v>3233.4661386583984</v>
      </c>
      <c r="J23" s="61">
        <v>281.36623284725795</v>
      </c>
      <c r="K23" s="61">
        <f t="shared" si="1"/>
        <v>4622.7160129999993</v>
      </c>
      <c r="M23" s="61">
        <v>309.56479311739315</v>
      </c>
      <c r="N23" s="61">
        <v>8303.8954052857571</v>
      </c>
      <c r="O23" s="61">
        <f>M23*産業連関表!E271</f>
        <v>94.463599766546295</v>
      </c>
      <c r="P23" s="61">
        <f>N23*産業連関表!E271</f>
        <v>2533.9310848915247</v>
      </c>
      <c r="Q23" s="61">
        <f>M23*産業連関表!G271</f>
        <v>69.25192170097435</v>
      </c>
      <c r="R23" s="61">
        <f>N23*産業連関表!G271</f>
        <v>1857.6424942543624</v>
      </c>
      <c r="T23" s="61">
        <f t="shared" si="3"/>
        <v>3302.7180603593729</v>
      </c>
      <c r="U23" s="61">
        <f t="shared" si="2"/>
        <v>5091.1086329127611</v>
      </c>
      <c r="W23" s="111">
        <f>産業連関表!$L271*計算!W$48</f>
        <v>1101.4054942164969</v>
      </c>
      <c r="X23" s="111">
        <f>産業連関表!$L271*計算!X$48</f>
        <v>1698.7010006063008</v>
      </c>
      <c r="Y23" s="111">
        <v>67.038146810981303</v>
      </c>
      <c r="Z23" s="111">
        <f t="shared" si="4"/>
        <v>1698.7010006063008</v>
      </c>
      <c r="AA23" s="61">
        <v>71.349536127328804</v>
      </c>
      <c r="AB23" s="61">
        <v>3028.9452170721015</v>
      </c>
      <c r="AC23" s="61">
        <f>AA23*産業連関表!E271</f>
        <v>21.772288626196602</v>
      </c>
      <c r="AD23" s="61">
        <f>AB23*産業連関表!E271</f>
        <v>924.28168532650068</v>
      </c>
      <c r="AE23" s="61">
        <f>AA23*産業連関表!G271</f>
        <v>15.961416153085773</v>
      </c>
      <c r="AF23" s="61">
        <f>AB23*産業連関表!G271</f>
        <v>677.59732913061805</v>
      </c>
      <c r="AH23" s="61">
        <f>E23*産業連関表!T271</f>
        <v>10.449262207513675</v>
      </c>
      <c r="AI23" s="61">
        <f>E23*産業連関表!U271</f>
        <v>9.2301816166370791</v>
      </c>
      <c r="AK23" s="61">
        <f>M23*産業連関表!T271</f>
        <v>0.22379436097262803</v>
      </c>
      <c r="AL23" s="61">
        <f>N23*産業連関表!T271</f>
        <v>6.0031534823300756</v>
      </c>
      <c r="AM23" s="61">
        <f>M23*産業連関表!U271</f>
        <v>0.19768501885915477</v>
      </c>
      <c r="AN23" s="61">
        <f>N23*産業連関表!U271</f>
        <v>5.3027855760582332</v>
      </c>
      <c r="AP23" s="61">
        <f>AA23*産業連関表!T271</f>
        <v>5.1580878053059949E-2</v>
      </c>
      <c r="AQ23" s="61">
        <f>AB23*産業連関表!T271</f>
        <v>2.1897220690037926</v>
      </c>
      <c r="AR23" s="61">
        <f>AA23*産業連関表!U271</f>
        <v>4.5563108946869622E-2</v>
      </c>
      <c r="AS23" s="61">
        <f>AB23*産業連関表!U271</f>
        <v>1.9342544942866833</v>
      </c>
      <c r="CQ23" s="35"/>
    </row>
    <row r="24" spans="1:95">
      <c r="A24" s="36" t="s">
        <v>66</v>
      </c>
      <c r="B24" s="37" t="s">
        <v>135</v>
      </c>
      <c r="C24" s="61">
        <f>設備投資額!I22</f>
        <v>4257</v>
      </c>
      <c r="D24" s="61"/>
      <c r="E24" s="61">
        <f t="shared" si="0"/>
        <v>4257</v>
      </c>
      <c r="F24" s="61">
        <v>1280.4790160000002</v>
      </c>
      <c r="G24" s="61">
        <f>E24*産業連関表!E272</f>
        <v>1746.4989868075181</v>
      </c>
      <c r="H24" s="61">
        <f>E24*産業連関表!G272</f>
        <v>833.34881958756523</v>
      </c>
      <c r="J24" s="61">
        <v>166.67355111764005</v>
      </c>
      <c r="K24" s="61">
        <f t="shared" si="1"/>
        <v>1280.4790160000002</v>
      </c>
      <c r="M24" s="61">
        <v>196.25872632752643</v>
      </c>
      <c r="N24" s="61">
        <v>2735.2012109851812</v>
      </c>
      <c r="O24" s="61">
        <f>M24*産業連関表!E272</f>
        <v>80.518127010373234</v>
      </c>
      <c r="P24" s="61">
        <f>N24*産業連関表!E272</f>
        <v>1122.1578914024701</v>
      </c>
      <c r="Q24" s="61">
        <f>M24*産業連関表!G272</f>
        <v>38.419539092977018</v>
      </c>
      <c r="R24" s="61">
        <f>N24*産業連関表!G272</f>
        <v>535.44202501972745</v>
      </c>
      <c r="T24" s="61">
        <f t="shared" si="3"/>
        <v>871.76835868054229</v>
      </c>
      <c r="U24" s="61">
        <f t="shared" si="2"/>
        <v>1368.7908446072927</v>
      </c>
      <c r="W24" s="111">
        <f>産業連関表!$L272*計算!W$48</f>
        <v>573.89054416733575</v>
      </c>
      <c r="X24" s="111">
        <f>産業連関表!$L272*計算!X$48</f>
        <v>885.11310932676668</v>
      </c>
      <c r="Y24" s="111">
        <v>74.700462681541254</v>
      </c>
      <c r="Z24" s="111">
        <f t="shared" si="4"/>
        <v>885.11310932676668</v>
      </c>
      <c r="AA24" s="61">
        <v>98.315651472570735</v>
      </c>
      <c r="AB24" s="61">
        <v>1882.5714469901595</v>
      </c>
      <c r="AC24" s="61">
        <f>AA24*産業連関表!E272</f>
        <v>40.33549111678785</v>
      </c>
      <c r="AD24" s="61">
        <f>AB24*産業連関表!E272</f>
        <v>772.35356466081203</v>
      </c>
      <c r="AE24" s="61">
        <f>AA24*産業連関表!G272</f>
        <v>19.246237280161921</v>
      </c>
      <c r="AF24" s="61">
        <f>AB24*産業連関表!G272</f>
        <v>368.53152293598879</v>
      </c>
      <c r="AH24" s="61">
        <f>E24*産業連関表!T272</f>
        <v>3.9716799743308115</v>
      </c>
      <c r="AI24" s="61">
        <f>E24*産業連関表!U272</f>
        <v>3.1311127839962483</v>
      </c>
      <c r="AK24" s="61">
        <f>M24*産業連関表!T272</f>
        <v>0.18310473411855954</v>
      </c>
      <c r="AL24" s="61">
        <f>N24*産業連関表!T272</f>
        <v>2.5518778189887783</v>
      </c>
      <c r="AM24" s="61">
        <f>M24*産業連関表!U272</f>
        <v>0.14435240943738292</v>
      </c>
      <c r="AN24" s="61">
        <f>N24*産業連関表!U272</f>
        <v>2.0117978572980313</v>
      </c>
      <c r="AP24" s="61">
        <f>AA24*産業連関表!T272</f>
        <v>9.1726169630466703E-2</v>
      </c>
      <c r="AQ24" s="61">
        <f>AB24*産業連関表!T272</f>
        <v>1.7563944834995995</v>
      </c>
      <c r="AR24" s="61">
        <f>AA24*産業連関表!U272</f>
        <v>7.2313223676928773E-2</v>
      </c>
      <c r="AS24" s="61">
        <f>AB24*産業連関表!U272</f>
        <v>1.384670783288044</v>
      </c>
      <c r="CQ24" s="35"/>
    </row>
    <row r="25" spans="1:95">
      <c r="A25" s="39" t="s">
        <v>67</v>
      </c>
      <c r="B25" s="40" t="s">
        <v>136</v>
      </c>
      <c r="C25" s="63">
        <f>設備投資額!I23</f>
        <v>0</v>
      </c>
      <c r="D25" s="61"/>
      <c r="E25" s="63">
        <f t="shared" si="0"/>
        <v>0</v>
      </c>
      <c r="F25" s="63">
        <v>0</v>
      </c>
      <c r="G25" s="63">
        <f>E25*産業連関表!E273</f>
        <v>0</v>
      </c>
      <c r="H25" s="63">
        <f>E25*産業連関表!G273</f>
        <v>0</v>
      </c>
      <c r="J25" s="63">
        <v>0</v>
      </c>
      <c r="K25" s="63">
        <f t="shared" si="1"/>
        <v>0</v>
      </c>
      <c r="M25" s="63">
        <v>0</v>
      </c>
      <c r="N25" s="63">
        <v>0</v>
      </c>
      <c r="O25" s="63">
        <f>M25*産業連関表!E273</f>
        <v>0</v>
      </c>
      <c r="P25" s="63">
        <f>N25*産業連関表!E273</f>
        <v>0</v>
      </c>
      <c r="Q25" s="63">
        <f>M25*産業連関表!G273</f>
        <v>0</v>
      </c>
      <c r="R25" s="63">
        <f>N25*産業連関表!G273</f>
        <v>0</v>
      </c>
      <c r="T25" s="63">
        <f t="shared" si="3"/>
        <v>0</v>
      </c>
      <c r="U25" s="63">
        <f t="shared" si="2"/>
        <v>0</v>
      </c>
      <c r="W25" s="112">
        <f>産業連関表!$L273*計算!W$48</f>
        <v>0</v>
      </c>
      <c r="X25" s="112">
        <f>産業連関表!$L273*計算!X$48</f>
        <v>0</v>
      </c>
      <c r="Y25" s="112">
        <v>0</v>
      </c>
      <c r="Z25" s="112">
        <f t="shared" si="4"/>
        <v>0</v>
      </c>
      <c r="AA25" s="63">
        <v>0</v>
      </c>
      <c r="AB25" s="63">
        <v>0</v>
      </c>
      <c r="AC25" s="63">
        <f>AA25*産業連関表!E273</f>
        <v>0</v>
      </c>
      <c r="AD25" s="63">
        <f>AB25*産業連関表!E273</f>
        <v>0</v>
      </c>
      <c r="AE25" s="63">
        <f>AA25*産業連関表!G273</f>
        <v>0</v>
      </c>
      <c r="AF25" s="63">
        <f>AB25*産業連関表!G273</f>
        <v>0</v>
      </c>
      <c r="AH25" s="63">
        <f>E25*産業連関表!T273</f>
        <v>0</v>
      </c>
      <c r="AI25" s="63">
        <f>E25*産業連関表!U273</f>
        <v>0</v>
      </c>
      <c r="AK25" s="63">
        <f>M25*産業連関表!T273</f>
        <v>0</v>
      </c>
      <c r="AL25" s="63">
        <f>N25*産業連関表!T273</f>
        <v>0</v>
      </c>
      <c r="AM25" s="63">
        <f>M25*産業連関表!U273</f>
        <v>0</v>
      </c>
      <c r="AN25" s="63">
        <f>N25*産業連関表!U273</f>
        <v>0</v>
      </c>
      <c r="AP25" s="63">
        <f>AA25*産業連関表!T273</f>
        <v>0</v>
      </c>
      <c r="AQ25" s="63">
        <f>AB25*産業連関表!T273</f>
        <v>0</v>
      </c>
      <c r="AR25" s="63">
        <f>AA25*産業連関表!U273</f>
        <v>0</v>
      </c>
      <c r="AS25" s="63">
        <f>AB25*産業連関表!U273</f>
        <v>0</v>
      </c>
      <c r="CQ25" s="35"/>
    </row>
    <row r="26" spans="1:95">
      <c r="A26" s="36" t="s">
        <v>68</v>
      </c>
      <c r="B26" s="37" t="s">
        <v>137</v>
      </c>
      <c r="C26" s="61">
        <f>設備投資額!I24</f>
        <v>0</v>
      </c>
      <c r="D26" s="61"/>
      <c r="E26" s="61">
        <f t="shared" si="0"/>
        <v>0</v>
      </c>
      <c r="F26" s="61">
        <v>533.00281800000005</v>
      </c>
      <c r="G26" s="61">
        <f>E26*産業連関表!E274</f>
        <v>0</v>
      </c>
      <c r="H26" s="61">
        <f>E26*産業連関表!G274</f>
        <v>0</v>
      </c>
      <c r="J26" s="61">
        <v>533.00281800000005</v>
      </c>
      <c r="K26" s="61">
        <f t="shared" si="1"/>
        <v>533.00281800000005</v>
      </c>
      <c r="M26" s="61">
        <v>653.41183329606292</v>
      </c>
      <c r="N26" s="61">
        <v>1445.3219563289554</v>
      </c>
      <c r="O26" s="61">
        <f>M26*産業連関表!E274</f>
        <v>299.79266207085487</v>
      </c>
      <c r="P26" s="61">
        <f>N26*産業連関表!E274</f>
        <v>663.12988953933632</v>
      </c>
      <c r="Q26" s="61">
        <f>M26*産業連関表!G274</f>
        <v>238.96838816354881</v>
      </c>
      <c r="R26" s="61">
        <f>N26*産業連関表!G274</f>
        <v>528.58892459760818</v>
      </c>
      <c r="T26" s="61">
        <f t="shared" si="3"/>
        <v>238.96838816354881</v>
      </c>
      <c r="U26" s="61">
        <f t="shared" si="2"/>
        <v>528.58892459760818</v>
      </c>
      <c r="W26" s="111">
        <f>産業連関表!$L274*計算!W$48</f>
        <v>0</v>
      </c>
      <c r="X26" s="111">
        <f>産業連関表!$L274*計算!X$48</f>
        <v>0</v>
      </c>
      <c r="Y26" s="111">
        <v>0</v>
      </c>
      <c r="Z26" s="111">
        <f t="shared" si="4"/>
        <v>0</v>
      </c>
      <c r="AA26" s="61">
        <v>156.18796444822809</v>
      </c>
      <c r="AB26" s="61">
        <v>671.70468983116996</v>
      </c>
      <c r="AC26" s="61">
        <f>AA26*産業連関表!E274</f>
        <v>71.660786137226623</v>
      </c>
      <c r="AD26" s="61">
        <f>AB26*産業連関表!E274</f>
        <v>308.18562938195521</v>
      </c>
      <c r="AE26" s="61">
        <f>AA26*産業連関表!G274</f>
        <v>57.121686833343766</v>
      </c>
      <c r="AF26" s="61">
        <f>AB26*産業連関表!G274</f>
        <v>245.65852479460804</v>
      </c>
      <c r="AH26" s="61">
        <f>E26*産業連関表!T274</f>
        <v>0</v>
      </c>
      <c r="AI26" s="61">
        <f>E26*産業連関表!U274</f>
        <v>0</v>
      </c>
      <c r="AK26" s="61">
        <f>M26*産業連関表!T274</f>
        <v>0.53531057692410178</v>
      </c>
      <c r="AL26" s="61">
        <f>N26*産業連関表!T274</f>
        <v>1.1840864992920328</v>
      </c>
      <c r="AM26" s="61">
        <f>M26*産業連関表!U274</f>
        <v>0.38977106184438687</v>
      </c>
      <c r="AN26" s="61">
        <f>N26*産業連関表!U274</f>
        <v>0.86215866459536594</v>
      </c>
      <c r="AP26" s="61">
        <f>AA26*産業連関表!T274</f>
        <v>0.12795769084196942</v>
      </c>
      <c r="AQ26" s="61">
        <f>AB26*産業連関表!T274</f>
        <v>0.55029708173838021</v>
      </c>
      <c r="AR26" s="61">
        <f>AA26*産業連関表!U274</f>
        <v>9.316872705412943E-2</v>
      </c>
      <c r="AS26" s="61">
        <f>AB26*産業連関表!U274</f>
        <v>0.40068305601487669</v>
      </c>
      <c r="CQ26" s="35"/>
    </row>
    <row r="27" spans="1:95">
      <c r="A27" s="36" t="s">
        <v>69</v>
      </c>
      <c r="B27" s="37" t="s">
        <v>138</v>
      </c>
      <c r="C27" s="61">
        <f>設備投資額!I25</f>
        <v>0</v>
      </c>
      <c r="D27" s="61"/>
      <c r="E27" s="61">
        <f t="shared" si="0"/>
        <v>0</v>
      </c>
      <c r="F27" s="61">
        <v>3167.8106350000007</v>
      </c>
      <c r="G27" s="61">
        <f>E27*産業連関表!E275</f>
        <v>0</v>
      </c>
      <c r="H27" s="61">
        <f>E27*産業連関表!G275</f>
        <v>0</v>
      </c>
      <c r="J27" s="61">
        <v>30.841804342360007</v>
      </c>
      <c r="K27" s="61">
        <f t="shared" si="1"/>
        <v>3167.8106350000007</v>
      </c>
      <c r="M27" s="61">
        <v>34.640559153164958</v>
      </c>
      <c r="N27" s="61">
        <v>9140.55622749141</v>
      </c>
      <c r="O27" s="61">
        <f>M27*産業連関表!E275</f>
        <v>19.929610769345409</v>
      </c>
      <c r="P27" s="61">
        <f>N27*産業連関表!E275</f>
        <v>5258.7987111800467</v>
      </c>
      <c r="Q27" s="61">
        <f>M27*産業連関表!G275</f>
        <v>5.2838374733022748</v>
      </c>
      <c r="R27" s="61">
        <f>N27*産業連関表!G275</f>
        <v>1394.2388547510752</v>
      </c>
      <c r="T27" s="61">
        <f t="shared" si="3"/>
        <v>5.2838374733022748</v>
      </c>
      <c r="U27" s="61">
        <f t="shared" si="2"/>
        <v>1394.2388547510752</v>
      </c>
      <c r="W27" s="111">
        <f>産業連関表!$L275*計算!W$48</f>
        <v>1287.2580497016279</v>
      </c>
      <c r="X27" s="111">
        <f>産業連関表!$L275*計算!X$48</f>
        <v>1985.3419549374883</v>
      </c>
      <c r="Y27" s="111">
        <v>12.532744371895049</v>
      </c>
      <c r="Z27" s="111">
        <f t="shared" si="4"/>
        <v>1985.3419549374883</v>
      </c>
      <c r="AA27" s="61">
        <v>19.294591283239146</v>
      </c>
      <c r="AB27" s="61">
        <v>5205.7188015236752</v>
      </c>
      <c r="AC27" s="61">
        <f>AA27*産業連関表!E275</f>
        <v>11.100678038374786</v>
      </c>
      <c r="AD27" s="61">
        <f>AB27*産業連関表!E275</f>
        <v>2994.9848393123038</v>
      </c>
      <c r="AE27" s="61">
        <f>AA27*産業連関表!G275</f>
        <v>2.9430669407978001</v>
      </c>
      <c r="AF27" s="61">
        <f>AB27*産業連関表!G275</f>
        <v>794.04526807275511</v>
      </c>
      <c r="AH27" s="61">
        <f>E27*産業連関表!T275</f>
        <v>0</v>
      </c>
      <c r="AI27" s="61">
        <f>E27*産業連関表!U275</f>
        <v>0</v>
      </c>
      <c r="AK27" s="61">
        <f>M27*産業連関表!T275</f>
        <v>6.05197243638146E-2</v>
      </c>
      <c r="AL27" s="61">
        <f>N27*産業連関表!T275</f>
        <v>15.969255605078393</v>
      </c>
      <c r="AM27" s="61">
        <f>M27*産業連関表!U275</f>
        <v>2.7932180475606739E-2</v>
      </c>
      <c r="AN27" s="61">
        <f>N27*産業連関表!U275</f>
        <v>7.3704256638823358</v>
      </c>
      <c r="AP27" s="61">
        <f>AA27*産業連関表!T275</f>
        <v>3.3709136766847052E-2</v>
      </c>
      <c r="AQ27" s="61">
        <f>AB27*産業連関表!T275</f>
        <v>9.0947916166923495</v>
      </c>
      <c r="AR27" s="61">
        <f>AA27*産業連関表!U275</f>
        <v>1.5558063123160177E-2</v>
      </c>
      <c r="AS27" s="61">
        <f>AB27*産業連関表!U275</f>
        <v>4.1975961307810845</v>
      </c>
      <c r="CQ27" s="35"/>
    </row>
    <row r="28" spans="1:95">
      <c r="A28" s="36" t="s">
        <v>70</v>
      </c>
      <c r="B28" s="37" t="s">
        <v>139</v>
      </c>
      <c r="C28" s="61">
        <f>設備投資額!I26</f>
        <v>0</v>
      </c>
      <c r="D28" s="61"/>
      <c r="E28" s="61">
        <f t="shared" si="0"/>
        <v>0</v>
      </c>
      <c r="F28" s="61">
        <v>267.29634600000003</v>
      </c>
      <c r="G28" s="61">
        <f>E28*産業連関表!E276</f>
        <v>0</v>
      </c>
      <c r="H28" s="61">
        <f>E28*産業連関表!G276</f>
        <v>0</v>
      </c>
      <c r="J28" s="61">
        <v>267.20706902043605</v>
      </c>
      <c r="K28" s="61">
        <f t="shared" si="1"/>
        <v>267.29634600000003</v>
      </c>
      <c r="M28" s="61">
        <v>349.77199955648683</v>
      </c>
      <c r="N28" s="61">
        <v>964.33634098900893</v>
      </c>
      <c r="O28" s="61">
        <f>M28*産業連関表!E276</f>
        <v>186.47878850567153</v>
      </c>
      <c r="P28" s="61">
        <f>N28*産業連関表!E276</f>
        <v>514.12998412579043</v>
      </c>
      <c r="Q28" s="61">
        <f>M28*産業連関表!G276</f>
        <v>50.207477125212485</v>
      </c>
      <c r="R28" s="61">
        <f>N28*産業連関表!G276</f>
        <v>138.42415871656308</v>
      </c>
      <c r="T28" s="61">
        <f t="shared" si="3"/>
        <v>50.207477125212485</v>
      </c>
      <c r="U28" s="61">
        <f t="shared" si="2"/>
        <v>138.42415871656308</v>
      </c>
      <c r="W28" s="111">
        <f>産業連関表!$L276*計算!W$48</f>
        <v>207.44472553473838</v>
      </c>
      <c r="X28" s="111">
        <f>産業連関表!$L276*計算!X$48</f>
        <v>319.94262302734882</v>
      </c>
      <c r="Y28" s="111">
        <v>207.3754389964098</v>
      </c>
      <c r="Z28" s="111">
        <f t="shared" si="4"/>
        <v>319.94262302734882</v>
      </c>
      <c r="AA28" s="61">
        <v>324.65179344954544</v>
      </c>
      <c r="AB28" s="61">
        <v>886.69001529273783</v>
      </c>
      <c r="AC28" s="61">
        <f>AA28*産業連関表!E276</f>
        <v>173.08610524979332</v>
      </c>
      <c r="AD28" s="61">
        <f>AB28*産業連関表!E276</f>
        <v>472.73332354084539</v>
      </c>
      <c r="AE28" s="61">
        <f>AA28*産業連関表!G276</f>
        <v>46.601636248601089</v>
      </c>
      <c r="AF28" s="61">
        <f>AB28*産業連関表!G276</f>
        <v>127.27853778008001</v>
      </c>
      <c r="AH28" s="61">
        <f>E28*産業連関表!T276</f>
        <v>0</v>
      </c>
      <c r="AI28" s="61">
        <f>E28*産業連関表!U276</f>
        <v>0</v>
      </c>
      <c r="AK28" s="61">
        <f>M28*産業連関表!T276</f>
        <v>8.1872730208841601E-2</v>
      </c>
      <c r="AL28" s="61">
        <f>N28*産業連関表!T276</f>
        <v>0.2257266138412661</v>
      </c>
      <c r="AM28" s="61">
        <f>M28*産業連関表!U276</f>
        <v>8.1872730208841601E-2</v>
      </c>
      <c r="AN28" s="61">
        <f>N28*産業連関表!U276</f>
        <v>0.2257266138412661</v>
      </c>
      <c r="AP28" s="61">
        <f>AA28*産業連関表!T276</f>
        <v>7.5992728779361918E-2</v>
      </c>
      <c r="AQ28" s="61">
        <f>AB28*産業連関表!T276</f>
        <v>0.20755158358298495</v>
      </c>
      <c r="AR28" s="61">
        <f>AA28*産業連関表!U276</f>
        <v>7.5992728779361918E-2</v>
      </c>
      <c r="AS28" s="61">
        <f>AB28*産業連関表!U276</f>
        <v>0.20755158358298495</v>
      </c>
      <c r="CQ28" s="35"/>
    </row>
    <row r="29" spans="1:95">
      <c r="A29" s="36" t="s">
        <v>71</v>
      </c>
      <c r="B29" s="37" t="s">
        <v>140</v>
      </c>
      <c r="C29" s="61">
        <f>設備投資額!I27</f>
        <v>0</v>
      </c>
      <c r="D29" s="61"/>
      <c r="E29" s="61">
        <f t="shared" si="0"/>
        <v>0</v>
      </c>
      <c r="F29" s="61">
        <v>321.38986099999994</v>
      </c>
      <c r="G29" s="61">
        <f>E29*産業連関表!E277</f>
        <v>0</v>
      </c>
      <c r="H29" s="61">
        <f>E29*産業連関表!G277</f>
        <v>0</v>
      </c>
      <c r="J29" s="61">
        <v>320.04773694046395</v>
      </c>
      <c r="K29" s="61">
        <f t="shared" si="1"/>
        <v>321.38986099999994</v>
      </c>
      <c r="M29" s="61">
        <v>394.77605237652489</v>
      </c>
      <c r="N29" s="61">
        <v>566.38547343406594</v>
      </c>
      <c r="O29" s="61">
        <f>M29*産業連関表!E277</f>
        <v>256.06766714209772</v>
      </c>
      <c r="P29" s="61">
        <f>N29*産業連関表!E277</f>
        <v>367.38045788832687</v>
      </c>
      <c r="Q29" s="61">
        <f>M29*産業連関表!G277</f>
        <v>178.4272893549194</v>
      </c>
      <c r="R29" s="61">
        <f>N29*産業連関表!G277</f>
        <v>255.98975456205378</v>
      </c>
      <c r="T29" s="61">
        <f t="shared" si="3"/>
        <v>178.4272893549194</v>
      </c>
      <c r="U29" s="61">
        <f t="shared" si="2"/>
        <v>255.98975456205378</v>
      </c>
      <c r="W29" s="111">
        <f>産業連関表!$L277*計算!W$48</f>
        <v>54.674175997705518</v>
      </c>
      <c r="X29" s="111">
        <f>産業連関表!$L277*計算!X$48</f>
        <v>84.324145795818453</v>
      </c>
      <c r="Y29" s="111">
        <v>54.445856638739102</v>
      </c>
      <c r="Z29" s="111">
        <f t="shared" si="4"/>
        <v>84.324145795818453</v>
      </c>
      <c r="AA29" s="61">
        <v>143.86829791275645</v>
      </c>
      <c r="AB29" s="61">
        <v>373.91341311700097</v>
      </c>
      <c r="AC29" s="61">
        <f>AA29*産業連関表!E277</f>
        <v>93.318779597823806</v>
      </c>
      <c r="AD29" s="61">
        <f>AB29*産業連関表!E277</f>
        <v>242.53531802047937</v>
      </c>
      <c r="AE29" s="61">
        <f>AA29*産業連関表!G277</f>
        <v>65.024284695455336</v>
      </c>
      <c r="AF29" s="61">
        <f>AB29*産業連関表!G277</f>
        <v>168.9979834244877</v>
      </c>
      <c r="AH29" s="61">
        <f>E29*産業連関表!T277</f>
        <v>0</v>
      </c>
      <c r="AI29" s="61">
        <f>E29*産業連関表!U277</f>
        <v>0</v>
      </c>
      <c r="AK29" s="61">
        <f>M29*産業連関表!T277</f>
        <v>0.39857404754775205</v>
      </c>
      <c r="AL29" s="61">
        <f>N29*産業連関表!T277</f>
        <v>0.5718344597142776</v>
      </c>
      <c r="AM29" s="61">
        <f>M29*産業連関表!U277</f>
        <v>0.35548496132637353</v>
      </c>
      <c r="AN29" s="61">
        <f>N29*産業連関表!U277</f>
        <v>0.51001451812354492</v>
      </c>
      <c r="AP29" s="61">
        <f>AA29*産業連関表!T277</f>
        <v>0.14525240188126204</v>
      </c>
      <c r="AQ29" s="61">
        <f>AB29*産業連関表!T277</f>
        <v>0.37751069651077934</v>
      </c>
      <c r="AR29" s="61">
        <f>AA29*産業連関表!U277</f>
        <v>0.1295494395157202</v>
      </c>
      <c r="AS29" s="61">
        <f>AB29*産業連関表!U277</f>
        <v>0.33669872932042483</v>
      </c>
      <c r="CQ29" s="35"/>
    </row>
    <row r="30" spans="1:95">
      <c r="A30" s="39" t="s">
        <v>72</v>
      </c>
      <c r="B30" s="40" t="s">
        <v>141</v>
      </c>
      <c r="C30" s="63">
        <f>設備投資額!I28</f>
        <v>17001</v>
      </c>
      <c r="D30" s="61"/>
      <c r="E30" s="63">
        <f t="shared" si="0"/>
        <v>17001</v>
      </c>
      <c r="F30" s="63">
        <v>6996.6166680000024</v>
      </c>
      <c r="G30" s="63">
        <f>E30*産業連関表!E278</f>
        <v>11214.254316959647</v>
      </c>
      <c r="H30" s="63">
        <f>E30*産業連関表!G278</f>
        <v>7057.2333749649206</v>
      </c>
      <c r="J30" s="63">
        <v>3291.019571977165</v>
      </c>
      <c r="K30" s="63">
        <f t="shared" si="1"/>
        <v>6996.6166680000024</v>
      </c>
      <c r="M30" s="63">
        <v>3712.6757633842089</v>
      </c>
      <c r="N30" s="63">
        <v>14416.085940654028</v>
      </c>
      <c r="O30" s="63">
        <f>M30*産業連関表!E278</f>
        <v>2448.967131757121</v>
      </c>
      <c r="P30" s="63">
        <f>N30*産業連関表!E278</f>
        <v>9509.1849887442313</v>
      </c>
      <c r="Q30" s="63">
        <f>M30*産業連関表!G278</f>
        <v>1541.1575382494209</v>
      </c>
      <c r="R30" s="63">
        <f>N30*産業連関表!G278</f>
        <v>5984.2175658341375</v>
      </c>
      <c r="T30" s="63">
        <f t="shared" si="3"/>
        <v>8598.3909132143417</v>
      </c>
      <c r="U30" s="63">
        <f t="shared" si="2"/>
        <v>13041.450940799059</v>
      </c>
      <c r="W30" s="112">
        <f>産業連関表!$L278*計算!W$48</f>
        <v>8990.0400717590328</v>
      </c>
      <c r="X30" s="112">
        <f>産業連関表!$L278*計算!X$48</f>
        <v>13865.365794503656</v>
      </c>
      <c r="Y30" s="112">
        <v>4228.6721186735112</v>
      </c>
      <c r="Z30" s="112">
        <f t="shared" si="4"/>
        <v>13865.365794503656</v>
      </c>
      <c r="AA30" s="63">
        <v>4537.6451525719212</v>
      </c>
      <c r="AB30" s="63">
        <v>18054.725882976796</v>
      </c>
      <c r="AC30" s="63">
        <f>AA30*産業連関表!E278</f>
        <v>2993.1360944097805</v>
      </c>
      <c r="AD30" s="63">
        <f>AB30*産業連関表!E278</f>
        <v>11909.316374018916</v>
      </c>
      <c r="AE30" s="63">
        <f>AA30*産業連関表!G278</f>
        <v>1883.6080709651405</v>
      </c>
      <c r="AF30" s="63">
        <f>AB30*産業連関表!G278</f>
        <v>7494.6423196980677</v>
      </c>
      <c r="AH30" s="63">
        <f>E30*産業連関表!T278</f>
        <v>39.522415323120953</v>
      </c>
      <c r="AI30" s="63">
        <f>E30*産業連関表!U278</f>
        <v>31.344993338103269</v>
      </c>
      <c r="AK30" s="63">
        <f>M30*産業連関表!T278</f>
        <v>8.6308989753870868</v>
      </c>
      <c r="AL30" s="63">
        <f>N30*産業連関表!T278</f>
        <v>33.513236626100422</v>
      </c>
      <c r="AM30" s="63">
        <f>M30*産業連関表!U278</f>
        <v>6.8451148208820358</v>
      </c>
      <c r="AN30" s="63">
        <f>N30*産業連関表!U278</f>
        <v>26.57914933070553</v>
      </c>
      <c r="AP30" s="63">
        <f>AA30*産業連関表!T278</f>
        <v>10.548714564372332</v>
      </c>
      <c r="AQ30" s="63">
        <f>AB30*産業連関表!T278</f>
        <v>41.972023698141911</v>
      </c>
      <c r="AR30" s="63">
        <f>AA30*産業連関表!U278</f>
        <v>8.366122997355653</v>
      </c>
      <c r="AS30" s="63">
        <f>AB30*産業連関表!U278</f>
        <v>33.287763221174536</v>
      </c>
      <c r="CQ30" s="35"/>
    </row>
    <row r="31" spans="1:95">
      <c r="A31" s="36" t="s">
        <v>73</v>
      </c>
      <c r="B31" s="37" t="s">
        <v>142</v>
      </c>
      <c r="C31" s="61">
        <f>設備投資額!I29</f>
        <v>0</v>
      </c>
      <c r="D31" s="61"/>
      <c r="E31" s="61">
        <f t="shared" si="0"/>
        <v>0</v>
      </c>
      <c r="F31" s="61">
        <v>1541.807129</v>
      </c>
      <c r="G31" s="61">
        <f>E31*産業連関表!E279</f>
        <v>0</v>
      </c>
      <c r="H31" s="61">
        <f>E31*産業連関表!G279</f>
        <v>0</v>
      </c>
      <c r="J31" s="61">
        <v>1036.4320464492509</v>
      </c>
      <c r="K31" s="61">
        <f t="shared" si="1"/>
        <v>1541.807129</v>
      </c>
      <c r="M31" s="61">
        <v>1377.9555829279836</v>
      </c>
      <c r="N31" s="61">
        <v>3573.9887243451403</v>
      </c>
      <c r="O31" s="61">
        <f>M31*産業連関表!E279</f>
        <v>924.18439294555685</v>
      </c>
      <c r="P31" s="61">
        <f>N31*産業連関表!E279</f>
        <v>2397.0472201902644</v>
      </c>
      <c r="Q31" s="61">
        <f>M31*産業連関表!G279</f>
        <v>430.68777237999348</v>
      </c>
      <c r="R31" s="61">
        <f>N31*産業連関表!G279</f>
        <v>1117.0702896886266</v>
      </c>
      <c r="T31" s="61">
        <f t="shared" si="3"/>
        <v>430.68777237999348</v>
      </c>
      <c r="U31" s="61">
        <f t="shared" si="2"/>
        <v>1117.0702896886266</v>
      </c>
      <c r="W31" s="111">
        <f>産業連関表!$L279*計算!W$48</f>
        <v>1206.7102696909899</v>
      </c>
      <c r="X31" s="111">
        <f>産業連関表!$L279*計算!X$48</f>
        <v>1861.1128719892317</v>
      </c>
      <c r="Y31" s="111">
        <v>811.17357078140753</v>
      </c>
      <c r="Z31" s="111">
        <f t="shared" si="4"/>
        <v>1861.1128719892317</v>
      </c>
      <c r="AA31" s="61">
        <v>1414.5089391001238</v>
      </c>
      <c r="AB31" s="61">
        <v>4375.1439195281819</v>
      </c>
      <c r="AC31" s="61">
        <f>AA31*産業連関表!E279</f>
        <v>948.70045260859001</v>
      </c>
      <c r="AD31" s="61">
        <f>AB31*産業連関表!E279</f>
        <v>2934.3759533429893</v>
      </c>
      <c r="AE31" s="61">
        <f>AA31*産業連関表!G279</f>
        <v>442.11272956862757</v>
      </c>
      <c r="AF31" s="61">
        <f>AB31*産業連関表!G279</f>
        <v>1367.4758547293079</v>
      </c>
      <c r="AH31" s="61">
        <f>E31*産業連関表!T279</f>
        <v>0</v>
      </c>
      <c r="AI31" s="61">
        <f>E31*産業連関表!U279</f>
        <v>0</v>
      </c>
      <c r="AK31" s="61">
        <f>M31*産業連関表!T279</f>
        <v>0.88118415225273261</v>
      </c>
      <c r="AL31" s="61">
        <f>N31*産業連関表!T279</f>
        <v>2.2855179537289136</v>
      </c>
      <c r="AM31" s="61">
        <f>M31*産業連関表!U279</f>
        <v>0.83222947712758077</v>
      </c>
      <c r="AN31" s="61">
        <f>N31*産業連関表!U279</f>
        <v>2.1585447340773074</v>
      </c>
      <c r="AP31" s="61">
        <f>AA31*産業連関表!T279</f>
        <v>0.90455953428217128</v>
      </c>
      <c r="AQ31" s="61">
        <f>AB31*産業連関表!T279</f>
        <v>2.7978459781128007</v>
      </c>
      <c r="AR31" s="61">
        <f>AA31*産業連関表!U279</f>
        <v>0.85430622682205071</v>
      </c>
      <c r="AS31" s="61">
        <f>AB31*産業連関表!U279</f>
        <v>2.6424100904398671</v>
      </c>
      <c r="CQ31" s="35"/>
    </row>
    <row r="32" spans="1:95">
      <c r="A32" s="36" t="s">
        <v>74</v>
      </c>
      <c r="B32" s="37" t="s">
        <v>143</v>
      </c>
      <c r="C32" s="61">
        <f>設備投資額!I30</f>
        <v>0</v>
      </c>
      <c r="D32" s="61"/>
      <c r="E32" s="61">
        <f t="shared" si="0"/>
        <v>0</v>
      </c>
      <c r="F32" s="61">
        <v>1593.5097160000003</v>
      </c>
      <c r="G32" s="61">
        <f>E32*産業連関表!E280</f>
        <v>0</v>
      </c>
      <c r="H32" s="61">
        <f>E32*産業連関表!G280</f>
        <v>0</v>
      </c>
      <c r="J32" s="61">
        <v>1397.2976776494882</v>
      </c>
      <c r="K32" s="61">
        <f t="shared" si="1"/>
        <v>1593.5097160000003</v>
      </c>
      <c r="M32" s="61">
        <v>1777.5442829659817</v>
      </c>
      <c r="N32" s="61">
        <v>3263.7673890886244</v>
      </c>
      <c r="O32" s="61">
        <f>M32*産業連関表!E280</f>
        <v>1580.5993021035704</v>
      </c>
      <c r="P32" s="61">
        <f>N32*産業連関表!E280</f>
        <v>2902.1546787088387</v>
      </c>
      <c r="Q32" s="61">
        <f>M32*産業連関表!G280</f>
        <v>22.723992157311553</v>
      </c>
      <c r="R32" s="61">
        <f>N32*産業連関表!G280</f>
        <v>41.723756343885405</v>
      </c>
      <c r="T32" s="61">
        <f t="shared" si="3"/>
        <v>22.723992157311553</v>
      </c>
      <c r="U32" s="61">
        <f t="shared" si="2"/>
        <v>41.723756343885405</v>
      </c>
      <c r="W32" s="111">
        <f>産業連関表!$L280*計算!W$48</f>
        <v>8993.8986480469684</v>
      </c>
      <c r="X32" s="111">
        <f>産業連関表!$L280*計算!X$48</f>
        <v>13871.316888297584</v>
      </c>
      <c r="Y32" s="111">
        <v>7886.4619197156489</v>
      </c>
      <c r="Z32" s="111">
        <f t="shared" si="4"/>
        <v>13871.316888297584</v>
      </c>
      <c r="AA32" s="61">
        <v>8341.1971158279321</v>
      </c>
      <c r="AB32" s="61">
        <v>15626.17202024865</v>
      </c>
      <c r="AC32" s="61">
        <f>AA32*産業連関表!E280</f>
        <v>7417.0249744704997</v>
      </c>
      <c r="AD32" s="61">
        <f>AB32*産業連関表!E280</f>
        <v>13894.853043291543</v>
      </c>
      <c r="AE32" s="61">
        <f>AA32*産業連関表!G280</f>
        <v>106.63323533430709</v>
      </c>
      <c r="AF32" s="61">
        <f>AB32*産業連関表!G280</f>
        <v>199.76380551512099</v>
      </c>
      <c r="AH32" s="61">
        <f>E32*産業連関表!T280</f>
        <v>0</v>
      </c>
      <c r="AI32" s="61">
        <f>E32*産業連関表!U280</f>
        <v>0</v>
      </c>
      <c r="AK32" s="61">
        <f>M32*産業連関表!T280</f>
        <v>0.18205945318970995</v>
      </c>
      <c r="AL32" s="61">
        <f>N32*産業連関表!T280</f>
        <v>0.33428123951118127</v>
      </c>
      <c r="AM32" s="61">
        <f>M32*産業連関表!U280</f>
        <v>9.9079974525012215E-2</v>
      </c>
      <c r="AN32" s="61">
        <f>N32*産業連関表!U280</f>
        <v>0.18192176299928231</v>
      </c>
      <c r="AP32" s="61">
        <f>AA32*産業連関表!T280</f>
        <v>0.85432121180200249</v>
      </c>
      <c r="AQ32" s="61">
        <f>AB32*産業連関表!T280</f>
        <v>1.6004621435972741</v>
      </c>
      <c r="AR32" s="61">
        <f>AA32*産業連関表!U280</f>
        <v>0.46493671390585167</v>
      </c>
      <c r="AS32" s="61">
        <f>AB32*産業連関表!U280</f>
        <v>0.8709998060393328</v>
      </c>
      <c r="CQ32" s="35"/>
    </row>
    <row r="33" spans="1:95">
      <c r="A33" s="36" t="s">
        <v>75</v>
      </c>
      <c r="B33" s="37" t="s">
        <v>144</v>
      </c>
      <c r="C33" s="61">
        <f>設備投資額!I31</f>
        <v>0</v>
      </c>
      <c r="D33" s="61"/>
      <c r="E33" s="61">
        <f t="shared" si="0"/>
        <v>0</v>
      </c>
      <c r="F33" s="61">
        <v>532.94231300000001</v>
      </c>
      <c r="G33" s="61">
        <f>E33*産業連関表!E281</f>
        <v>0</v>
      </c>
      <c r="H33" s="61">
        <f>E33*産業連関表!G281</f>
        <v>0</v>
      </c>
      <c r="J33" s="61">
        <v>227.70866324857101</v>
      </c>
      <c r="K33" s="61">
        <f t="shared" si="1"/>
        <v>532.94231300000001</v>
      </c>
      <c r="M33" s="61">
        <v>263.45218283563042</v>
      </c>
      <c r="N33" s="61">
        <v>1044.9267739276681</v>
      </c>
      <c r="O33" s="61">
        <f>M33*産業連関表!E281</f>
        <v>181.80239544045671</v>
      </c>
      <c r="P33" s="61">
        <f>N33*産業連関表!E281</f>
        <v>721.0803437466385</v>
      </c>
      <c r="Q33" s="61">
        <f>M33*産業連関表!G281</f>
        <v>86.645953589796449</v>
      </c>
      <c r="R33" s="61">
        <f>N33*産業連関表!G281</f>
        <v>343.6626555300175</v>
      </c>
      <c r="T33" s="61">
        <f t="shared" si="3"/>
        <v>86.645953589796449</v>
      </c>
      <c r="U33" s="61">
        <f t="shared" si="2"/>
        <v>343.6626555300175</v>
      </c>
      <c r="W33" s="111">
        <f>産業連関表!$L281*計算!W$48</f>
        <v>833.58462121746447</v>
      </c>
      <c r="X33" s="111">
        <f>産業連関表!$L281*計算!X$48</f>
        <v>1285.6400640705303</v>
      </c>
      <c r="Y33" s="111">
        <v>356.1632003537224</v>
      </c>
      <c r="Z33" s="111">
        <f t="shared" si="4"/>
        <v>1285.6400640705303</v>
      </c>
      <c r="AA33" s="61">
        <v>383.58119754799327</v>
      </c>
      <c r="AB33" s="61">
        <v>1618.6598001626842</v>
      </c>
      <c r="AC33" s="61">
        <f>AA33*産業連関表!E281</f>
        <v>264.7007127044871</v>
      </c>
      <c r="AD33" s="61">
        <f>AB33*産業連関表!E281</f>
        <v>1117.0005346144649</v>
      </c>
      <c r="AE33" s="61">
        <f>AA33*産業連関表!G281</f>
        <v>126.15480457566744</v>
      </c>
      <c r="AF33" s="61">
        <f>AB33*産業連関表!G281</f>
        <v>532.355892492522</v>
      </c>
      <c r="AH33" s="61">
        <f>E33*産業連関表!T281</f>
        <v>0</v>
      </c>
      <c r="AI33" s="61">
        <f>E33*産業連関表!U281</f>
        <v>0</v>
      </c>
      <c r="AK33" s="61">
        <f>M33*産業連関表!T281</f>
        <v>0.12842258176318996</v>
      </c>
      <c r="AL33" s="61">
        <f>N33*産業連関表!T281</f>
        <v>0.5093607219986318</v>
      </c>
      <c r="AM33" s="61">
        <f>M33*産業連関表!U281</f>
        <v>0.12666336831437913</v>
      </c>
      <c r="AN33" s="61">
        <f>N33*産業連関表!U281</f>
        <v>0.5023831778616642</v>
      </c>
      <c r="AP33" s="61">
        <f>AA33*産業連関表!T281</f>
        <v>0.18698075367879352</v>
      </c>
      <c r="AQ33" s="61">
        <f>AB33*産業連関表!T281</f>
        <v>0.78903301652609215</v>
      </c>
      <c r="AR33" s="61">
        <f>AA33*産業連関表!U281</f>
        <v>0.18441937349141277</v>
      </c>
      <c r="AS33" s="61">
        <f>AB33*産業連関表!U281</f>
        <v>0.77822434506683058</v>
      </c>
      <c r="CQ33" s="35"/>
    </row>
    <row r="34" spans="1:95">
      <c r="A34" s="36" t="s">
        <v>76</v>
      </c>
      <c r="B34" s="37" t="s">
        <v>145</v>
      </c>
      <c r="C34" s="61">
        <f>設備投資額!I32</f>
        <v>2465</v>
      </c>
      <c r="D34" s="61"/>
      <c r="E34" s="61">
        <f t="shared" si="0"/>
        <v>2465</v>
      </c>
      <c r="F34" s="61">
        <v>6752.5951020000011</v>
      </c>
      <c r="G34" s="61">
        <f>E34*産業連関表!E282</f>
        <v>949.05161066613221</v>
      </c>
      <c r="H34" s="61">
        <f>E34*産業連関表!G282</f>
        <v>462.35971871052408</v>
      </c>
      <c r="J34" s="61">
        <v>4998.1898633591763</v>
      </c>
      <c r="K34" s="61">
        <f t="shared" si="1"/>
        <v>6752.5951020000011</v>
      </c>
      <c r="M34" s="61">
        <v>6042.8409892023374</v>
      </c>
      <c r="N34" s="61">
        <v>15440.610078858748</v>
      </c>
      <c r="O34" s="61">
        <f>M34*産業連関表!E282</f>
        <v>2326.5590157410961</v>
      </c>
      <c r="P34" s="61">
        <f>N34*産業連関表!E282</f>
        <v>5944.8015679548116</v>
      </c>
      <c r="Q34" s="61">
        <f>M34*産業連関表!G282</f>
        <v>1133.4548722028469</v>
      </c>
      <c r="R34" s="61">
        <f>N34*産業連関表!G282</f>
        <v>2896.193157314407</v>
      </c>
      <c r="T34" s="61">
        <f t="shared" si="3"/>
        <v>1595.8145909133709</v>
      </c>
      <c r="U34" s="61">
        <f t="shared" si="2"/>
        <v>3358.5528760249313</v>
      </c>
      <c r="W34" s="111">
        <f>産業連関表!$L282*計算!W$48</f>
        <v>1051.4091812527945</v>
      </c>
      <c r="X34" s="111">
        <f>産業連関表!$L282*計算!X$48</f>
        <v>1621.5915370127107</v>
      </c>
      <c r="Y34" s="111">
        <v>778.24045905314335</v>
      </c>
      <c r="Z34" s="111">
        <f t="shared" si="4"/>
        <v>1621.5915370127107</v>
      </c>
      <c r="AA34" s="61">
        <v>1405.344705419001</v>
      </c>
      <c r="AB34" s="61">
        <v>6375.9057926644555</v>
      </c>
      <c r="AC34" s="61">
        <f>AA34*産業連関表!E282</f>
        <v>541.07288284747426</v>
      </c>
      <c r="AD34" s="61">
        <f>AB34*産業連関表!E282</f>
        <v>2454.7925606424847</v>
      </c>
      <c r="AE34" s="61">
        <f>AA34*産業連関表!G282</f>
        <v>263.60031752083313</v>
      </c>
      <c r="AF34" s="61">
        <f>AB34*産業連関表!G282</f>
        <v>1195.9277926252084</v>
      </c>
      <c r="AH34" s="61">
        <f>E34*産業連関表!T282</f>
        <v>1.3390080410519967</v>
      </c>
      <c r="AI34" s="61">
        <f>E34*産業連関表!U282</f>
        <v>1.1961482319704999</v>
      </c>
      <c r="AK34" s="61">
        <f>M34*産業連関表!T282</f>
        <v>3.2825203551077209</v>
      </c>
      <c r="AL34" s="61">
        <f>N34*産業連関表!T282</f>
        <v>8.3874649307668836</v>
      </c>
      <c r="AM34" s="61">
        <f>M34*産業連関表!U282</f>
        <v>2.9323057060094286</v>
      </c>
      <c r="AN34" s="61">
        <f>N34*産業連関表!U282</f>
        <v>7.4925997754047753</v>
      </c>
      <c r="AP34" s="61">
        <f>AA34*産業連関表!T282</f>
        <v>0.76339466977926651</v>
      </c>
      <c r="AQ34" s="61">
        <f>AB34*産業連関表!T282</f>
        <v>3.4634438642465359</v>
      </c>
      <c r="AR34" s="61">
        <f>AA34*産業連関表!U282</f>
        <v>0.68194749886249129</v>
      </c>
      <c r="AS34" s="61">
        <f>AB34*産業連関表!U282</f>
        <v>3.0939263452762908</v>
      </c>
      <c r="CQ34" s="35"/>
    </row>
    <row r="35" spans="1:95">
      <c r="A35" s="39" t="s">
        <v>77</v>
      </c>
      <c r="B35" s="40" t="s">
        <v>146</v>
      </c>
      <c r="C35" s="63">
        <f>設備投資額!I33</f>
        <v>15722</v>
      </c>
      <c r="D35" s="61"/>
      <c r="E35" s="63">
        <f t="shared" si="0"/>
        <v>15722</v>
      </c>
      <c r="F35" s="63">
        <v>6428.4445840000008</v>
      </c>
      <c r="G35" s="63">
        <f>E35*産業連関表!E283</f>
        <v>8307.7989807308804</v>
      </c>
      <c r="H35" s="63">
        <f>E35*産業連関表!G283</f>
        <v>1166.9028767804807</v>
      </c>
      <c r="J35" s="63">
        <v>2848.3987960583127</v>
      </c>
      <c r="K35" s="63">
        <f t="shared" si="1"/>
        <v>6428.4445840000008</v>
      </c>
      <c r="M35" s="63">
        <v>3442.1383245367165</v>
      </c>
      <c r="N35" s="63">
        <v>11895.704880281844</v>
      </c>
      <c r="O35" s="63">
        <f>M35*産業連関表!E283</f>
        <v>1818.8902979341581</v>
      </c>
      <c r="P35" s="63">
        <f>N35*産業連関表!E283</f>
        <v>6285.9130441089474</v>
      </c>
      <c r="Q35" s="63">
        <f>M35*産業連関表!G283</f>
        <v>255.4790175027502</v>
      </c>
      <c r="R35" s="63">
        <f>N35*産業連関表!G283</f>
        <v>882.91135009111372</v>
      </c>
      <c r="T35" s="63">
        <f t="shared" si="3"/>
        <v>1422.3818942832308</v>
      </c>
      <c r="U35" s="63">
        <f t="shared" si="2"/>
        <v>2049.8142268715947</v>
      </c>
      <c r="W35" s="112">
        <f>産業連関表!$L283*計算!W$48</f>
        <v>2232.4374543150134</v>
      </c>
      <c r="X35" s="112">
        <f>産業連関表!$L283*計算!X$48</f>
        <v>3443.0949884933812</v>
      </c>
      <c r="Y35" s="112">
        <v>989.17740894480221</v>
      </c>
      <c r="Z35" s="112">
        <f t="shared" si="4"/>
        <v>3443.0949884933812</v>
      </c>
      <c r="AA35" s="63">
        <v>1340.5728524831845</v>
      </c>
      <c r="AB35" s="63">
        <v>7342.7253416986323</v>
      </c>
      <c r="AC35" s="63">
        <f>AA35*産業連関表!E283</f>
        <v>708.38377925552027</v>
      </c>
      <c r="AD35" s="63">
        <f>AB35*産業連関表!E283</f>
        <v>3880.033463271257</v>
      </c>
      <c r="AE35" s="63">
        <f>AA35*産業連関表!G283</f>
        <v>99.49868452464338</v>
      </c>
      <c r="AF35" s="63">
        <f>AB35*産業連関表!G283</f>
        <v>544.9845645997375</v>
      </c>
      <c r="AH35" s="63">
        <f>E35*産業連関表!T283</f>
        <v>2.3334113741737776</v>
      </c>
      <c r="AI35" s="63">
        <f>E35*産業連関表!U283</f>
        <v>1.7747072423293517</v>
      </c>
      <c r="AK35" s="63">
        <f>M35*産業連関表!T283</f>
        <v>0.51087169049443093</v>
      </c>
      <c r="AL35" s="63">
        <f>N35*産業連関表!T283</f>
        <v>1.7655243017086992</v>
      </c>
      <c r="AM35" s="63">
        <f>M35*産業連関表!U283</f>
        <v>0.38855029981266576</v>
      </c>
      <c r="AN35" s="63">
        <f>N35*産業連関表!U283</f>
        <v>1.3427931308770387</v>
      </c>
      <c r="AP35" s="63">
        <f>AA35*産業連関表!T283</f>
        <v>0.19896374137468822</v>
      </c>
      <c r="AQ35" s="63">
        <f>AB35*産業連関表!T283</f>
        <v>1.0897849401954984</v>
      </c>
      <c r="AR35" s="63">
        <f>AA35*産業連関表!U283</f>
        <v>0.15132453569342483</v>
      </c>
      <c r="AS35" s="63">
        <f>AB35*産業連関表!U283</f>
        <v>0.82885051789516773</v>
      </c>
      <c r="CQ35" s="35"/>
    </row>
    <row r="36" spans="1:95">
      <c r="A36" s="36" t="s">
        <v>78</v>
      </c>
      <c r="B36" s="37" t="s">
        <v>147</v>
      </c>
      <c r="C36" s="61">
        <f>設備投資額!I34</f>
        <v>0</v>
      </c>
      <c r="D36" s="61"/>
      <c r="E36" s="61">
        <f t="shared" si="0"/>
        <v>0</v>
      </c>
      <c r="F36" s="61">
        <v>0</v>
      </c>
      <c r="G36" s="61">
        <f>E36*産業連関表!E284</f>
        <v>0</v>
      </c>
      <c r="H36" s="61">
        <f>E36*産業連関表!G284</f>
        <v>0</v>
      </c>
      <c r="J36" s="61">
        <v>0</v>
      </c>
      <c r="K36" s="61">
        <f t="shared" si="1"/>
        <v>0</v>
      </c>
      <c r="M36" s="61">
        <v>279.68384716107397</v>
      </c>
      <c r="N36" s="61">
        <v>447.2610240120531</v>
      </c>
      <c r="O36" s="61">
        <f>M36*産業連関表!E284</f>
        <v>201.01849075194275</v>
      </c>
      <c r="P36" s="61">
        <f>N36*産業連関表!E284</f>
        <v>321.46202553947342</v>
      </c>
      <c r="Q36" s="61">
        <f>M36*産業連関表!G284</f>
        <v>101.79960383332293</v>
      </c>
      <c r="R36" s="61">
        <f>N36*産業連関表!G284</f>
        <v>162.7945107187094</v>
      </c>
      <c r="T36" s="61">
        <f t="shared" si="3"/>
        <v>101.79960383332293</v>
      </c>
      <c r="U36" s="61">
        <f t="shared" si="2"/>
        <v>162.7945107187094</v>
      </c>
      <c r="W36" s="111">
        <f>産業連関表!$L284*計算!W$48</f>
        <v>301.14073638953738</v>
      </c>
      <c r="X36" s="111">
        <f>産業連関表!$L284*計算!X$48</f>
        <v>464.45026188299852</v>
      </c>
      <c r="Y36" s="111">
        <v>301.14073638953738</v>
      </c>
      <c r="Z36" s="111">
        <f t="shared" si="4"/>
        <v>464.45026188299852</v>
      </c>
      <c r="AA36" s="61">
        <v>330.42690950410901</v>
      </c>
      <c r="AB36" s="61">
        <v>641.18708210205</v>
      </c>
      <c r="AC36" s="61">
        <f>AA36*産業連関表!E284</f>
        <v>237.48929130716448</v>
      </c>
      <c r="AD36" s="61">
        <f>AB36*産業連関表!E284</f>
        <v>460.84341602883563</v>
      </c>
      <c r="AE36" s="61">
        <f>AA36*産業連関表!G284</f>
        <v>120.26911394713231</v>
      </c>
      <c r="AF36" s="61">
        <f>AB36*産業連関表!G284</f>
        <v>233.37990950704264</v>
      </c>
      <c r="AH36" s="61">
        <f>E36*産業連関表!T284</f>
        <v>0</v>
      </c>
      <c r="AI36" s="61">
        <f>E36*産業連関表!U284</f>
        <v>0</v>
      </c>
      <c r="AK36" s="61">
        <f>M36*産業連関表!T284</f>
        <v>0.15082508350776944</v>
      </c>
      <c r="AL36" s="61">
        <f>N36*産業連関表!T284</f>
        <v>0.24119441283835827</v>
      </c>
      <c r="AM36" s="61">
        <f>M36*産業連関表!U284</f>
        <v>0.15082508350776944</v>
      </c>
      <c r="AN36" s="61">
        <f>N36*産業連関表!U284</f>
        <v>0.24119441283835827</v>
      </c>
      <c r="AP36" s="61">
        <f>AA36*産業連関表!T284</f>
        <v>0.17818929024696142</v>
      </c>
      <c r="AQ36" s="61">
        <f>AB36*産業連関表!T284</f>
        <v>0.34577290102295283</v>
      </c>
      <c r="AR36" s="61">
        <f>AA36*産業連関表!U284</f>
        <v>0.17818929024696142</v>
      </c>
      <c r="AS36" s="61">
        <f>AB36*産業連関表!U284</f>
        <v>0.34577290102295283</v>
      </c>
      <c r="CQ36" s="35"/>
    </row>
    <row r="37" spans="1:95">
      <c r="A37" s="36" t="s">
        <v>79</v>
      </c>
      <c r="B37" s="37" t="s">
        <v>148</v>
      </c>
      <c r="C37" s="61">
        <f>設備投資額!I35</f>
        <v>28498</v>
      </c>
      <c r="D37" s="61"/>
      <c r="E37" s="61">
        <f t="shared" si="0"/>
        <v>28498</v>
      </c>
      <c r="F37" s="61">
        <v>156.94646100000003</v>
      </c>
      <c r="G37" s="61">
        <f>E37*産業連関表!E285</f>
        <v>20968.465207345347</v>
      </c>
      <c r="H37" s="61">
        <f>E37*産業連関表!G285</f>
        <v>15051.248208428304</v>
      </c>
      <c r="J37" s="61">
        <v>142.53861893373903</v>
      </c>
      <c r="K37" s="61">
        <f t="shared" si="1"/>
        <v>156.94646100000003</v>
      </c>
      <c r="M37" s="61">
        <v>164.84599045218357</v>
      </c>
      <c r="N37" s="61">
        <v>271.36165540951009</v>
      </c>
      <c r="O37" s="61">
        <f>M37*産業連関表!E285</f>
        <v>121.29157889560651</v>
      </c>
      <c r="P37" s="61">
        <f>N37*産業連関表!E285</f>
        <v>199.66444768271279</v>
      </c>
      <c r="Q37" s="61">
        <f>M37*産業連関表!G285</f>
        <v>87.063580548109243</v>
      </c>
      <c r="R37" s="61">
        <f>N37*産業連関表!G285</f>
        <v>143.31993928761764</v>
      </c>
      <c r="T37" s="61">
        <f t="shared" si="3"/>
        <v>15138.311788976413</v>
      </c>
      <c r="U37" s="61">
        <f t="shared" si="2"/>
        <v>15194.568147715921</v>
      </c>
      <c r="W37" s="111">
        <f>産業連関表!$L285*計算!W$48</f>
        <v>1733.7032547970916</v>
      </c>
      <c r="X37" s="111">
        <f>産業連関表!$L285*計算!X$48</f>
        <v>2673.89573516993</v>
      </c>
      <c r="Y37" s="111">
        <v>1574.5475623034638</v>
      </c>
      <c r="Z37" s="111">
        <f t="shared" si="4"/>
        <v>2673.89573516993</v>
      </c>
      <c r="AA37" s="61">
        <v>1584.6620949611101</v>
      </c>
      <c r="AB37" s="61">
        <v>2739.3647934737164</v>
      </c>
      <c r="AC37" s="61">
        <f>AA37*産業連関表!E285</f>
        <v>1165.974173752229</v>
      </c>
      <c r="AD37" s="61">
        <f>AB37*産業連関表!E285</f>
        <v>2015.5897032135726</v>
      </c>
      <c r="AE37" s="61">
        <f>AA37*産業連関表!G285</f>
        <v>836.9409263017634</v>
      </c>
      <c r="AF37" s="61">
        <f>AB37*産業連関表!G285</f>
        <v>1446.798352165164</v>
      </c>
      <c r="AH37" s="61">
        <f>E37*産業連関表!T285</f>
        <v>23.64239564314785</v>
      </c>
      <c r="AI37" s="61">
        <f>E37*産業連関表!U285</f>
        <v>23.308148767891282</v>
      </c>
      <c r="AK37" s="61">
        <f>M37*産業連関表!T285</f>
        <v>0.13675886470829873</v>
      </c>
      <c r="AL37" s="61">
        <f>N37*産業連関表!T285</f>
        <v>0.22512596040322794</v>
      </c>
      <c r="AM37" s="61">
        <f>M37*産業連関表!U285</f>
        <v>0.13482542175766302</v>
      </c>
      <c r="AN37" s="61">
        <f>N37*産業連関表!U285</f>
        <v>0.22194321826746127</v>
      </c>
      <c r="AP37" s="61">
        <f>AA37*産業連関表!T285</f>
        <v>1.3146609660246367</v>
      </c>
      <c r="AQ37" s="61">
        <f>AB37*産業連関表!T285</f>
        <v>2.2726207543762933</v>
      </c>
      <c r="AR37" s="61">
        <f>AA37*産業連関表!U285</f>
        <v>1.2960748072212724</v>
      </c>
      <c r="AS37" s="61">
        <f>AB37*産業連関表!U285</f>
        <v>2.2404913374906719</v>
      </c>
      <c r="CQ37" s="35"/>
    </row>
    <row r="38" spans="1:95">
      <c r="A38" s="36" t="s">
        <v>80</v>
      </c>
      <c r="B38" s="37" t="s">
        <v>149</v>
      </c>
      <c r="C38" s="61">
        <f>設備投資額!I36</f>
        <v>0</v>
      </c>
      <c r="D38" s="61"/>
      <c r="E38" s="61">
        <f t="shared" si="0"/>
        <v>0</v>
      </c>
      <c r="F38" s="61">
        <v>21.973635000000002</v>
      </c>
      <c r="G38" s="61">
        <f>E38*産業連関表!E286</f>
        <v>0</v>
      </c>
      <c r="H38" s="61">
        <f>E38*産業連関表!G286</f>
        <v>0</v>
      </c>
      <c r="J38" s="61">
        <v>21.770137166265002</v>
      </c>
      <c r="K38" s="61">
        <f t="shared" si="1"/>
        <v>21.973635000000002</v>
      </c>
      <c r="M38" s="61">
        <v>30.509414307730893</v>
      </c>
      <c r="N38" s="61">
        <v>47.373304322743003</v>
      </c>
      <c r="O38" s="61">
        <f>M38*産業連関表!E286</f>
        <v>19.587039077888829</v>
      </c>
      <c r="P38" s="61">
        <f>N38*産業連関表!E286</f>
        <v>30.413653754839938</v>
      </c>
      <c r="Q38" s="61">
        <f>M38*産業連関表!G286</f>
        <v>16.002394643118549</v>
      </c>
      <c r="R38" s="61">
        <f>N38*産業連関表!G286</f>
        <v>24.84761928481181</v>
      </c>
      <c r="T38" s="61">
        <f t="shared" si="3"/>
        <v>16.002394643118549</v>
      </c>
      <c r="U38" s="61">
        <f t="shared" si="2"/>
        <v>24.84761928481181</v>
      </c>
      <c r="W38" s="111">
        <f>産業連関表!$L286*計算!W$48</f>
        <v>2694.1517857827666</v>
      </c>
      <c r="X38" s="111">
        <f>産業連関表!$L286*計算!X$48</f>
        <v>4155.1983881740562</v>
      </c>
      <c r="Y38" s="111">
        <v>2669.2012460946326</v>
      </c>
      <c r="Z38" s="111">
        <f t="shared" si="4"/>
        <v>4155.1983881740562</v>
      </c>
      <c r="AA38" s="61">
        <v>2707.9569953906403</v>
      </c>
      <c r="AB38" s="61">
        <v>4227.2601415320269</v>
      </c>
      <c r="AC38" s="61">
        <f>AA38*産業連関表!E286</f>
        <v>1738.5079554450401</v>
      </c>
      <c r="AD38" s="61">
        <f>AB38*産業連関表!E286</f>
        <v>2713.9003308761912</v>
      </c>
      <c r="AE38" s="61">
        <f>AA38*産業連関表!G286</f>
        <v>1420.3418026892139</v>
      </c>
      <c r="AF38" s="61">
        <f>AB38*産業連関表!G286</f>
        <v>2217.2266029629923</v>
      </c>
      <c r="AH38" s="61">
        <f>E38*産業連関表!T286</f>
        <v>0</v>
      </c>
      <c r="AI38" s="61">
        <f>E38*産業連関表!U286</f>
        <v>0</v>
      </c>
      <c r="AK38" s="61">
        <f>M38*産業連関表!T286</f>
        <v>3.7845086514545802E-2</v>
      </c>
      <c r="AL38" s="61">
        <f>N38*産業連関表!T286</f>
        <v>5.8763723960437331E-2</v>
      </c>
      <c r="AM38" s="61">
        <f>M38*産業連関表!U286</f>
        <v>3.5835904375827524E-2</v>
      </c>
      <c r="AN38" s="61">
        <f>N38*産業連関表!U286</f>
        <v>5.5643978824156497E-2</v>
      </c>
      <c r="AP38" s="61">
        <f>AA38*産業連関表!T286</f>
        <v>3.3590571662419548</v>
      </c>
      <c r="AQ38" s="61">
        <f>AB38*産業連関表!T286</f>
        <v>5.2436609946731263</v>
      </c>
      <c r="AR38" s="61">
        <f>AA38*産業連関表!U286</f>
        <v>3.1807260199053493</v>
      </c>
      <c r="AS38" s="61">
        <f>AB38*産業連関表!U286</f>
        <v>4.965276903572116</v>
      </c>
      <c r="CQ38" s="35"/>
    </row>
    <row r="39" spans="1:95">
      <c r="A39" s="36" t="s">
        <v>81</v>
      </c>
      <c r="B39" s="37" t="s">
        <v>150</v>
      </c>
      <c r="C39" s="61">
        <f>設備投資額!I37</f>
        <v>0</v>
      </c>
      <c r="D39" s="61"/>
      <c r="E39" s="61">
        <f t="shared" si="0"/>
        <v>0</v>
      </c>
      <c r="F39" s="61">
        <v>365.42551400000013</v>
      </c>
      <c r="G39" s="61">
        <f>E39*産業連関表!E287</f>
        <v>0</v>
      </c>
      <c r="H39" s="61">
        <f>E39*産業連関表!G287</f>
        <v>0</v>
      </c>
      <c r="J39" s="61">
        <v>350.9071583287801</v>
      </c>
      <c r="K39" s="61">
        <f t="shared" si="1"/>
        <v>365.42551400000013</v>
      </c>
      <c r="M39" s="61">
        <v>387.68346182878992</v>
      </c>
      <c r="N39" s="61">
        <v>654.96813092219998</v>
      </c>
      <c r="O39" s="61">
        <f>M39*産業連関表!E287</f>
        <v>229.87414842092176</v>
      </c>
      <c r="P39" s="61">
        <f>N39*産業連関表!E287</f>
        <v>388.35868991768967</v>
      </c>
      <c r="Q39" s="61">
        <f>M39*産業連関表!G287</f>
        <v>184.63790544577509</v>
      </c>
      <c r="R39" s="61">
        <f>N39*産業連関表!G287</f>
        <v>311.93475021283103</v>
      </c>
      <c r="T39" s="61">
        <f t="shared" si="3"/>
        <v>184.63790544577509</v>
      </c>
      <c r="U39" s="61">
        <f t="shared" si="2"/>
        <v>311.93475021283103</v>
      </c>
      <c r="W39" s="111">
        <f>産業連関表!$L287*計算!W$48</f>
        <v>281.19374698324458</v>
      </c>
      <c r="X39" s="111">
        <f>産業連関表!$L287*計算!X$48</f>
        <v>433.68596023253622</v>
      </c>
      <c r="Y39" s="111">
        <v>270.02191941560028</v>
      </c>
      <c r="Z39" s="111">
        <f t="shared" si="4"/>
        <v>433.68596023253622</v>
      </c>
      <c r="AA39" s="61">
        <v>298.27361881700085</v>
      </c>
      <c r="AB39" s="61">
        <v>629.54504919828378</v>
      </c>
      <c r="AC39" s="61">
        <f>AA39*産業連関表!E287</f>
        <v>176.85921859690981</v>
      </c>
      <c r="AD39" s="61">
        <f>AB39*産業連関表!E287</f>
        <v>373.28425461948854</v>
      </c>
      <c r="AE39" s="61">
        <f>AA39*産業連関表!G287</f>
        <v>142.05562437023409</v>
      </c>
      <c r="AF39" s="61">
        <f>AB39*産業連関表!G287</f>
        <v>299.82676774347914</v>
      </c>
      <c r="AH39" s="61">
        <f>E39*産業連関表!T287</f>
        <v>0</v>
      </c>
      <c r="AI39" s="61">
        <f>E39*産業連関表!U287</f>
        <v>0</v>
      </c>
      <c r="AK39" s="61">
        <f>M39*産業連関表!T287</f>
        <v>0.50437928467537974</v>
      </c>
      <c r="AL39" s="61">
        <f>N39*産業連関表!T287</f>
        <v>0.85211877700782857</v>
      </c>
      <c r="AM39" s="61">
        <f>M39*産業連関表!U287</f>
        <v>0.38157389362398297</v>
      </c>
      <c r="AN39" s="61">
        <f>N39*産業連関表!U287</f>
        <v>0.64464637912766176</v>
      </c>
      <c r="AP39" s="61">
        <f>AA39*産業連関表!T287</f>
        <v>0.38805636378395458</v>
      </c>
      <c r="AQ39" s="61">
        <f>AB39*産業連関表!T287</f>
        <v>0.81904314434177627</v>
      </c>
      <c r="AR39" s="61">
        <f>AA39*産業連関表!U287</f>
        <v>0.29357307521046999</v>
      </c>
      <c r="AS39" s="61">
        <f>AB39*産業連関表!U287</f>
        <v>0.61962394398030041</v>
      </c>
      <c r="CQ39" s="35"/>
    </row>
    <row r="40" spans="1:95">
      <c r="A40" s="39" t="s">
        <v>82</v>
      </c>
      <c r="B40" s="40" t="s">
        <v>151</v>
      </c>
      <c r="C40" s="63">
        <f>設備投資額!I38</f>
        <v>23853</v>
      </c>
      <c r="D40" s="61"/>
      <c r="E40" s="63">
        <f t="shared" si="0"/>
        <v>23853</v>
      </c>
      <c r="F40" s="63">
        <v>12468.350662000001</v>
      </c>
      <c r="G40" s="63">
        <f>E40*産業連関表!E288</f>
        <v>15273.403906166872</v>
      </c>
      <c r="H40" s="63">
        <f>E40*産業連関表!G288</f>
        <v>7981.7851846440444</v>
      </c>
      <c r="J40" s="63">
        <v>4307.2790146425341</v>
      </c>
      <c r="K40" s="63">
        <f t="shared" si="1"/>
        <v>12468.350662000001</v>
      </c>
      <c r="M40" s="63">
        <v>5433.4310718151282</v>
      </c>
      <c r="N40" s="63">
        <v>27550.048330018461</v>
      </c>
      <c r="O40" s="63">
        <f>M40*産業連関表!E288</f>
        <v>3479.1006312057029</v>
      </c>
      <c r="P40" s="63">
        <f>N40*産業連関表!E288</f>
        <v>17640.674790541652</v>
      </c>
      <c r="Q40" s="63">
        <f>M40*産業連関表!G288</f>
        <v>1818.1561912882489</v>
      </c>
      <c r="R40" s="63">
        <f>N40*産業連関表!G288</f>
        <v>9218.9061164955674</v>
      </c>
      <c r="T40" s="63">
        <f t="shared" si="3"/>
        <v>9799.9413759322924</v>
      </c>
      <c r="U40" s="63">
        <f t="shared" si="2"/>
        <v>17200.69130113961</v>
      </c>
      <c r="W40" s="112">
        <f>産業連関表!$L288*計算!W$48</f>
        <v>215.20152101767567</v>
      </c>
      <c r="X40" s="112">
        <f>産業連関表!$L288*計算!X$48</f>
        <v>331.90595198980088</v>
      </c>
      <c r="Y40" s="112">
        <v>74.342871846203195</v>
      </c>
      <c r="Z40" s="112">
        <f t="shared" si="4"/>
        <v>331.90595198980088</v>
      </c>
      <c r="AA40" s="63">
        <v>718.76638948816026</v>
      </c>
      <c r="AB40" s="63">
        <v>9670.9936520892534</v>
      </c>
      <c r="AC40" s="63">
        <f>AA40*産業連関表!E288</f>
        <v>460.23600305328159</v>
      </c>
      <c r="AD40" s="63">
        <f>AB40*産業連関表!E288</f>
        <v>6192.4702227114003</v>
      </c>
      <c r="AE40" s="63">
        <f>AA40*産業連関表!G288</f>
        <v>240.5164515506095</v>
      </c>
      <c r="AF40" s="63">
        <f>AB40*産業連関表!G288</f>
        <v>3236.1461389775964</v>
      </c>
      <c r="AH40" s="63">
        <f>E40*産業連関表!T288</f>
        <v>34.661743990115468</v>
      </c>
      <c r="AI40" s="63">
        <f>E40*産業連関表!U288</f>
        <v>24.585215136158403</v>
      </c>
      <c r="AK40" s="63">
        <f>M40*産業連関表!T288</f>
        <v>7.8955350186221729</v>
      </c>
      <c r="AL40" s="63">
        <f>N40*産業連関表!T288</f>
        <v>40.03407211379735</v>
      </c>
      <c r="AM40" s="63">
        <f>M40*産業連関表!U288</f>
        <v>5.6002210132085137</v>
      </c>
      <c r="AN40" s="63">
        <f>N40*産業連関表!U288</f>
        <v>28.395751696015825</v>
      </c>
      <c r="AP40" s="63">
        <f>AA40*産業連関表!T288</f>
        <v>1.044468057734383</v>
      </c>
      <c r="AQ40" s="63">
        <f>AB40*産業連関表!T288</f>
        <v>14.053305919538404</v>
      </c>
      <c r="AR40" s="63">
        <f>AA40*産業連関表!U288</f>
        <v>0.74083034914711965</v>
      </c>
      <c r="AS40" s="63">
        <f>AB40*産業連関表!U288</f>
        <v>9.9678639800878948</v>
      </c>
      <c r="CQ40" s="35"/>
    </row>
    <row r="41" spans="1:95">
      <c r="A41" s="36" t="s">
        <v>83</v>
      </c>
      <c r="B41" s="37" t="s">
        <v>152</v>
      </c>
      <c r="C41" s="61">
        <f>設備投資額!I39</f>
        <v>0</v>
      </c>
      <c r="D41" s="61"/>
      <c r="E41" s="61">
        <f t="shared" si="0"/>
        <v>0</v>
      </c>
      <c r="F41" s="61">
        <v>0</v>
      </c>
      <c r="G41" s="61">
        <f>E41*産業連関表!E289</f>
        <v>0</v>
      </c>
      <c r="H41" s="61">
        <f>E41*産業連関表!G289</f>
        <v>0</v>
      </c>
      <c r="J41" s="61">
        <v>0</v>
      </c>
      <c r="K41" s="61">
        <f t="shared" si="1"/>
        <v>0</v>
      </c>
      <c r="M41" s="61">
        <v>0</v>
      </c>
      <c r="N41" s="61">
        <v>0</v>
      </c>
      <c r="O41" s="61">
        <f>M41*産業連関表!E289</f>
        <v>0</v>
      </c>
      <c r="P41" s="61">
        <f>N41*産業連関表!E289</f>
        <v>0</v>
      </c>
      <c r="Q41" s="61">
        <f>M41*産業連関表!G289</f>
        <v>0</v>
      </c>
      <c r="R41" s="61">
        <f>N41*産業連関表!G289</f>
        <v>0</v>
      </c>
      <c r="T41" s="61">
        <f t="shared" si="3"/>
        <v>0</v>
      </c>
      <c r="U41" s="61">
        <f t="shared" si="2"/>
        <v>0</v>
      </c>
      <c r="W41" s="111">
        <f>産業連関表!$L289*計算!W$48</f>
        <v>568.4925016549339</v>
      </c>
      <c r="X41" s="111">
        <f>産業連関表!$L289*計算!X$48</f>
        <v>876.78769215272644</v>
      </c>
      <c r="Y41" s="111">
        <v>33.925927021261494</v>
      </c>
      <c r="Z41" s="111">
        <f t="shared" si="4"/>
        <v>876.78769215272644</v>
      </c>
      <c r="AA41" s="61">
        <v>33.925927021261494</v>
      </c>
      <c r="AB41" s="61">
        <v>876.78769215272644</v>
      </c>
      <c r="AC41" s="61">
        <f>AA41*産業連関表!E289</f>
        <v>16.516056527373241</v>
      </c>
      <c r="AD41" s="61">
        <f>AB41*産業連関表!E289</f>
        <v>426.843902512206</v>
      </c>
      <c r="AE41" s="61">
        <f>AA41*産業連関表!G289</f>
        <v>8.0458355195245179</v>
      </c>
      <c r="AF41" s="61">
        <f>AB41*産業連関表!G289</f>
        <v>207.93800423443884</v>
      </c>
      <c r="AH41" s="61">
        <f>E41*産業連関表!T289</f>
        <v>0</v>
      </c>
      <c r="AI41" s="61">
        <f>E41*産業連関表!U289</f>
        <v>0</v>
      </c>
      <c r="AK41" s="61">
        <f>M41*産業連関表!T289</f>
        <v>0</v>
      </c>
      <c r="AL41" s="61">
        <f>N41*産業連関表!T289</f>
        <v>0</v>
      </c>
      <c r="AM41" s="61">
        <f>M41*産業連関表!U289</f>
        <v>0</v>
      </c>
      <c r="AN41" s="61">
        <f>N41*産業連関表!U289</f>
        <v>0</v>
      </c>
      <c r="AP41" s="61">
        <f>AA41*産業連関表!T289</f>
        <v>7.9139778285183607E-2</v>
      </c>
      <c r="AQ41" s="61">
        <f>AB41*産業連関表!T289</f>
        <v>2.0453025061528431</v>
      </c>
      <c r="AR41" s="61">
        <f>AA41*産業連関表!U289</f>
        <v>6.0141198760441598E-2</v>
      </c>
      <c r="AS41" s="61">
        <f>AB41*産業連関表!U289</f>
        <v>1.5542998377441319</v>
      </c>
      <c r="CQ41" s="35"/>
    </row>
    <row r="42" spans="1:95">
      <c r="A42" s="36" t="s">
        <v>84</v>
      </c>
      <c r="B42" s="37" t="s">
        <v>153</v>
      </c>
      <c r="C42" s="61">
        <f>設備投資額!I40</f>
        <v>0</v>
      </c>
      <c r="D42" s="61"/>
      <c r="E42" s="61">
        <f t="shared" si="0"/>
        <v>0</v>
      </c>
      <c r="F42" s="61">
        <v>50.327468000000003</v>
      </c>
      <c r="G42" s="61">
        <f>E42*産業連関表!E290</f>
        <v>0</v>
      </c>
      <c r="H42" s="61">
        <f>E42*産業連関表!G290</f>
        <v>0</v>
      </c>
      <c r="J42" s="61">
        <v>37.329392839640001</v>
      </c>
      <c r="K42" s="61">
        <f t="shared" si="1"/>
        <v>50.327468000000003</v>
      </c>
      <c r="M42" s="61">
        <v>37.767370246796048</v>
      </c>
      <c r="N42" s="61">
        <v>51.214795803352999</v>
      </c>
      <c r="O42" s="61">
        <f>M42*産業連関表!E290</f>
        <v>15.745132829287213</v>
      </c>
      <c r="P42" s="61">
        <f>N42*産業連関表!E290</f>
        <v>21.351334696569797</v>
      </c>
      <c r="Q42" s="61">
        <f>M42*産業連関表!G290</f>
        <v>8.0854243705101485</v>
      </c>
      <c r="R42" s="61">
        <f>N42*産業連関表!G290</f>
        <v>10.964315370998339</v>
      </c>
      <c r="T42" s="61">
        <f t="shared" si="3"/>
        <v>8.0854243705101485</v>
      </c>
      <c r="U42" s="61">
        <f t="shared" si="2"/>
        <v>10.964315370998339</v>
      </c>
      <c r="W42" s="111">
        <f>産業連関表!$L290*計算!W$48</f>
        <v>2061.9531324698419</v>
      </c>
      <c r="X42" s="111">
        <f>産業連関表!$L290*計算!X$48</f>
        <v>3180.1565070469155</v>
      </c>
      <c r="Y42" s="111">
        <v>1529.4124969468558</v>
      </c>
      <c r="Z42" s="111">
        <f t="shared" si="4"/>
        <v>3180.1565070469155</v>
      </c>
      <c r="AA42" s="61">
        <v>1543.1343586568894</v>
      </c>
      <c r="AB42" s="61">
        <v>3219.1844615171667</v>
      </c>
      <c r="AC42" s="61">
        <f>AA42*産業連関表!E290</f>
        <v>643.32928905874394</v>
      </c>
      <c r="AD42" s="61">
        <f>AB42*産業連関表!E290</f>
        <v>1342.0708568626155</v>
      </c>
      <c r="AE42" s="61">
        <f>AA42*産業連関表!G290</f>
        <v>330.36179296900946</v>
      </c>
      <c r="AF42" s="61">
        <f>AB42*産業連関表!G290</f>
        <v>689.17884216538982</v>
      </c>
      <c r="AH42" s="61">
        <f>E42*産業連関表!T290</f>
        <v>0</v>
      </c>
      <c r="AI42" s="61">
        <f>E42*産業連関表!U290</f>
        <v>0</v>
      </c>
      <c r="AK42" s="61">
        <f>M42*産業連関表!T290</f>
        <v>7.555744015372412E-2</v>
      </c>
      <c r="AL42" s="61">
        <f>N42*産業連関表!T290</f>
        <v>0.10246037369322328</v>
      </c>
      <c r="AM42" s="61">
        <f>M42*産業連関表!U290</f>
        <v>5.6814006501856071E-2</v>
      </c>
      <c r="AN42" s="61">
        <f>N42*産業連関表!U290</f>
        <v>7.7043165111814235E-2</v>
      </c>
      <c r="AP42" s="61">
        <f>AA42*産業連関表!T290</f>
        <v>3.0871962011510345</v>
      </c>
      <c r="AQ42" s="61">
        <f>AB42*産業連関表!T290</f>
        <v>6.4403037782466823</v>
      </c>
      <c r="AR42" s="61">
        <f>AA42*産業連関表!U290</f>
        <v>2.3213595469599193</v>
      </c>
      <c r="AS42" s="61">
        <f>AB42*産業連関表!U290</f>
        <v>4.8426661886215392</v>
      </c>
      <c r="CQ42" s="35"/>
    </row>
    <row r="43" spans="1:95">
      <c r="A43" s="36" t="s">
        <v>85</v>
      </c>
      <c r="B43" s="37" t="s">
        <v>154</v>
      </c>
      <c r="C43" s="61">
        <f>設備投資額!I41</f>
        <v>0</v>
      </c>
      <c r="D43" s="61"/>
      <c r="E43" s="61">
        <f t="shared" si="0"/>
        <v>0</v>
      </c>
      <c r="F43" s="61">
        <v>14.733818000000001</v>
      </c>
      <c r="G43" s="61">
        <f>E43*産業連関表!E291</f>
        <v>0</v>
      </c>
      <c r="H43" s="61">
        <f>E43*産業連関表!G291</f>
        <v>0</v>
      </c>
      <c r="J43" s="61">
        <v>13.271722304588</v>
      </c>
      <c r="K43" s="61">
        <f t="shared" si="1"/>
        <v>14.733818000000001</v>
      </c>
      <c r="M43" s="61">
        <v>16.956035966885796</v>
      </c>
      <c r="N43" s="61">
        <v>28.198465448613003</v>
      </c>
      <c r="O43" s="61">
        <f>M43*産業連関表!E291</f>
        <v>11.881162069492563</v>
      </c>
      <c r="P43" s="61">
        <f>N43*産業連関表!E291</f>
        <v>19.758777273193662</v>
      </c>
      <c r="Q43" s="61">
        <f>M43*産業連関表!G291</f>
        <v>5.3183187274492338</v>
      </c>
      <c r="R43" s="61">
        <f>N43*産業連関表!G291</f>
        <v>8.8445452211571602</v>
      </c>
      <c r="T43" s="61">
        <f t="shared" si="3"/>
        <v>5.3183187274492338</v>
      </c>
      <c r="U43" s="61">
        <f t="shared" si="2"/>
        <v>8.8445452211571602</v>
      </c>
      <c r="W43" s="111">
        <f>産業連関表!$L291*計算!W$48</f>
        <v>792.05206891274213</v>
      </c>
      <c r="X43" s="111">
        <f>産業連関表!$L291*計算!X$48</f>
        <v>1221.5842839530058</v>
      </c>
      <c r="Y43" s="111">
        <v>713.45357390625509</v>
      </c>
      <c r="Z43" s="111">
        <f t="shared" si="4"/>
        <v>1221.5842839530058</v>
      </c>
      <c r="AA43" s="61">
        <v>743.75016329078164</v>
      </c>
      <c r="AB43" s="61">
        <v>1289.4739669706719</v>
      </c>
      <c r="AC43" s="61">
        <f>AA43*産業連関表!E291</f>
        <v>521.1487075473749</v>
      </c>
      <c r="AD43" s="61">
        <f>AB43*産業連関表!E291</f>
        <v>903.5395546394243</v>
      </c>
      <c r="AE43" s="61">
        <f>AA43*産業連関表!G291</f>
        <v>233.27978483282672</v>
      </c>
      <c r="AF43" s="61">
        <f>AB43*産業連関表!G291</f>
        <v>404.44792406027858</v>
      </c>
      <c r="AH43" s="61">
        <f>E43*産業連関表!T291</f>
        <v>0</v>
      </c>
      <c r="AI43" s="61">
        <f>E43*産業連関表!U291</f>
        <v>0</v>
      </c>
      <c r="AK43" s="61">
        <f>M43*産業連関表!T291</f>
        <v>4.0574138342666828E-2</v>
      </c>
      <c r="AL43" s="61">
        <f>N43*産業連関表!T291</f>
        <v>6.7476174289636703E-2</v>
      </c>
      <c r="AM43" s="61">
        <f>M43*産業連関表!U291</f>
        <v>2.1369673790685311E-2</v>
      </c>
      <c r="AN43" s="61">
        <f>N43*産業連関表!U291</f>
        <v>3.5538495507534872E-2</v>
      </c>
      <c r="AP43" s="61">
        <f>AA43*産業連関表!T291</f>
        <v>1.7797215149033228</v>
      </c>
      <c r="AQ43" s="61">
        <f>AB43*産業連関表!T291</f>
        <v>3.0855852881718424</v>
      </c>
      <c r="AR43" s="61">
        <f>AA43*産業連関表!U291</f>
        <v>0.93734752641079877</v>
      </c>
      <c r="AS43" s="61">
        <f>AB43*産業連関表!U291</f>
        <v>1.625122645974497</v>
      </c>
      <c r="CQ43" s="35"/>
    </row>
    <row r="44" spans="1:95">
      <c r="A44" s="36" t="s">
        <v>86</v>
      </c>
      <c r="B44" s="37" t="s">
        <v>155</v>
      </c>
      <c r="C44" s="61">
        <f>設備投資額!I42</f>
        <v>0</v>
      </c>
      <c r="D44" s="61"/>
      <c r="E44" s="61">
        <f t="shared" si="0"/>
        <v>0</v>
      </c>
      <c r="F44" s="61">
        <v>40.026265000000002</v>
      </c>
      <c r="G44" s="61">
        <f>E44*産業連関表!E292</f>
        <v>0</v>
      </c>
      <c r="H44" s="61">
        <f>E44*産業連関表!G292</f>
        <v>0</v>
      </c>
      <c r="J44" s="61">
        <v>30.586310557339999</v>
      </c>
      <c r="K44" s="61">
        <f t="shared" si="1"/>
        <v>40.026265000000002</v>
      </c>
      <c r="M44" s="61">
        <v>37.178913926577493</v>
      </c>
      <c r="N44" s="61">
        <v>70.060153180561002</v>
      </c>
      <c r="O44" s="61">
        <f>M44*産業連関表!E292</f>
        <v>26.126621243236702</v>
      </c>
      <c r="P44" s="61">
        <f>N44*産業連関表!E292</f>
        <v>49.233151081456647</v>
      </c>
      <c r="Q44" s="61">
        <f>M44*産業連関表!G292</f>
        <v>14.886448327412994</v>
      </c>
      <c r="R44" s="61">
        <f>N44*産業連関表!G292</f>
        <v>28.052106422277866</v>
      </c>
      <c r="T44" s="61">
        <f t="shared" si="3"/>
        <v>14.886448327412994</v>
      </c>
      <c r="U44" s="61">
        <f t="shared" si="2"/>
        <v>28.052106422277866</v>
      </c>
      <c r="W44" s="111">
        <f>産業連関表!$L292*計算!W$48</f>
        <v>1544.804802618916</v>
      </c>
      <c r="X44" s="111">
        <f>産業連関表!$L292*計算!X$48</f>
        <v>2382.5570852240144</v>
      </c>
      <c r="Y44" s="111">
        <v>1180.4718587500604</v>
      </c>
      <c r="Z44" s="111">
        <f t="shared" si="4"/>
        <v>2382.5570852240144</v>
      </c>
      <c r="AA44" s="61">
        <v>1189.7543526883057</v>
      </c>
      <c r="AB44" s="61">
        <v>2419.9167081545033</v>
      </c>
      <c r="AC44" s="61">
        <f>AA44*産業連関表!E292</f>
        <v>836.07233408071431</v>
      </c>
      <c r="AD44" s="61">
        <f>AB44*産業連関表!E292</f>
        <v>1700.5404568565618</v>
      </c>
      <c r="AE44" s="61">
        <f>AA44*産業連関表!G292</f>
        <v>476.37800094392281</v>
      </c>
      <c r="AF44" s="61">
        <f>AB44*産業連関表!G292</f>
        <v>968.93537836331177</v>
      </c>
      <c r="AH44" s="61">
        <f>E44*産業連関表!T292</f>
        <v>0</v>
      </c>
      <c r="AI44" s="61">
        <f>E44*産業連関表!U292</f>
        <v>0</v>
      </c>
      <c r="AK44" s="61">
        <f>M44*産業連関表!T292</f>
        <v>3.1378136035150529E-2</v>
      </c>
      <c r="AL44" s="61">
        <f>N44*産業連関表!T292</f>
        <v>5.9129134903847289E-2</v>
      </c>
      <c r="AM44" s="61">
        <f>M44*産業連関表!U292</f>
        <v>2.788088248324521E-2</v>
      </c>
      <c r="AN44" s="61">
        <f>N44*産業連関表!U292</f>
        <v>5.2538890765957184E-2</v>
      </c>
      <c r="AP44" s="61">
        <f>AA44*産業連関表!T292</f>
        <v>1.004124918785726</v>
      </c>
      <c r="AQ44" s="61">
        <f>AB44*産業連関表!T292</f>
        <v>2.04235324926813</v>
      </c>
      <c r="AR44" s="61">
        <f>AA44*産業連関表!U292</f>
        <v>0.89221006715635709</v>
      </c>
      <c r="AS44" s="61">
        <f>AB44*産業連関表!U292</f>
        <v>1.814722546563323</v>
      </c>
      <c r="CQ44" s="35"/>
    </row>
    <row r="45" spans="1:95">
      <c r="A45" s="39" t="s">
        <v>87</v>
      </c>
      <c r="B45" s="40" t="s">
        <v>156</v>
      </c>
      <c r="C45" s="63">
        <f>設備投資額!I43</f>
        <v>0</v>
      </c>
      <c r="D45" s="61"/>
      <c r="E45" s="63">
        <f t="shared" si="0"/>
        <v>0</v>
      </c>
      <c r="F45" s="63">
        <v>78.965170999999998</v>
      </c>
      <c r="G45" s="63">
        <f>E45*産業連関表!E293</f>
        <v>0</v>
      </c>
      <c r="H45" s="63">
        <f>E45*産業連関表!G293</f>
        <v>0</v>
      </c>
      <c r="J45" s="63">
        <v>63.029209840489997</v>
      </c>
      <c r="K45" s="63">
        <f t="shared" si="1"/>
        <v>78.965170999999998</v>
      </c>
      <c r="M45" s="63">
        <v>72.913769585882761</v>
      </c>
      <c r="N45" s="63">
        <v>129.04157354921901</v>
      </c>
      <c r="O45" s="63">
        <f>M45*産業連関表!E293</f>
        <v>51.464081040506379</v>
      </c>
      <c r="P45" s="63">
        <f>N45*産業連関表!E293</f>
        <v>91.0802724430431</v>
      </c>
      <c r="Q45" s="63">
        <f>M45*産業連関表!G293</f>
        <v>29.096928696802113</v>
      </c>
      <c r="R45" s="63">
        <f>N45*産業連関表!G293</f>
        <v>51.495259205632159</v>
      </c>
      <c r="T45" s="63">
        <f t="shared" si="3"/>
        <v>29.096928696802113</v>
      </c>
      <c r="U45" s="63">
        <f t="shared" si="2"/>
        <v>51.495259205632159</v>
      </c>
      <c r="W45" s="112">
        <f>産業連関表!$L293*計算!W$48</f>
        <v>670.24262979567891</v>
      </c>
      <c r="X45" s="112">
        <f>産業連関表!$L293*計算!X$48</f>
        <v>1033.7172202802917</v>
      </c>
      <c r="Y45" s="112">
        <v>534.98096467661287</v>
      </c>
      <c r="Z45" s="112">
        <f t="shared" si="4"/>
        <v>1033.7172202802917</v>
      </c>
      <c r="AA45" s="63">
        <v>566.37411059466785</v>
      </c>
      <c r="AB45" s="63">
        <v>1134.8149573553119</v>
      </c>
      <c r="AC45" s="63">
        <f>AA45*産業連関表!E293</f>
        <v>399.7588287155599</v>
      </c>
      <c r="AD45" s="63">
        <f>AB45*産業連関表!E293</f>
        <v>800.97640353818895</v>
      </c>
      <c r="AE45" s="63">
        <f>AA45*産業連関表!G293</f>
        <v>226.01694035688013</v>
      </c>
      <c r="AF45" s="63">
        <f>AB45*産業連関表!G293</f>
        <v>452.8586313088544</v>
      </c>
      <c r="AH45" s="63">
        <f>E45*産業連関表!T293</f>
        <v>0</v>
      </c>
      <c r="AI45" s="63">
        <f>E45*産業連関表!U293</f>
        <v>0</v>
      </c>
      <c r="AK45" s="63">
        <f>M45*産業連関表!T293</f>
        <v>0.1911810037856434</v>
      </c>
      <c r="AL45" s="63">
        <f>N45*産業連関表!T293</f>
        <v>0.33834895248640623</v>
      </c>
      <c r="AM45" s="63">
        <f>M45*産業連関表!U293</f>
        <v>8.6108334144740173E-2</v>
      </c>
      <c r="AN45" s="63">
        <f>N45*産業連関表!U293</f>
        <v>0.15239309388127678</v>
      </c>
      <c r="AP45" s="63">
        <f>AA45*産業連関表!T293</f>
        <v>1.485041461944306</v>
      </c>
      <c r="AQ45" s="63">
        <f>AB45*産業連関表!T293</f>
        <v>2.9755019372932887</v>
      </c>
      <c r="AR45" s="63">
        <f>AA45*産業連関表!U293</f>
        <v>0.66886585953523692</v>
      </c>
      <c r="AS45" s="63">
        <f>AB45*産業連関表!U293</f>
        <v>1.3401724543304891</v>
      </c>
      <c r="CQ45" s="35"/>
    </row>
    <row r="46" spans="1:95">
      <c r="A46" s="36" t="s">
        <v>88</v>
      </c>
      <c r="B46" s="37" t="s">
        <v>157</v>
      </c>
      <c r="C46" s="61">
        <f>設備投資額!I44</f>
        <v>0</v>
      </c>
      <c r="D46" s="61"/>
      <c r="E46" s="61">
        <f t="shared" si="0"/>
        <v>0</v>
      </c>
      <c r="F46" s="61">
        <v>324.88707299999999</v>
      </c>
      <c r="G46" s="61">
        <f>E46*産業連関表!E294</f>
        <v>0</v>
      </c>
      <c r="H46" s="61">
        <f>E46*産業連関表!G294</f>
        <v>0</v>
      </c>
      <c r="J46" s="61">
        <v>324.88707299999999</v>
      </c>
      <c r="K46" s="61">
        <f t="shared" si="1"/>
        <v>324.88707299999999</v>
      </c>
      <c r="M46" s="61">
        <v>374.8459542233964</v>
      </c>
      <c r="N46" s="61">
        <v>544.19018477625502</v>
      </c>
      <c r="O46" s="61">
        <f>M46*産業連関表!E294</f>
        <v>0</v>
      </c>
      <c r="P46" s="61">
        <f>N46*産業連関表!E294</f>
        <v>0</v>
      </c>
      <c r="Q46" s="61">
        <f>M46*産業連関表!G294</f>
        <v>0</v>
      </c>
      <c r="R46" s="61">
        <f>N46*産業連関表!G294</f>
        <v>0</v>
      </c>
      <c r="T46" s="61">
        <f t="shared" si="3"/>
        <v>0</v>
      </c>
      <c r="U46" s="61">
        <f t="shared" si="2"/>
        <v>0</v>
      </c>
      <c r="W46" s="111">
        <f>産業連関表!$L294*計算!W$48</f>
        <v>0</v>
      </c>
      <c r="X46" s="111">
        <f>産業連関表!$L294*計算!X$48</f>
        <v>0</v>
      </c>
      <c r="Y46" s="111">
        <v>0</v>
      </c>
      <c r="Z46" s="111">
        <f t="shared" si="4"/>
        <v>0</v>
      </c>
      <c r="AA46" s="61">
        <v>49.311994724798318</v>
      </c>
      <c r="AB46" s="61">
        <v>200.73675877162862</v>
      </c>
      <c r="AC46" s="61">
        <f>AA46*産業連関表!E294</f>
        <v>0</v>
      </c>
      <c r="AD46" s="61">
        <f>AB46*産業連関表!E294</f>
        <v>0</v>
      </c>
      <c r="AE46" s="61">
        <f>AA46*産業連関表!G294</f>
        <v>0</v>
      </c>
      <c r="AF46" s="61">
        <f>AB46*産業連関表!G294</f>
        <v>0</v>
      </c>
      <c r="AH46" s="61">
        <f>E46*産業連関表!T294</f>
        <v>0</v>
      </c>
      <c r="AI46" s="61">
        <f>E46*産業連関表!U294</f>
        <v>0</v>
      </c>
      <c r="AK46" s="61">
        <f>M46*産業連関表!T294</f>
        <v>0</v>
      </c>
      <c r="AL46" s="61">
        <f>N46*産業連関表!T294</f>
        <v>0</v>
      </c>
      <c r="AM46" s="61">
        <f>M46*産業連関表!U294</f>
        <v>0</v>
      </c>
      <c r="AN46" s="61">
        <f>N46*産業連関表!U294</f>
        <v>0</v>
      </c>
      <c r="AP46" s="61">
        <f>AA46*産業連関表!T294</f>
        <v>0</v>
      </c>
      <c r="AQ46" s="61">
        <f>AB46*産業連関表!T294</f>
        <v>0</v>
      </c>
      <c r="AR46" s="61">
        <f>AA46*産業連関表!U294</f>
        <v>0</v>
      </c>
      <c r="AS46" s="61">
        <f>AB46*産業連関表!U294</f>
        <v>0</v>
      </c>
      <c r="CQ46" s="35"/>
    </row>
    <row r="47" spans="1:95">
      <c r="A47" s="36" t="s">
        <v>89</v>
      </c>
      <c r="B47" s="37" t="s">
        <v>158</v>
      </c>
      <c r="C47" s="61">
        <f>設備投資額!I45</f>
        <v>0</v>
      </c>
      <c r="D47" s="61"/>
      <c r="E47" s="61">
        <f t="shared" si="0"/>
        <v>0</v>
      </c>
      <c r="F47" s="61">
        <v>1031.9277920000002</v>
      </c>
      <c r="G47" s="61">
        <f>E47*産業連関表!E295</f>
        <v>0</v>
      </c>
      <c r="H47" s="61">
        <f>E47*産業連関表!G295</f>
        <v>0</v>
      </c>
      <c r="J47" s="61">
        <v>1023.6919762920481</v>
      </c>
      <c r="K47" s="61">
        <f t="shared" si="1"/>
        <v>1031.9277920000002</v>
      </c>
      <c r="M47" s="61">
        <v>1134.1542826943823</v>
      </c>
      <c r="N47" s="61">
        <v>1813.7190589117963</v>
      </c>
      <c r="O47" s="61">
        <f>M47*産業連関表!E295</f>
        <v>457.79891758961452</v>
      </c>
      <c r="P47" s="61">
        <f>N47*産業連関表!E295</f>
        <v>732.10376634906072</v>
      </c>
      <c r="Q47" s="61">
        <f>M47*産業連関表!G295</f>
        <v>14.368166502652548</v>
      </c>
      <c r="R47" s="61">
        <f>N47*産業連関表!G295</f>
        <v>22.977312544788269</v>
      </c>
      <c r="T47" s="61">
        <f t="shared" si="3"/>
        <v>14.368166502652548</v>
      </c>
      <c r="U47" s="61">
        <f t="shared" si="2"/>
        <v>22.977312544788269</v>
      </c>
      <c r="W47" s="111">
        <f>産業連関表!$L295*計算!W$48</f>
        <v>1.88964523689955</v>
      </c>
      <c r="X47" s="111">
        <f>産業連関表!$L295*計算!X$48</f>
        <v>2.9144055223690724</v>
      </c>
      <c r="Y47" s="111">
        <v>1.8745639782638546</v>
      </c>
      <c r="Z47" s="111">
        <f t="shared" si="4"/>
        <v>2.9144055223690724</v>
      </c>
      <c r="AA47" s="61">
        <v>118.76993748469874</v>
      </c>
      <c r="AB47" s="61">
        <v>716.68619042493413</v>
      </c>
      <c r="AC47" s="61">
        <f>AA47*産業連関表!E295</f>
        <v>47.941227796194774</v>
      </c>
      <c r="AD47" s="61">
        <f>AB47*産業連関表!E295</f>
        <v>289.28882713249953</v>
      </c>
      <c r="AE47" s="61">
        <f>AA47*産業連関表!G295</f>
        <v>1.5046508780407555</v>
      </c>
      <c r="AF47" s="61">
        <f>AB47*産業連関表!G295</f>
        <v>9.0794230302721832</v>
      </c>
      <c r="AH47" s="61">
        <f>E47*産業連関表!T295</f>
        <v>0</v>
      </c>
      <c r="AI47" s="61">
        <f>E47*産業連関表!U295</f>
        <v>0</v>
      </c>
      <c r="AK47" s="61">
        <f>M47*産業連関表!T295</f>
        <v>2.5857528199134758E-2</v>
      </c>
      <c r="AL47" s="61">
        <f>N47*産業連関表!T295</f>
        <v>4.1350892402138455E-2</v>
      </c>
      <c r="AM47" s="61">
        <f>M47*産業連関表!U295</f>
        <v>2.5857528199134758E-2</v>
      </c>
      <c r="AN47" s="61">
        <f>N47*産業連関表!U295</f>
        <v>4.1350892402138455E-2</v>
      </c>
      <c r="AP47" s="61">
        <f>AA47*産業連関表!T295</f>
        <v>2.7078300144704657E-3</v>
      </c>
      <c r="AQ47" s="61">
        <f>AB47*産業連関表!T295</f>
        <v>1.6339693515786773E-2</v>
      </c>
      <c r="AR47" s="61">
        <f>AA47*産業連関表!U295</f>
        <v>2.7078300144704657E-3</v>
      </c>
      <c r="AS47" s="61">
        <f>AB47*産業連関表!U295</f>
        <v>1.6339693515786773E-2</v>
      </c>
      <c r="CQ47" s="35"/>
    </row>
    <row r="48" spans="1:95">
      <c r="A48" s="42"/>
      <c r="B48" s="43" t="s">
        <v>257</v>
      </c>
      <c r="C48" s="65">
        <f>SUM(C6:C47)</f>
        <v>200000.00000000003</v>
      </c>
      <c r="D48" s="61"/>
      <c r="E48" s="65">
        <f t="shared" ref="E48:H48" si="5">SUM(E6:E47)</f>
        <v>200000.00000000003</v>
      </c>
      <c r="F48" s="65">
        <f t="shared" si="5"/>
        <v>96769.251308000021</v>
      </c>
      <c r="G48" s="65">
        <f t="shared" si="5"/>
        <v>103230.79588536591</v>
      </c>
      <c r="H48" s="65">
        <f t="shared" si="5"/>
        <v>56960.275010397731</v>
      </c>
      <c r="J48" s="65">
        <f>SUM(J6:J47)</f>
        <v>24596.825699145305</v>
      </c>
      <c r="K48" s="65">
        <f>SUM(K6:K47)</f>
        <v>96769.251308000021</v>
      </c>
      <c r="M48" s="65">
        <f t="shared" ref="M48:R48" si="6">SUM(M6:M47)</f>
        <v>29715.692793268281</v>
      </c>
      <c r="N48" s="65">
        <f t="shared" si="6"/>
        <v>205339.79016254051</v>
      </c>
      <c r="O48" s="65">
        <f t="shared" si="6"/>
        <v>16346.97117955527</v>
      </c>
      <c r="P48" s="65">
        <f t="shared" si="6"/>
        <v>96769.270186770358</v>
      </c>
      <c r="Q48" s="65">
        <f t="shared" si="6"/>
        <v>6988.1959451614521</v>
      </c>
      <c r="R48" s="65">
        <f t="shared" si="6"/>
        <v>41667.643744199187</v>
      </c>
      <c r="T48" s="65">
        <f>SUM(T6:T47)</f>
        <v>63948.470955559176</v>
      </c>
      <c r="U48" s="65">
        <f>SUM(U6:U47)</f>
        <v>98627.918754596933</v>
      </c>
      <c r="W48" s="65">
        <f>T48*$V$6</f>
        <v>46874.229210424877</v>
      </c>
      <c r="X48" s="65">
        <f>U48*$V$6</f>
        <v>72294.264447119553</v>
      </c>
      <c r="Y48" s="65">
        <f>SUM(Y6:Y47)</f>
        <v>25367.161742301734</v>
      </c>
      <c r="Z48" s="65">
        <f>SUM(Z6:Z47)</f>
        <v>72294.264447119567</v>
      </c>
      <c r="AA48" s="65">
        <f t="shared" ref="AA48:AF48" si="7">SUM(AA6:AA47)</f>
        <v>29413.96801882115</v>
      </c>
      <c r="AB48" s="65">
        <f t="shared" si="7"/>
        <v>129273.03329480228</v>
      </c>
      <c r="AC48" s="65">
        <f t="shared" si="7"/>
        <v>19974.557732632973</v>
      </c>
      <c r="AD48" s="65">
        <f t="shared" si="7"/>
        <v>72294.171311469778</v>
      </c>
      <c r="AE48" s="65">
        <f t="shared" si="7"/>
        <v>7357.2650732194033</v>
      </c>
      <c r="AF48" s="65">
        <f t="shared" si="7"/>
        <v>29253.958666682956</v>
      </c>
      <c r="AH48" s="65">
        <f t="shared" ref="AH48" si="8">SUM(AH6:AH47)</f>
        <v>162.57023203173267</v>
      </c>
      <c r="AI48" s="65">
        <f t="shared" ref="AI48" si="9">SUM(AI6:AI47)</f>
        <v>138.17192222536332</v>
      </c>
      <c r="AK48" s="65">
        <f t="shared" ref="AK48" si="10">SUM(AK6:AK47)</f>
        <v>26.324151024381283</v>
      </c>
      <c r="AL48" s="65">
        <f t="shared" ref="AL48" si="11">SUM(AL6:AL47)</f>
        <v>159.31713142719289</v>
      </c>
      <c r="AM48" s="65">
        <f t="shared" ref="AM48" si="12">SUM(AM6:AM47)</f>
        <v>20.277382307217668</v>
      </c>
      <c r="AN48" s="65">
        <f t="shared" ref="AN48" si="13">SUM(AN6:AN47)</f>
        <v>119.77463348783981</v>
      </c>
      <c r="AP48" s="65">
        <f t="shared" ref="AP48" si="14">SUM(AP6:AP47)</f>
        <v>29.611086274542245</v>
      </c>
      <c r="AQ48" s="65">
        <f t="shared" ref="AQ48" si="15">SUM(AQ6:AQ47)</f>
        <v>137.86340119975623</v>
      </c>
      <c r="AR48" s="65">
        <f t="shared" ref="AR48" si="16">SUM(AR6:AR47)</f>
        <v>22.339998007605651</v>
      </c>
      <c r="AS48" s="65">
        <f t="shared" ref="AS48" si="17">SUM(AS6:AS47)</f>
        <v>95.355434878122438</v>
      </c>
      <c r="CQ48" s="35"/>
    </row>
    <row r="49" spans="3:93">
      <c r="C49" s="57"/>
      <c r="D49" s="283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7"/>
      <c r="CA49" s="57"/>
      <c r="CB49" s="57"/>
      <c r="CC49" s="57"/>
      <c r="CD49" s="57"/>
      <c r="CE49" s="57"/>
      <c r="CF49" s="57"/>
      <c r="CG49" s="57"/>
      <c r="CH49" s="57"/>
      <c r="CI49" s="57"/>
      <c r="CJ49" s="57"/>
      <c r="CK49" s="57"/>
      <c r="CL49" s="57"/>
      <c r="CM49" s="57"/>
      <c r="CN49" s="57"/>
      <c r="CO49" s="57"/>
    </row>
  </sheetData>
  <sheetProtection algorithmName="SHA-512" hashValue="X5yW6aNIeZXeuZnlaD5JAF+q70KKOAqARgf2cgLyEAFNYmYMRH7NEi6f4aCE2npAfPpMDfA58VTiahSVCdFtdw==" saltValue="w4r9yOX0PfkrdS9dJU8WtA==" spinCount="100000" sheet="1" objects="1" scenarios="1"/>
  <mergeCells count="6">
    <mergeCell ref="AI4:AI5"/>
    <mergeCell ref="E4:E5"/>
    <mergeCell ref="F4:F5"/>
    <mergeCell ref="G4:G5"/>
    <mergeCell ref="H4:H5"/>
    <mergeCell ref="AH4:AH5"/>
  </mergeCells>
  <phoneticPr fontId="3"/>
  <pageMargins left="0.31496062992125984" right="0.31496062992125984" top="0.74803149606299213" bottom="0.74803149606299213" header="0.31496062992125984" footer="0.3149606299212598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4"/>
  <sheetViews>
    <sheetView workbookViewId="0">
      <selection activeCell="A2" sqref="A2"/>
    </sheetView>
  </sheetViews>
  <sheetFormatPr defaultRowHeight="13.5"/>
  <cols>
    <col min="1" max="16384" width="9" style="213"/>
  </cols>
  <sheetData>
    <row r="2" spans="2:13">
      <c r="C2" s="213" t="s">
        <v>252</v>
      </c>
      <c r="D2" s="213" t="s">
        <v>255</v>
      </c>
      <c r="E2" s="213" t="s">
        <v>256</v>
      </c>
      <c r="H2" s="213" t="s">
        <v>252</v>
      </c>
      <c r="I2" s="213" t="s">
        <v>310</v>
      </c>
      <c r="L2" s="213" t="s">
        <v>306</v>
      </c>
      <c r="M2" s="213" t="s">
        <v>309</v>
      </c>
    </row>
    <row r="3" spans="2:13">
      <c r="B3" s="213" t="s">
        <v>37</v>
      </c>
      <c r="C3" s="214">
        <f>総括表!G49</f>
        <v>200000</v>
      </c>
      <c r="D3" s="214">
        <f>総括表!I49</f>
        <v>103231</v>
      </c>
      <c r="E3" s="214">
        <f>総括表!J49</f>
        <v>56958</v>
      </c>
      <c r="G3" s="213" t="s">
        <v>118</v>
      </c>
      <c r="H3" s="214">
        <f>総括表!Q7</f>
        <v>407</v>
      </c>
      <c r="I3" s="214">
        <f>総括表!R7</f>
        <v>172</v>
      </c>
      <c r="K3" s="213" t="s">
        <v>118</v>
      </c>
      <c r="L3" s="214">
        <f>総括表!AA7</f>
        <v>1</v>
      </c>
      <c r="M3" s="214">
        <f>総括表!AB7</f>
        <v>0</v>
      </c>
    </row>
    <row r="4" spans="2:13">
      <c r="B4" s="213" t="s">
        <v>254</v>
      </c>
      <c r="C4" s="214">
        <f>総括表!K49</f>
        <v>29717</v>
      </c>
      <c r="D4" s="214">
        <f>総括表!L49</f>
        <v>16348</v>
      </c>
      <c r="E4" s="214">
        <f>総括表!M49</f>
        <v>6988</v>
      </c>
      <c r="G4" s="213" t="s">
        <v>119</v>
      </c>
      <c r="H4" s="214">
        <f>総括表!Q8</f>
        <v>261</v>
      </c>
      <c r="I4" s="214">
        <f>総括表!R8</f>
        <v>184</v>
      </c>
      <c r="K4" s="213" t="s">
        <v>119</v>
      </c>
      <c r="L4" s="214">
        <f>総括表!AA8</f>
        <v>1</v>
      </c>
      <c r="M4" s="214">
        <f>総括表!AB8</f>
        <v>0</v>
      </c>
    </row>
    <row r="5" spans="2:13">
      <c r="B5" s="213" t="s">
        <v>262</v>
      </c>
      <c r="C5" s="214">
        <f>総括表!N49</f>
        <v>29414</v>
      </c>
      <c r="D5" s="214">
        <f>総括表!O49</f>
        <v>19974</v>
      </c>
      <c r="E5" s="214">
        <f>総括表!P49</f>
        <v>7357</v>
      </c>
      <c r="G5" s="213" t="s">
        <v>120</v>
      </c>
      <c r="H5" s="214">
        <f>総括表!Q9</f>
        <v>20</v>
      </c>
      <c r="I5" s="214">
        <f>総括表!R9</f>
        <v>6</v>
      </c>
      <c r="K5" s="213" t="s">
        <v>120</v>
      </c>
      <c r="L5" s="214">
        <f>総括表!AA9</f>
        <v>0</v>
      </c>
      <c r="M5" s="214">
        <f>総括表!AB9</f>
        <v>0</v>
      </c>
    </row>
    <row r="6" spans="2:13">
      <c r="B6" s="213" t="s">
        <v>770</v>
      </c>
      <c r="C6" s="214">
        <f>総括表!Q49</f>
        <v>259131</v>
      </c>
      <c r="D6" s="214">
        <f>総括表!R49</f>
        <v>139553</v>
      </c>
      <c r="E6" s="214">
        <f>総括表!S49</f>
        <v>71303</v>
      </c>
      <c r="G6" s="213" t="s">
        <v>121</v>
      </c>
      <c r="H6" s="214">
        <f>総括表!Q10</f>
        <v>23</v>
      </c>
      <c r="I6" s="214">
        <f>総括表!R10</f>
        <v>9</v>
      </c>
      <c r="K6" s="213" t="s">
        <v>121</v>
      </c>
      <c r="L6" s="214">
        <f>総括表!AA10</f>
        <v>0</v>
      </c>
      <c r="M6" s="214">
        <f>総括表!AB10</f>
        <v>0</v>
      </c>
    </row>
    <row r="7" spans="2:13">
      <c r="G7" s="213" t="s">
        <v>122</v>
      </c>
      <c r="H7" s="214">
        <f>総括表!Q11</f>
        <v>675</v>
      </c>
      <c r="I7" s="214">
        <f>総括表!R11</f>
        <v>173</v>
      </c>
      <c r="K7" s="213" t="s">
        <v>122</v>
      </c>
      <c r="L7" s="214">
        <f>総括表!AA11</f>
        <v>0</v>
      </c>
      <c r="M7" s="214">
        <f>総括表!AB11</f>
        <v>0</v>
      </c>
    </row>
    <row r="8" spans="2:13">
      <c r="B8" s="213" t="s">
        <v>308</v>
      </c>
      <c r="C8" s="214">
        <f>C6-SUM(C3:C5)</f>
        <v>0</v>
      </c>
      <c r="D8" s="214">
        <f t="shared" ref="D8:E8" si="0">D6-SUM(D3:D5)</f>
        <v>0</v>
      </c>
      <c r="E8" s="214">
        <f t="shared" si="0"/>
        <v>0</v>
      </c>
      <c r="G8" s="213" t="s">
        <v>123</v>
      </c>
      <c r="H8" s="214">
        <f>総括表!Q12</f>
        <v>433</v>
      </c>
      <c r="I8" s="214">
        <f>総括表!R12</f>
        <v>174</v>
      </c>
      <c r="K8" s="213" t="s">
        <v>123</v>
      </c>
      <c r="L8" s="214">
        <f>総括表!AA12</f>
        <v>0</v>
      </c>
      <c r="M8" s="214">
        <f>総括表!AB12</f>
        <v>0</v>
      </c>
    </row>
    <row r="9" spans="2:13">
      <c r="G9" s="213" t="s">
        <v>124</v>
      </c>
      <c r="H9" s="214">
        <f>総括表!Q13</f>
        <v>1798</v>
      </c>
      <c r="I9" s="214">
        <f>総括表!R13</f>
        <v>711</v>
      </c>
      <c r="K9" s="213" t="s">
        <v>124</v>
      </c>
      <c r="L9" s="214">
        <f>総括表!AA13</f>
        <v>1</v>
      </c>
      <c r="M9" s="214">
        <f>総括表!AB13</f>
        <v>1</v>
      </c>
    </row>
    <row r="10" spans="2:13">
      <c r="G10" s="213" t="s">
        <v>125</v>
      </c>
      <c r="H10" s="214">
        <f>総括表!Q14</f>
        <v>55</v>
      </c>
      <c r="I10" s="214">
        <f>総括表!R14</f>
        <v>24</v>
      </c>
      <c r="K10" s="213" t="s">
        <v>125</v>
      </c>
      <c r="L10" s="214">
        <f>総括表!AA14</f>
        <v>0</v>
      </c>
      <c r="M10" s="214">
        <f>総括表!AB14</f>
        <v>0</v>
      </c>
    </row>
    <row r="11" spans="2:13">
      <c r="C11" s="213" t="s">
        <v>306</v>
      </c>
      <c r="D11" s="213" t="s">
        <v>305</v>
      </c>
      <c r="G11" s="213" t="s">
        <v>754</v>
      </c>
      <c r="H11" s="214">
        <f>総括表!Q15</f>
        <v>292</v>
      </c>
      <c r="I11" s="214">
        <f>総括表!R15</f>
        <v>124</v>
      </c>
      <c r="K11" s="213" t="s">
        <v>754</v>
      </c>
      <c r="L11" s="214">
        <f>総括表!AA15</f>
        <v>0</v>
      </c>
      <c r="M11" s="214">
        <f>総括表!AB15</f>
        <v>0</v>
      </c>
    </row>
    <row r="12" spans="2:13">
      <c r="B12" s="213" t="s">
        <v>37</v>
      </c>
      <c r="C12" s="214">
        <f>総括表!U49</f>
        <v>162</v>
      </c>
      <c r="D12" s="214">
        <f>総括表!V49</f>
        <v>139</v>
      </c>
      <c r="E12" s="214"/>
      <c r="G12" s="213" t="s">
        <v>126</v>
      </c>
      <c r="H12" s="214">
        <f>総括表!Q16</f>
        <v>470</v>
      </c>
      <c r="I12" s="214">
        <f>総括表!R16</f>
        <v>226</v>
      </c>
      <c r="K12" s="213" t="s">
        <v>126</v>
      </c>
      <c r="L12" s="214">
        <f>総括表!AA16</f>
        <v>0</v>
      </c>
      <c r="M12" s="214">
        <f>総括表!AB16</f>
        <v>0</v>
      </c>
    </row>
    <row r="13" spans="2:13">
      <c r="B13" s="213" t="s">
        <v>254</v>
      </c>
      <c r="C13" s="214">
        <f>総括表!W49</f>
        <v>25</v>
      </c>
      <c r="D13" s="214">
        <f>総括表!X49</f>
        <v>17</v>
      </c>
      <c r="E13" s="214"/>
      <c r="G13" s="213" t="s">
        <v>127</v>
      </c>
      <c r="H13" s="214">
        <f>総括表!Q17</f>
        <v>4</v>
      </c>
      <c r="I13" s="214">
        <f>総括表!R17</f>
        <v>1</v>
      </c>
      <c r="K13" s="213" t="s">
        <v>127</v>
      </c>
      <c r="L13" s="214">
        <f>総括表!AA17</f>
        <v>0</v>
      </c>
      <c r="M13" s="214">
        <f>総括表!AB17</f>
        <v>0</v>
      </c>
    </row>
    <row r="14" spans="2:13">
      <c r="B14" s="213" t="s">
        <v>262</v>
      </c>
      <c r="C14" s="214">
        <f>総括表!Y49</f>
        <v>27</v>
      </c>
      <c r="D14" s="214">
        <f>総括表!Z49</f>
        <v>20</v>
      </c>
      <c r="E14" s="214"/>
      <c r="G14" s="213" t="s">
        <v>128</v>
      </c>
      <c r="H14" s="214">
        <f>総括表!Q18</f>
        <v>0</v>
      </c>
      <c r="I14" s="214">
        <f>総括表!R18</f>
        <v>0</v>
      </c>
      <c r="K14" s="213" t="s">
        <v>128</v>
      </c>
      <c r="L14" s="214">
        <f>総括表!AA18</f>
        <v>0</v>
      </c>
      <c r="M14" s="214">
        <f>総括表!AB18</f>
        <v>0</v>
      </c>
    </row>
    <row r="15" spans="2:13">
      <c r="B15" s="213" t="s">
        <v>770</v>
      </c>
      <c r="C15" s="214">
        <f>総括表!AA49</f>
        <v>214</v>
      </c>
      <c r="D15" s="214">
        <f>総括表!AB49</f>
        <v>176</v>
      </c>
      <c r="E15" s="214"/>
      <c r="G15" s="213" t="s">
        <v>129</v>
      </c>
      <c r="H15" s="214">
        <f>総括表!Q19</f>
        <v>6068</v>
      </c>
      <c r="I15" s="214">
        <f>総括表!R19</f>
        <v>3000</v>
      </c>
      <c r="K15" s="213" t="s">
        <v>129</v>
      </c>
      <c r="L15" s="214">
        <f>総括表!AA19</f>
        <v>2</v>
      </c>
      <c r="M15" s="214">
        <f>総括表!AB19</f>
        <v>2</v>
      </c>
    </row>
    <row r="16" spans="2:13">
      <c r="G16" s="213" t="s">
        <v>130</v>
      </c>
      <c r="H16" s="214">
        <f>総括表!Q20</f>
        <v>22319</v>
      </c>
      <c r="I16" s="214">
        <f>総括表!R20</f>
        <v>10178</v>
      </c>
      <c r="K16" s="213" t="s">
        <v>130</v>
      </c>
      <c r="L16" s="214">
        <f>総括表!AA20</f>
        <v>6</v>
      </c>
      <c r="M16" s="214">
        <f>総括表!AB20</f>
        <v>6</v>
      </c>
    </row>
    <row r="17" spans="2:13">
      <c r="B17" s="213" t="s">
        <v>308</v>
      </c>
      <c r="C17" s="214">
        <f>C15-SUM(C12:C14)</f>
        <v>0</v>
      </c>
      <c r="D17" s="214">
        <f t="shared" ref="D17" si="1">D15-SUM(D12:D14)</f>
        <v>0</v>
      </c>
      <c r="E17" s="214"/>
      <c r="G17" s="213" t="s">
        <v>131</v>
      </c>
      <c r="H17" s="214">
        <f>総括表!Q21</f>
        <v>37093</v>
      </c>
      <c r="I17" s="214">
        <f>総括表!R21</f>
        <v>17019</v>
      </c>
      <c r="K17" s="213" t="s">
        <v>131</v>
      </c>
      <c r="L17" s="214">
        <f>総括表!AA21</f>
        <v>22</v>
      </c>
      <c r="M17" s="214">
        <f>総括表!AB21</f>
        <v>21</v>
      </c>
    </row>
    <row r="18" spans="2:13">
      <c r="G18" s="213" t="s">
        <v>132</v>
      </c>
      <c r="H18" s="214">
        <f>総括表!Q22</f>
        <v>9672</v>
      </c>
      <c r="I18" s="214">
        <f>総括表!R22</f>
        <v>3457</v>
      </c>
      <c r="K18" s="213" t="s">
        <v>132</v>
      </c>
      <c r="L18" s="214">
        <f>総括表!AA22</f>
        <v>8</v>
      </c>
      <c r="M18" s="214">
        <f>総括表!AB22</f>
        <v>8</v>
      </c>
    </row>
    <row r="19" spans="2:13">
      <c r="G19" s="213" t="s">
        <v>133</v>
      </c>
      <c r="H19" s="214">
        <f>総括表!Q23</f>
        <v>18642</v>
      </c>
      <c r="I19" s="214">
        <f>総括表!R23</f>
        <v>6865</v>
      </c>
      <c r="K19" s="213" t="s">
        <v>133</v>
      </c>
      <c r="L19" s="214">
        <f>総括表!AA23</f>
        <v>7</v>
      </c>
      <c r="M19" s="214">
        <f>総括表!AB23</f>
        <v>7</v>
      </c>
    </row>
    <row r="20" spans="2:13">
      <c r="G20" s="213" t="s">
        <v>134</v>
      </c>
      <c r="H20" s="214">
        <f>総括表!Q24</f>
        <v>14835</v>
      </c>
      <c r="I20" s="214">
        <f>総括表!R24</f>
        <v>4527</v>
      </c>
      <c r="K20" s="213" t="s">
        <v>134</v>
      </c>
      <c r="L20" s="214">
        <f>総括表!AA24</f>
        <v>10</v>
      </c>
      <c r="M20" s="214">
        <f>総括表!AB24</f>
        <v>9</v>
      </c>
    </row>
    <row r="21" spans="2:13">
      <c r="G21" s="213" t="s">
        <v>135</v>
      </c>
      <c r="H21" s="214">
        <f>総括表!Q25</f>
        <v>4551</v>
      </c>
      <c r="I21" s="214">
        <f>総括表!R25</f>
        <v>1867</v>
      </c>
      <c r="K21" s="213" t="s">
        <v>135</v>
      </c>
      <c r="L21" s="214">
        <f>総括表!AA25</f>
        <v>4</v>
      </c>
      <c r="M21" s="214">
        <f>総括表!AB25</f>
        <v>3</v>
      </c>
    </row>
    <row r="22" spans="2:13">
      <c r="G22" s="213" t="s">
        <v>136</v>
      </c>
      <c r="H22" s="214">
        <f>総括表!Q26</f>
        <v>0</v>
      </c>
      <c r="I22" s="214">
        <f>総括表!R26</f>
        <v>0</v>
      </c>
      <c r="K22" s="213" t="s">
        <v>136</v>
      </c>
      <c r="L22" s="214">
        <f>総括表!AA26</f>
        <v>0</v>
      </c>
      <c r="M22" s="214">
        <f>総括表!AB26</f>
        <v>0</v>
      </c>
    </row>
    <row r="23" spans="2:13">
      <c r="G23" s="213" t="s">
        <v>137</v>
      </c>
      <c r="H23" s="214">
        <f>総括表!Q27</f>
        <v>809</v>
      </c>
      <c r="I23" s="214">
        <f>総括表!R27</f>
        <v>372</v>
      </c>
      <c r="K23" s="213" t="s">
        <v>137</v>
      </c>
      <c r="L23" s="214">
        <f>総括表!AA27</f>
        <v>1</v>
      </c>
      <c r="M23" s="214">
        <f>総括表!AB27</f>
        <v>0</v>
      </c>
    </row>
    <row r="24" spans="2:13">
      <c r="G24" s="213" t="s">
        <v>138</v>
      </c>
      <c r="H24" s="214">
        <f>総括表!Q28</f>
        <v>54</v>
      </c>
      <c r="I24" s="214">
        <f>総括表!R28</f>
        <v>31</v>
      </c>
      <c r="K24" s="213" t="s">
        <v>138</v>
      </c>
      <c r="L24" s="214">
        <f>総括表!AA28</f>
        <v>0</v>
      </c>
      <c r="M24" s="214">
        <f>総括表!AB28</f>
        <v>0</v>
      </c>
    </row>
    <row r="25" spans="2:13">
      <c r="G25" s="213" t="s">
        <v>139</v>
      </c>
      <c r="H25" s="214">
        <f>総括表!Q29</f>
        <v>675</v>
      </c>
      <c r="I25" s="214">
        <f>総括表!R29</f>
        <v>359</v>
      </c>
      <c r="K25" s="213" t="s">
        <v>139</v>
      </c>
      <c r="L25" s="214">
        <f>総括表!AA29</f>
        <v>0</v>
      </c>
      <c r="M25" s="214">
        <f>総括表!AB29</f>
        <v>0</v>
      </c>
    </row>
    <row r="26" spans="2:13">
      <c r="G26" s="213" t="s">
        <v>140</v>
      </c>
      <c r="H26" s="214">
        <f>総括表!Q30</f>
        <v>539</v>
      </c>
      <c r="I26" s="214">
        <f>総括表!R30</f>
        <v>349</v>
      </c>
      <c r="K26" s="213" t="s">
        <v>140</v>
      </c>
      <c r="L26" s="214">
        <f>総括表!AA30</f>
        <v>0</v>
      </c>
      <c r="M26" s="214">
        <f>総括表!AB30</f>
        <v>0</v>
      </c>
    </row>
    <row r="27" spans="2:13">
      <c r="G27" s="213" t="s">
        <v>141</v>
      </c>
      <c r="H27" s="214">
        <f>総括表!Q31</f>
        <v>25252</v>
      </c>
      <c r="I27" s="214">
        <f>総括表!R31</f>
        <v>16656</v>
      </c>
      <c r="K27" s="213" t="s">
        <v>141</v>
      </c>
      <c r="L27" s="214">
        <f>総括表!AA31</f>
        <v>60</v>
      </c>
      <c r="M27" s="214">
        <f>総括表!AB31</f>
        <v>46</v>
      </c>
    </row>
    <row r="28" spans="2:13">
      <c r="G28" s="213" t="s">
        <v>142</v>
      </c>
      <c r="H28" s="214">
        <f>総括表!Q32</f>
        <v>2793</v>
      </c>
      <c r="I28" s="214">
        <f>総括表!R32</f>
        <v>1873</v>
      </c>
      <c r="K28" s="213" t="s">
        <v>142</v>
      </c>
      <c r="L28" s="214">
        <f>総括表!AA32</f>
        <v>2</v>
      </c>
      <c r="M28" s="214">
        <f>総括表!AB32</f>
        <v>2</v>
      </c>
    </row>
    <row r="29" spans="2:13">
      <c r="G29" s="213" t="s">
        <v>143</v>
      </c>
      <c r="H29" s="214">
        <f>総括表!Q33</f>
        <v>10119</v>
      </c>
      <c r="I29" s="214">
        <f>総括表!R33</f>
        <v>8998</v>
      </c>
      <c r="K29" s="213" t="s">
        <v>143</v>
      </c>
      <c r="L29" s="214">
        <f>総括表!AA33</f>
        <v>1</v>
      </c>
      <c r="M29" s="214">
        <f>総括表!AB33</f>
        <v>0</v>
      </c>
    </row>
    <row r="30" spans="2:13">
      <c r="G30" s="213" t="s">
        <v>144</v>
      </c>
      <c r="H30" s="214">
        <f>総括表!Q34</f>
        <v>647</v>
      </c>
      <c r="I30" s="214">
        <f>総括表!R34</f>
        <v>447</v>
      </c>
      <c r="K30" s="213" t="s">
        <v>144</v>
      </c>
      <c r="L30" s="214">
        <f>総括表!AA34</f>
        <v>0</v>
      </c>
      <c r="M30" s="214">
        <f>総括表!AB34</f>
        <v>0</v>
      </c>
    </row>
    <row r="31" spans="2:13">
      <c r="G31" s="213" t="s">
        <v>145</v>
      </c>
      <c r="H31" s="214">
        <f>総括表!Q35</f>
        <v>9913</v>
      </c>
      <c r="I31" s="214">
        <f>総括表!R35</f>
        <v>3817</v>
      </c>
      <c r="K31" s="213" t="s">
        <v>145</v>
      </c>
      <c r="L31" s="214">
        <f>総括表!AA35</f>
        <v>5</v>
      </c>
      <c r="M31" s="214">
        <f>総括表!AB35</f>
        <v>5</v>
      </c>
    </row>
    <row r="32" spans="2:13">
      <c r="G32" s="213" t="s">
        <v>146</v>
      </c>
      <c r="H32" s="214">
        <f>総括表!Q36</f>
        <v>20505</v>
      </c>
      <c r="I32" s="214">
        <f>総括表!R36</f>
        <v>10835</v>
      </c>
      <c r="K32" s="213" t="s">
        <v>146</v>
      </c>
      <c r="L32" s="214">
        <f>総括表!AA36</f>
        <v>3</v>
      </c>
      <c r="M32" s="214">
        <f>総括表!AB36</f>
        <v>2</v>
      </c>
    </row>
    <row r="33" spans="7:13">
      <c r="G33" s="213" t="s">
        <v>147</v>
      </c>
      <c r="H33" s="214">
        <f>総括表!Q37</f>
        <v>610</v>
      </c>
      <c r="I33" s="214">
        <f>総括表!R37</f>
        <v>438</v>
      </c>
      <c r="K33" s="213" t="s">
        <v>147</v>
      </c>
      <c r="L33" s="214">
        <f>総括表!AA37</f>
        <v>0</v>
      </c>
      <c r="M33" s="214">
        <f>総括表!AB37</f>
        <v>0</v>
      </c>
    </row>
    <row r="34" spans="7:13">
      <c r="G34" s="213" t="s">
        <v>148</v>
      </c>
      <c r="H34" s="214">
        <f>総括表!Q38</f>
        <v>30248</v>
      </c>
      <c r="I34" s="214">
        <f>総括表!R38</f>
        <v>22255</v>
      </c>
      <c r="K34" s="213" t="s">
        <v>148</v>
      </c>
      <c r="L34" s="214">
        <f>総括表!AA38</f>
        <v>25</v>
      </c>
      <c r="M34" s="214">
        <f>総括表!AB38</f>
        <v>24</v>
      </c>
    </row>
    <row r="35" spans="7:13">
      <c r="G35" s="213" t="s">
        <v>149</v>
      </c>
      <c r="H35" s="214">
        <f>総括表!Q39</f>
        <v>2739</v>
      </c>
      <c r="I35" s="214">
        <f>総括表!R39</f>
        <v>1759</v>
      </c>
      <c r="K35" s="213" t="s">
        <v>149</v>
      </c>
      <c r="L35" s="214">
        <f>総括表!AA39</f>
        <v>3</v>
      </c>
      <c r="M35" s="214">
        <f>総括表!AB39</f>
        <v>3</v>
      </c>
    </row>
    <row r="36" spans="7:13">
      <c r="G36" s="213" t="s">
        <v>150</v>
      </c>
      <c r="H36" s="214">
        <f>総括表!Q40</f>
        <v>686</v>
      </c>
      <c r="I36" s="214">
        <f>総括表!R40</f>
        <v>407</v>
      </c>
      <c r="K36" s="213" t="s">
        <v>150</v>
      </c>
      <c r="L36" s="214">
        <f>総括表!AA40</f>
        <v>1</v>
      </c>
      <c r="M36" s="214">
        <f>総括表!AB40</f>
        <v>0</v>
      </c>
    </row>
    <row r="37" spans="7:13">
      <c r="G37" s="213" t="s">
        <v>151</v>
      </c>
      <c r="H37" s="214">
        <f>総括表!Q41</f>
        <v>30005</v>
      </c>
      <c r="I37" s="214">
        <f>総括表!R41</f>
        <v>19212</v>
      </c>
      <c r="K37" s="213" t="s">
        <v>151</v>
      </c>
      <c r="L37" s="214">
        <f>総括表!AA41</f>
        <v>44</v>
      </c>
      <c r="M37" s="214">
        <f>総括表!AB41</f>
        <v>32</v>
      </c>
    </row>
    <row r="38" spans="7:13">
      <c r="G38" s="213" t="s">
        <v>152</v>
      </c>
      <c r="H38" s="214">
        <f>総括表!Q42</f>
        <v>34</v>
      </c>
      <c r="I38" s="214">
        <f>総括表!R42</f>
        <v>17</v>
      </c>
      <c r="K38" s="213" t="s">
        <v>152</v>
      </c>
      <c r="L38" s="214">
        <f>総括表!AA42</f>
        <v>0</v>
      </c>
      <c r="M38" s="214">
        <f>総括表!AB42</f>
        <v>0</v>
      </c>
    </row>
    <row r="39" spans="7:13">
      <c r="G39" s="213" t="s">
        <v>153</v>
      </c>
      <c r="H39" s="214">
        <f>総括表!Q43</f>
        <v>1581</v>
      </c>
      <c r="I39" s="214">
        <f>総括表!R43</f>
        <v>659</v>
      </c>
      <c r="K39" s="213" t="s">
        <v>153</v>
      </c>
      <c r="L39" s="214">
        <f>総括表!AA43</f>
        <v>3</v>
      </c>
      <c r="M39" s="214">
        <f>総括表!AB43</f>
        <v>2</v>
      </c>
    </row>
    <row r="40" spans="7:13">
      <c r="G40" s="213" t="s">
        <v>154</v>
      </c>
      <c r="H40" s="214">
        <f>総括表!Q44</f>
        <v>761</v>
      </c>
      <c r="I40" s="214">
        <f>総括表!R44</f>
        <v>533</v>
      </c>
      <c r="K40" s="213" t="s">
        <v>154</v>
      </c>
      <c r="L40" s="214">
        <f>総括表!AA44</f>
        <v>2</v>
      </c>
      <c r="M40" s="214">
        <f>総括表!AB44</f>
        <v>1</v>
      </c>
    </row>
    <row r="41" spans="7:13">
      <c r="G41" s="213" t="s">
        <v>155</v>
      </c>
      <c r="H41" s="214">
        <f>総括表!Q45</f>
        <v>1227</v>
      </c>
      <c r="I41" s="214">
        <f>総括表!R45</f>
        <v>862</v>
      </c>
      <c r="K41" s="213" t="s">
        <v>155</v>
      </c>
      <c r="L41" s="214">
        <f>総括表!AA45</f>
        <v>1</v>
      </c>
      <c r="M41" s="214">
        <f>総括表!AB45</f>
        <v>1</v>
      </c>
    </row>
    <row r="42" spans="7:13">
      <c r="G42" s="213" t="s">
        <v>156</v>
      </c>
      <c r="H42" s="214">
        <f>総括表!Q46</f>
        <v>639</v>
      </c>
      <c r="I42" s="214">
        <f>総括表!R46</f>
        <v>451</v>
      </c>
      <c r="K42" s="213" t="s">
        <v>156</v>
      </c>
      <c r="L42" s="214">
        <f>総括表!AA46</f>
        <v>1</v>
      </c>
      <c r="M42" s="214">
        <f>総括表!AB46</f>
        <v>1</v>
      </c>
    </row>
    <row r="43" spans="7:13">
      <c r="G43" s="213" t="s">
        <v>157</v>
      </c>
      <c r="H43" s="214">
        <f>総括表!Q47</f>
        <v>424</v>
      </c>
      <c r="I43" s="214">
        <f>総括表!R47</f>
        <v>0</v>
      </c>
      <c r="K43" s="213" t="s">
        <v>157</v>
      </c>
      <c r="L43" s="214">
        <f>総括表!AA47</f>
        <v>0</v>
      </c>
      <c r="M43" s="214">
        <f>総括表!AB47</f>
        <v>0</v>
      </c>
    </row>
    <row r="44" spans="7:13">
      <c r="G44" s="213" t="s">
        <v>158</v>
      </c>
      <c r="H44" s="214">
        <f>総括表!Q48</f>
        <v>1253</v>
      </c>
      <c r="I44" s="214">
        <f>総括表!R48</f>
        <v>506</v>
      </c>
      <c r="K44" s="213" t="s">
        <v>158</v>
      </c>
      <c r="L44" s="214">
        <f>総括表!AA48</f>
        <v>0</v>
      </c>
      <c r="M44" s="214">
        <f>総括表!AB48</f>
        <v>0</v>
      </c>
    </row>
  </sheetData>
  <sheetProtection algorithmName="SHA-512" hashValue="rMxq8a8UbQ+4B8hf79BVtTRK0awiM+rAPbn85pp3ieINvgidYORiP8lTijHC83uDuXA8ksVGlLMVHrT4Escxxg==" saltValue="n0qa7mZqHGz4b3v45IVLLQ==" spinCount="100000" sheet="1" objects="1" scenarios="1"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6</vt:i4>
      </vt:variant>
    </vt:vector>
  </HeadingPairs>
  <TitlesOfParts>
    <vt:vector size="15" baseType="lpstr">
      <vt:lpstr>説明</vt:lpstr>
      <vt:lpstr>入力→推計</vt:lpstr>
      <vt:lpstr>フロー図</vt:lpstr>
      <vt:lpstr>総括表</vt:lpstr>
      <vt:lpstr>→計算用（印刷非設定）</vt:lpstr>
      <vt:lpstr>設備投資額</vt:lpstr>
      <vt:lpstr>産業連関表</vt:lpstr>
      <vt:lpstr>計算</vt:lpstr>
      <vt:lpstr>グラフ用</vt:lpstr>
      <vt:lpstr>フロー図!Print_Area</vt:lpstr>
      <vt:lpstr>設備投資額!Print_Area</vt:lpstr>
      <vt:lpstr>説明!Print_Area</vt:lpstr>
      <vt:lpstr>総括表!Print_Area</vt:lpstr>
      <vt:lpstr>入力→推計!Print_Area</vt:lpstr>
      <vt:lpstr>設備投資額!Print_Titles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舟橋 哲也</cp:lastModifiedBy>
  <dcterms:modified xsi:type="dcterms:W3CDTF">2020-03-04T01:31:06Z</dcterms:modified>
</cp:coreProperties>
</file>